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ata\Dotace\VZ\2021_Podklady_proEZAK\219110012_SN Žireč\VZ_REALIZACE\Vykaz vymer_k naceneni\"/>
    </mc:Choice>
  </mc:AlternateContent>
  <bookViews>
    <workbookView xWindow="0" yWindow="0" windowWidth="28770" windowHeight="12270" activeTab="22"/>
  </bookViews>
  <sheets>
    <sheet name="Rekapitulace stavby" sheetId="1" r:id="rId1"/>
    <sheet name="SO 01.1 - Boční hráz" sheetId="2" r:id="rId2"/>
    <sheet name="SO 01.2 - Čelní hráz" sheetId="3" r:id="rId3"/>
    <sheet name="SO 01.3 - Úprava terénu p..." sheetId="4" r:id="rId4"/>
    <sheet name="SO 02.1 - Korunový přeliv" sheetId="5" r:id="rId5"/>
    <sheet name="SO 02.2 - Odpadní koryto" sheetId="6" r:id="rId6"/>
    <sheet name="SO 02.3 - Snížení terénu" sheetId="7" r:id="rId7"/>
    <sheet name="SO 03.1 - Spodní výpust" sheetId="8" r:id="rId8"/>
    <sheet name="SO 03.2 - Úprava koryta" sheetId="9" r:id="rId9"/>
    <sheet name="SO 03.3 - Měřící prvky" sheetId="10" r:id="rId10"/>
    <sheet name="SO 04.1 - Zemník" sheetId="11" r:id="rId11"/>
    <sheet name="SO 04.2 - Rekultivace zem..." sheetId="12" r:id="rId12"/>
    <sheet name="SO 05.1 - Odstranění stáv..." sheetId="13" r:id="rId13"/>
    <sheet name="SO 05.2 - Obnova odvodněn..." sheetId="14" r:id="rId14"/>
    <sheet name="SO 05.3 - Obnova odvodněn..." sheetId="15" r:id="rId15"/>
    <sheet name="SO 05.4 - Obnova odvodněn..." sheetId="16" r:id="rId16"/>
    <sheet name="SO 05.5 - Propustek" sheetId="17" r:id="rId17"/>
    <sheet name="SO 06.1 - Skrývka ornice ..." sheetId="18" r:id="rId18"/>
    <sheet name="SO 06.2 - Kácení" sheetId="19" r:id="rId19"/>
    <sheet name="SO 06.3 - Náhradní výsadb..." sheetId="20" r:id="rId20"/>
    <sheet name="SO 06.4 - Náhradní výsadb..." sheetId="21" r:id="rId21"/>
    <sheet name="SO 07 - Průleh" sheetId="22" r:id="rId22"/>
    <sheet name="VON - Vedlejší a ostatní ..." sheetId="23" r:id="rId23"/>
  </sheets>
  <definedNames>
    <definedName name="_xlnm._FilterDatabase" localSheetId="1" hidden="1">'SO 01.1 - Boční hráz'!$C$128:$K$308</definedName>
    <definedName name="_xlnm._FilterDatabase" localSheetId="2" hidden="1">'SO 01.2 - Čelní hráz'!$C$128:$K$308</definedName>
    <definedName name="_xlnm._FilterDatabase" localSheetId="3" hidden="1">'SO 01.3 - Úprava terénu p...'!$C$122:$K$159</definedName>
    <definedName name="_xlnm._FilterDatabase" localSheetId="4" hidden="1">'SO 02.1 - Korunový přeliv'!$C$127:$K$284</definedName>
    <definedName name="_xlnm._FilterDatabase" localSheetId="5" hidden="1">'SO 02.2 - Odpadní koryto'!$C$124:$K$236</definedName>
    <definedName name="_xlnm._FilterDatabase" localSheetId="6" hidden="1">'SO 02.3 - Snížení terénu'!$C$121:$K$163</definedName>
    <definedName name="_xlnm._FilterDatabase" localSheetId="7" hidden="1">'SO 03.1 - Spodní výpust'!$C$134:$K$443</definedName>
    <definedName name="_xlnm._FilterDatabase" localSheetId="8" hidden="1">'SO 03.2 - Úprava koryta'!$C$124:$K$215</definedName>
    <definedName name="_xlnm._FilterDatabase" localSheetId="9" hidden="1">'SO 03.3 - Měřící prvky'!$C$130:$K$191</definedName>
    <definedName name="_xlnm._FilterDatabase" localSheetId="10" hidden="1">'SO 04.1 - Zemník'!$C$122:$K$147</definedName>
    <definedName name="_xlnm._FilterDatabase" localSheetId="11" hidden="1">'SO 04.2 - Rekultivace zem...'!$C$122:$K$181</definedName>
    <definedName name="_xlnm._FilterDatabase" localSheetId="12" hidden="1">'SO 05.1 - Odstranění stáv...'!$C$122:$K$141</definedName>
    <definedName name="_xlnm._FilterDatabase" localSheetId="13" hidden="1">'SO 05.2 - Obnova odvodněn...'!$C$123:$K$162</definedName>
    <definedName name="_xlnm._FilterDatabase" localSheetId="14" hidden="1">'SO 05.3 - Obnova odvodněn...'!$C$123:$K$141</definedName>
    <definedName name="_xlnm._FilterDatabase" localSheetId="15" hidden="1">'SO 05.4 - Obnova odvodněn...'!$C$123:$K$163</definedName>
    <definedName name="_xlnm._FilterDatabase" localSheetId="16" hidden="1">'SO 05.5 - Propustek'!$C$126:$K$277</definedName>
    <definedName name="_xlnm._FilterDatabase" localSheetId="17" hidden="1">'SO 06.1 - Skrývka ornice ...'!$C$121:$K$158</definedName>
    <definedName name="_xlnm._FilterDatabase" localSheetId="18" hidden="1">'SO 06.2 - Kácení'!$C$121:$K$168</definedName>
    <definedName name="_xlnm._FilterDatabase" localSheetId="19" hidden="1">'SO 06.3 - Náhradní výsadb...'!$C$123:$K$269</definedName>
    <definedName name="_xlnm._FilterDatabase" localSheetId="20" hidden="1">'SO 06.4 - Náhradní výsadb...'!$C$122:$K$212</definedName>
    <definedName name="_xlnm._FilterDatabase" localSheetId="21" hidden="1">'SO 07 - Průleh'!$C$122:$K$250</definedName>
    <definedName name="_xlnm._FilterDatabase" localSheetId="22" hidden="1">'VON - Vedlejší a ostatní ...'!$C$120:$K$187</definedName>
    <definedName name="_xlnm.Print_Titles" localSheetId="0">'Rekapitulace stavby'!$92:$92</definedName>
    <definedName name="_xlnm.Print_Titles" localSheetId="1">'SO 01.1 - Boční hráz'!$128:$128</definedName>
    <definedName name="_xlnm.Print_Titles" localSheetId="2">'SO 01.2 - Čelní hráz'!$128:$128</definedName>
    <definedName name="_xlnm.Print_Titles" localSheetId="3">'SO 01.3 - Úprava terénu p...'!$122:$122</definedName>
    <definedName name="_xlnm.Print_Titles" localSheetId="4">'SO 02.1 - Korunový přeliv'!$127:$127</definedName>
    <definedName name="_xlnm.Print_Titles" localSheetId="5">'SO 02.2 - Odpadní koryto'!$124:$124</definedName>
    <definedName name="_xlnm.Print_Titles" localSheetId="6">'SO 02.3 - Snížení terénu'!$121:$121</definedName>
    <definedName name="_xlnm.Print_Titles" localSheetId="7">'SO 03.1 - Spodní výpust'!$134:$134</definedName>
    <definedName name="_xlnm.Print_Titles" localSheetId="8">'SO 03.2 - Úprava koryta'!$124:$124</definedName>
    <definedName name="_xlnm.Print_Titles" localSheetId="9">'SO 03.3 - Měřící prvky'!$130:$130</definedName>
    <definedName name="_xlnm.Print_Titles" localSheetId="10">'SO 04.1 - Zemník'!$122:$122</definedName>
    <definedName name="_xlnm.Print_Titles" localSheetId="11">'SO 04.2 - Rekultivace zem...'!$122:$122</definedName>
    <definedName name="_xlnm.Print_Titles" localSheetId="12">'SO 05.1 - Odstranění stáv...'!$122:$122</definedName>
    <definedName name="_xlnm.Print_Titles" localSheetId="13">'SO 05.2 - Obnova odvodněn...'!$123:$123</definedName>
    <definedName name="_xlnm.Print_Titles" localSheetId="14">'SO 05.3 - Obnova odvodněn...'!$123:$123</definedName>
    <definedName name="_xlnm.Print_Titles" localSheetId="15">'SO 05.4 - Obnova odvodněn...'!$123:$123</definedName>
    <definedName name="_xlnm.Print_Titles" localSheetId="16">'SO 05.5 - Propustek'!$126:$126</definedName>
    <definedName name="_xlnm.Print_Titles" localSheetId="17">'SO 06.1 - Skrývka ornice ...'!$121:$121</definedName>
    <definedName name="_xlnm.Print_Titles" localSheetId="18">'SO 06.2 - Kácení'!$121:$121</definedName>
    <definedName name="_xlnm.Print_Titles" localSheetId="19">'SO 06.3 - Náhradní výsadb...'!$123:$123</definedName>
    <definedName name="_xlnm.Print_Titles" localSheetId="20">'SO 06.4 - Náhradní výsadb...'!$122:$122</definedName>
    <definedName name="_xlnm.Print_Titles" localSheetId="21">'SO 07 - Průleh'!$122:$122</definedName>
    <definedName name="_xlnm.Print_Titles" localSheetId="22">'VON - Vedlejší a ostatní ...'!$120:$120</definedName>
    <definedName name="_xlnm.Print_Area" localSheetId="0">'Rekapitulace stavby'!$D$4:$AO$76,'Rekapitulace stavby'!$C$82:$AQ$123</definedName>
    <definedName name="_xlnm.Print_Area" localSheetId="1">'SO 01.1 - Boční hráz'!$C$4:$J$76,'SO 01.1 - Boční hráz'!$C$82:$J$108,'SO 01.1 - Boční hráz'!$C$114:$K$308</definedName>
    <definedName name="_xlnm.Print_Area" localSheetId="2">'SO 01.2 - Čelní hráz'!$C$4:$J$76,'SO 01.2 - Čelní hráz'!$C$82:$J$108,'SO 01.2 - Čelní hráz'!$C$114:$K$308</definedName>
    <definedName name="_xlnm.Print_Area" localSheetId="3">'SO 01.3 - Úprava terénu p...'!$C$4:$J$76,'SO 01.3 - Úprava terénu p...'!$C$82:$J$102,'SO 01.3 - Úprava terénu p...'!$C$108:$K$159</definedName>
    <definedName name="_xlnm.Print_Area" localSheetId="4">'SO 02.1 - Korunový přeliv'!$C$4:$J$76,'SO 02.1 - Korunový přeliv'!$C$82:$J$107,'SO 02.1 - Korunový přeliv'!$C$113:$K$284</definedName>
    <definedName name="_xlnm.Print_Area" localSheetId="5">'SO 02.2 - Odpadní koryto'!$C$4:$J$76,'SO 02.2 - Odpadní koryto'!$C$82:$J$104,'SO 02.2 - Odpadní koryto'!$C$110:$K$236</definedName>
    <definedName name="_xlnm.Print_Area" localSheetId="6">'SO 02.3 - Snížení terénu'!$C$4:$J$76,'SO 02.3 - Snížení terénu'!$C$82:$J$101,'SO 02.3 - Snížení terénu'!$C$107:$K$163</definedName>
    <definedName name="_xlnm.Print_Area" localSheetId="7">'SO 03.1 - Spodní výpust'!$C$4:$J$76,'SO 03.1 - Spodní výpust'!$C$82:$J$114,'SO 03.1 - Spodní výpust'!$C$120:$K$443</definedName>
    <definedName name="_xlnm.Print_Area" localSheetId="8">'SO 03.2 - Úprava koryta'!$C$4:$J$76,'SO 03.2 - Úprava koryta'!$C$82:$J$104,'SO 03.2 - Úprava koryta'!$C$110:$K$215</definedName>
    <definedName name="_xlnm.Print_Area" localSheetId="9">'SO 03.3 - Měřící prvky'!$C$4:$J$76,'SO 03.3 - Měřící prvky'!$C$82:$J$110,'SO 03.3 - Měřící prvky'!$C$116:$K$191</definedName>
    <definedName name="_xlnm.Print_Area" localSheetId="10">'SO 04.1 - Zemník'!$C$4:$J$76,'SO 04.1 - Zemník'!$C$82:$J$102,'SO 04.1 - Zemník'!$C$108:$K$147</definedName>
    <definedName name="_xlnm.Print_Area" localSheetId="11">'SO 04.2 - Rekultivace zem...'!$C$4:$J$76,'SO 04.2 - Rekultivace zem...'!$C$82:$J$102,'SO 04.2 - Rekultivace zem...'!$C$108:$K$181</definedName>
    <definedName name="_xlnm.Print_Area" localSheetId="12">'SO 05.1 - Odstranění stáv...'!$C$4:$J$76,'SO 05.1 - Odstranění stáv...'!$C$82:$J$102,'SO 05.1 - Odstranění stáv...'!$C$108:$K$141</definedName>
    <definedName name="_xlnm.Print_Area" localSheetId="13">'SO 05.2 - Obnova odvodněn...'!$C$4:$J$76,'SO 05.2 - Obnova odvodněn...'!$C$82:$J$103,'SO 05.2 - Obnova odvodněn...'!$C$109:$K$162</definedName>
    <definedName name="_xlnm.Print_Area" localSheetId="14">'SO 05.3 - Obnova odvodněn...'!$C$4:$J$76,'SO 05.3 - Obnova odvodněn...'!$C$82:$J$103,'SO 05.3 - Obnova odvodněn...'!$C$109:$K$141</definedName>
    <definedName name="_xlnm.Print_Area" localSheetId="15">'SO 05.4 - Obnova odvodněn...'!$C$4:$J$76,'SO 05.4 - Obnova odvodněn...'!$C$82:$J$103,'SO 05.4 - Obnova odvodněn...'!$C$109:$K$163</definedName>
    <definedName name="_xlnm.Print_Area" localSheetId="16">'SO 05.5 - Propustek'!$C$4:$J$76,'SO 05.5 - Propustek'!$C$82:$J$106,'SO 05.5 - Propustek'!$C$112:$K$277</definedName>
    <definedName name="_xlnm.Print_Area" localSheetId="17">'SO 06.1 - Skrývka ornice ...'!$C$4:$J$76,'SO 06.1 - Skrývka ornice ...'!$C$82:$J$101,'SO 06.1 - Skrývka ornice ...'!$C$107:$K$158</definedName>
    <definedName name="_xlnm.Print_Area" localSheetId="18">'SO 06.2 - Kácení'!$C$4:$J$76,'SO 06.2 - Kácení'!$C$82:$J$101,'SO 06.2 - Kácení'!$C$107:$K$168</definedName>
    <definedName name="_xlnm.Print_Area" localSheetId="19">'SO 06.3 - Náhradní výsadb...'!$C$4:$J$76,'SO 06.3 - Náhradní výsadb...'!$C$82:$J$103,'SO 06.3 - Náhradní výsadb...'!$C$109:$K$269</definedName>
    <definedName name="_xlnm.Print_Area" localSheetId="20">'SO 06.4 - Náhradní výsadb...'!$C$4:$J$76,'SO 06.4 - Náhradní výsadb...'!$C$82:$J$102,'SO 06.4 - Náhradní výsadb...'!$C$108:$K$212</definedName>
    <definedName name="_xlnm.Print_Area" localSheetId="21">'SO 07 - Průleh'!$C$4:$J$76,'SO 07 - Průleh'!$C$82:$J$104,'SO 07 - Průleh'!$C$110:$K$250</definedName>
    <definedName name="_xlnm.Print_Area" localSheetId="22">'VON - Vedlejší a ostatní ...'!$C$4:$J$76,'VON - Vedlejší a ostatní ...'!$C$82:$J$102,'VON - Vedlejší a ostatní ...'!$C$108:$K$187</definedName>
  </definedNames>
  <calcPr calcId="162913"/>
</workbook>
</file>

<file path=xl/calcChain.xml><?xml version="1.0" encoding="utf-8"?>
<calcChain xmlns="http://schemas.openxmlformats.org/spreadsheetml/2006/main">
  <c r="CI170" i="23" l="1"/>
  <c r="CI171" i="23"/>
  <c r="CI172" i="23"/>
  <c r="CI173" i="23"/>
  <c r="CI174" i="23"/>
  <c r="CI152" i="23"/>
  <c r="CI153" i="23"/>
  <c r="CI154" i="23"/>
  <c r="J124" i="23"/>
  <c r="J173" i="23" l="1"/>
  <c r="J153" i="23"/>
  <c r="J37" i="23" l="1"/>
  <c r="J36" i="23"/>
  <c r="AY122" i="1" s="1"/>
  <c r="J35" i="23"/>
  <c r="AX122" i="1" s="1"/>
  <c r="CG186" i="23"/>
  <c r="CF186" i="23"/>
  <c r="CE186" i="23"/>
  <c r="CD186" i="23"/>
  <c r="T186" i="23"/>
  <c r="R186" i="23"/>
  <c r="P186" i="23"/>
  <c r="CI186" i="23"/>
  <c r="J186" i="23"/>
  <c r="CC186" i="23" s="1"/>
  <c r="CG184" i="23"/>
  <c r="CF184" i="23"/>
  <c r="CE184" i="23"/>
  <c r="CD184" i="23"/>
  <c r="T184" i="23"/>
  <c r="R184" i="23"/>
  <c r="P184" i="23"/>
  <c r="CI184" i="23"/>
  <c r="J184" i="23"/>
  <c r="CC184" i="23" s="1"/>
  <c r="CG182" i="23"/>
  <c r="CF182" i="23"/>
  <c r="CE182" i="23"/>
  <c r="CD182" i="23"/>
  <c r="T182" i="23"/>
  <c r="R182" i="23"/>
  <c r="P182" i="23"/>
  <c r="CI182" i="23"/>
  <c r="J182" i="23"/>
  <c r="CC182" i="23" s="1"/>
  <c r="CG180" i="23"/>
  <c r="CF180" i="23"/>
  <c r="CE180" i="23"/>
  <c r="CD180" i="23"/>
  <c r="T180" i="23"/>
  <c r="R180" i="23"/>
  <c r="P180" i="23"/>
  <c r="CI180" i="23"/>
  <c r="J180" i="23"/>
  <c r="CC180" i="23" s="1"/>
  <c r="CG178" i="23"/>
  <c r="CF178" i="23"/>
  <c r="CE178" i="23"/>
  <c r="CD178" i="23"/>
  <c r="T178" i="23"/>
  <c r="R178" i="23"/>
  <c r="P178" i="23"/>
  <c r="CI178" i="23"/>
  <c r="J178" i="23"/>
  <c r="CC178" i="23" s="1"/>
  <c r="CG171" i="23"/>
  <c r="CF171" i="23"/>
  <c r="CE171" i="23"/>
  <c r="CD171" i="23"/>
  <c r="T171" i="23"/>
  <c r="R171" i="23"/>
  <c r="P171" i="23"/>
  <c r="J171" i="23"/>
  <c r="CC171" i="23" s="1"/>
  <c r="CG169" i="23"/>
  <c r="CF169" i="23"/>
  <c r="CE169" i="23"/>
  <c r="CD169" i="23"/>
  <c r="T169" i="23"/>
  <c r="R169" i="23"/>
  <c r="P169" i="23"/>
  <c r="CI169" i="23"/>
  <c r="J169" i="23"/>
  <c r="CC169" i="23" s="1"/>
  <c r="CG167" i="23"/>
  <c r="CF167" i="23"/>
  <c r="CE167" i="23"/>
  <c r="CD167" i="23"/>
  <c r="T167" i="23"/>
  <c r="R167" i="23"/>
  <c r="P167" i="23"/>
  <c r="CI167" i="23"/>
  <c r="J167" i="23"/>
  <c r="CC167" i="23" s="1"/>
  <c r="CG165" i="23"/>
  <c r="CF165" i="23"/>
  <c r="CE165" i="23"/>
  <c r="CD165" i="23"/>
  <c r="T165" i="23"/>
  <c r="R165" i="23"/>
  <c r="P165" i="23"/>
  <c r="CI165" i="23"/>
  <c r="J165" i="23"/>
  <c r="CC165" i="23" s="1"/>
  <c r="CG163" i="23"/>
  <c r="CF163" i="23"/>
  <c r="CE163" i="23"/>
  <c r="CD163" i="23"/>
  <c r="T163" i="23"/>
  <c r="R163" i="23"/>
  <c r="P163" i="23"/>
  <c r="CI163" i="23"/>
  <c r="J163" i="23"/>
  <c r="CC163" i="23" s="1"/>
  <c r="CG161" i="23"/>
  <c r="CF161" i="23"/>
  <c r="CE161" i="23"/>
  <c r="CD161" i="23"/>
  <c r="T161" i="23"/>
  <c r="R161" i="23"/>
  <c r="P161" i="23"/>
  <c r="CI161" i="23"/>
  <c r="CI160" i="23" s="1"/>
  <c r="J160" i="23" s="1"/>
  <c r="J161" i="23"/>
  <c r="CC161" i="23" s="1"/>
  <c r="CG158" i="23"/>
  <c r="CF158" i="23"/>
  <c r="CE158" i="23"/>
  <c r="CD158" i="23"/>
  <c r="T158" i="23"/>
  <c r="R158" i="23"/>
  <c r="P158" i="23"/>
  <c r="CI158" i="23"/>
  <c r="J158" i="23"/>
  <c r="CC158" i="23" s="1"/>
  <c r="CG151" i="23"/>
  <c r="CF151" i="23"/>
  <c r="CE151" i="23"/>
  <c r="CD151" i="23"/>
  <c r="T151" i="23"/>
  <c r="R151" i="23"/>
  <c r="P151" i="23"/>
  <c r="CI151" i="23"/>
  <c r="J151" i="23"/>
  <c r="CC151" i="23" s="1"/>
  <c r="CG149" i="23"/>
  <c r="CF149" i="23"/>
  <c r="CE149" i="23"/>
  <c r="CD149" i="23"/>
  <c r="T149" i="23"/>
  <c r="R149" i="23"/>
  <c r="P149" i="23"/>
  <c r="CI149" i="23"/>
  <c r="J149" i="23"/>
  <c r="CC149" i="23" s="1"/>
  <c r="CG146" i="23"/>
  <c r="CF146" i="23"/>
  <c r="CE146" i="23"/>
  <c r="CD146" i="23"/>
  <c r="T146" i="23"/>
  <c r="R146" i="23"/>
  <c r="P146" i="23"/>
  <c r="CI146" i="23"/>
  <c r="J146" i="23"/>
  <c r="CC146" i="23" s="1"/>
  <c r="CG144" i="23"/>
  <c r="CF144" i="23"/>
  <c r="CE144" i="23"/>
  <c r="CD144" i="23"/>
  <c r="T144" i="23"/>
  <c r="R144" i="23"/>
  <c r="P144" i="23"/>
  <c r="CI144" i="23"/>
  <c r="J144" i="23"/>
  <c r="CC144" i="23" s="1"/>
  <c r="CG142" i="23"/>
  <c r="CF142" i="23"/>
  <c r="CE142" i="23"/>
  <c r="CD142" i="23"/>
  <c r="T142" i="23"/>
  <c r="R142" i="23"/>
  <c r="P142" i="23"/>
  <c r="CI142" i="23"/>
  <c r="J142" i="23"/>
  <c r="CC142" i="23" s="1"/>
  <c r="CG139" i="23"/>
  <c r="CF139" i="23"/>
  <c r="CE139" i="23"/>
  <c r="CD139" i="23"/>
  <c r="T139" i="23"/>
  <c r="R139" i="23"/>
  <c r="P139" i="23"/>
  <c r="CI139" i="23"/>
  <c r="J139" i="23"/>
  <c r="CC139" i="23" s="1"/>
  <c r="CG137" i="23"/>
  <c r="CF137" i="23"/>
  <c r="CE137" i="23"/>
  <c r="CD137" i="23"/>
  <c r="T137" i="23"/>
  <c r="R137" i="23"/>
  <c r="P137" i="23"/>
  <c r="CI137" i="23"/>
  <c r="J137" i="23"/>
  <c r="CC137" i="23" s="1"/>
  <c r="CG134" i="23"/>
  <c r="CF134" i="23"/>
  <c r="CE134" i="23"/>
  <c r="CD134" i="23"/>
  <c r="T134" i="23"/>
  <c r="R134" i="23"/>
  <c r="P134" i="23"/>
  <c r="CI134" i="23"/>
  <c r="J134" i="23"/>
  <c r="CC134" i="23" s="1"/>
  <c r="CG130" i="23"/>
  <c r="CF130" i="23"/>
  <c r="CE130" i="23"/>
  <c r="CD130" i="23"/>
  <c r="T130" i="23"/>
  <c r="R130" i="23"/>
  <c r="P130" i="23"/>
  <c r="CI130" i="23"/>
  <c r="J130" i="23"/>
  <c r="CC130" i="23" s="1"/>
  <c r="CG128" i="23"/>
  <c r="CF128" i="23"/>
  <c r="CE128" i="23"/>
  <c r="CD128" i="23"/>
  <c r="T128" i="23"/>
  <c r="R128" i="23"/>
  <c r="P128" i="23"/>
  <c r="CI128" i="23"/>
  <c r="J128" i="23"/>
  <c r="CC128" i="23" s="1"/>
  <c r="CG126" i="23"/>
  <c r="CF126" i="23"/>
  <c r="CE126" i="23"/>
  <c r="CD126" i="23"/>
  <c r="T126" i="23"/>
  <c r="R126" i="23"/>
  <c r="P126" i="23"/>
  <c r="CI126" i="23"/>
  <c r="J126" i="23"/>
  <c r="CC126" i="23" s="1"/>
  <c r="CG124" i="23"/>
  <c r="CF124" i="23"/>
  <c r="CE124" i="23"/>
  <c r="CD124" i="23"/>
  <c r="T124" i="23"/>
  <c r="R124" i="23"/>
  <c r="P124" i="23"/>
  <c r="CI124" i="23"/>
  <c r="CC124" i="23"/>
  <c r="J117" i="23"/>
  <c r="F117" i="23"/>
  <c r="F115" i="23"/>
  <c r="E113" i="23"/>
  <c r="J91" i="23"/>
  <c r="F91" i="23"/>
  <c r="F89" i="23"/>
  <c r="E87" i="23"/>
  <c r="J24" i="23"/>
  <c r="E24" i="23"/>
  <c r="J118" i="23" s="1"/>
  <c r="J23" i="23"/>
  <c r="J18" i="23"/>
  <c r="E18" i="23"/>
  <c r="F118" i="23" s="1"/>
  <c r="J17" i="23"/>
  <c r="J12" i="23"/>
  <c r="J115" i="23" s="1"/>
  <c r="E7" i="23"/>
  <c r="J37" i="22"/>
  <c r="J36" i="22"/>
  <c r="AY121" i="1" s="1"/>
  <c r="J35" i="22"/>
  <c r="AX121" i="1"/>
  <c r="BI249" i="22"/>
  <c r="BH249" i="22"/>
  <c r="BG249" i="22"/>
  <c r="BF249" i="22"/>
  <c r="T249" i="22"/>
  <c r="T248" i="22" s="1"/>
  <c r="R249" i="22"/>
  <c r="R248" i="22"/>
  <c r="P249" i="22"/>
  <c r="P248" i="22" s="1"/>
  <c r="BK249" i="22"/>
  <c r="BK248" i="22"/>
  <c r="J248" i="22"/>
  <c r="J103" i="22" s="1"/>
  <c r="J249" i="22"/>
  <c r="BE249" i="22" s="1"/>
  <c r="BI247" i="22"/>
  <c r="BH247" i="22"/>
  <c r="BG247" i="22"/>
  <c r="BF247" i="22"/>
  <c r="T247" i="22"/>
  <c r="T245" i="22" s="1"/>
  <c r="R247" i="22"/>
  <c r="P247" i="22"/>
  <c r="BK247" i="22"/>
  <c r="J247" i="22"/>
  <c r="BE247" i="22" s="1"/>
  <c r="BI246" i="22"/>
  <c r="BH246" i="22"/>
  <c r="BG246" i="22"/>
  <c r="BF246" i="22"/>
  <c r="T246" i="22"/>
  <c r="R246" i="22"/>
  <c r="R245" i="22" s="1"/>
  <c r="P246" i="22"/>
  <c r="P245" i="22"/>
  <c r="BK246" i="22"/>
  <c r="BK245" i="22" s="1"/>
  <c r="J245" i="22" s="1"/>
  <c r="J102" i="22" s="1"/>
  <c r="J246" i="22"/>
  <c r="BE246" i="22"/>
  <c r="BI239" i="22"/>
  <c r="BH239" i="22"/>
  <c r="BG239" i="22"/>
  <c r="BF239" i="22"/>
  <c r="T239" i="22"/>
  <c r="R239" i="22"/>
  <c r="P239" i="22"/>
  <c r="BK239" i="22"/>
  <c r="J239" i="22"/>
  <c r="BE239" i="22"/>
  <c r="BI233" i="22"/>
  <c r="BH233" i="22"/>
  <c r="BG233" i="22"/>
  <c r="BF233" i="22"/>
  <c r="T233" i="22"/>
  <c r="T232" i="22" s="1"/>
  <c r="R233" i="22"/>
  <c r="R232" i="22"/>
  <c r="P233" i="22"/>
  <c r="BK233" i="22"/>
  <c r="BK232" i="22"/>
  <c r="J232" i="22"/>
  <c r="J101" i="22" s="1"/>
  <c r="J233" i="22"/>
  <c r="BE233" i="22" s="1"/>
  <c r="BI225" i="22"/>
  <c r="BH225" i="22"/>
  <c r="BG225" i="22"/>
  <c r="BF225" i="22"/>
  <c r="T225" i="22"/>
  <c r="T224" i="22" s="1"/>
  <c r="R225" i="22"/>
  <c r="R224" i="22"/>
  <c r="P225" i="22"/>
  <c r="P224" i="22" s="1"/>
  <c r="BK225" i="22"/>
  <c r="BK224" i="22"/>
  <c r="J224" i="22"/>
  <c r="J100" i="22" s="1"/>
  <c r="J225" i="22"/>
  <c r="BE225" i="22" s="1"/>
  <c r="BI218" i="22"/>
  <c r="BH218" i="22"/>
  <c r="BG218" i="22"/>
  <c r="BF218" i="22"/>
  <c r="T218" i="22"/>
  <c r="T217" i="22" s="1"/>
  <c r="R218" i="22"/>
  <c r="R217" i="22"/>
  <c r="P218" i="22"/>
  <c r="P217" i="22" s="1"/>
  <c r="BK218" i="22"/>
  <c r="BK217" i="22"/>
  <c r="J217" i="22"/>
  <c r="J99" i="22" s="1"/>
  <c r="J218" i="22"/>
  <c r="BE218" i="22" s="1"/>
  <c r="BI206" i="22"/>
  <c r="BH206" i="22"/>
  <c r="BG206" i="22"/>
  <c r="BF206" i="22"/>
  <c r="T206" i="22"/>
  <c r="R206" i="22"/>
  <c r="P206" i="22"/>
  <c r="BK206" i="22"/>
  <c r="J206" i="22"/>
  <c r="BE206" i="22" s="1"/>
  <c r="BI203" i="22"/>
  <c r="BH203" i="22"/>
  <c r="BG203" i="22"/>
  <c r="BF203" i="22"/>
  <c r="T203" i="22"/>
  <c r="R203" i="22"/>
  <c r="P203" i="22"/>
  <c r="BK203" i="22"/>
  <c r="J203" i="22"/>
  <c r="BE203" i="22"/>
  <c r="BI192" i="22"/>
  <c r="BH192" i="22"/>
  <c r="BG192" i="22"/>
  <c r="BF192" i="22"/>
  <c r="T192" i="22"/>
  <c r="R192" i="22"/>
  <c r="P192" i="22"/>
  <c r="BK192" i="22"/>
  <c r="J192" i="22"/>
  <c r="BE192" i="22" s="1"/>
  <c r="BI185" i="22"/>
  <c r="BH185" i="22"/>
  <c r="BG185" i="22"/>
  <c r="BF185" i="22"/>
  <c r="T185" i="22"/>
  <c r="R185" i="22"/>
  <c r="P185" i="22"/>
  <c r="BK185" i="22"/>
  <c r="J185" i="22"/>
  <c r="BE185" i="22"/>
  <c r="BI179" i="22"/>
  <c r="BH179" i="22"/>
  <c r="BG179" i="22"/>
  <c r="BF179" i="22"/>
  <c r="T179" i="22"/>
  <c r="R179" i="22"/>
  <c r="P179" i="22"/>
  <c r="BK179" i="22"/>
  <c r="J179" i="22"/>
  <c r="BE179" i="22" s="1"/>
  <c r="BI168" i="22"/>
  <c r="BH168" i="22"/>
  <c r="BG168" i="22"/>
  <c r="BF168" i="22"/>
  <c r="T168" i="22"/>
  <c r="R168" i="22"/>
  <c r="P168" i="22"/>
  <c r="BK168" i="22"/>
  <c r="J168" i="22"/>
  <c r="BE168" i="22"/>
  <c r="BI164" i="22"/>
  <c r="BH164" i="22"/>
  <c r="BG164" i="22"/>
  <c r="BF164" i="22"/>
  <c r="T164" i="22"/>
  <c r="R164" i="22"/>
  <c r="P164" i="22"/>
  <c r="BK164" i="22"/>
  <c r="J164" i="22"/>
  <c r="BE164" i="22" s="1"/>
  <c r="BI155" i="22"/>
  <c r="BH155" i="22"/>
  <c r="BG155" i="22"/>
  <c r="BF155" i="22"/>
  <c r="T155" i="22"/>
  <c r="R155" i="22"/>
  <c r="P155" i="22"/>
  <c r="BK155" i="22"/>
  <c r="J155" i="22"/>
  <c r="BE155" i="22"/>
  <c r="BI149" i="22"/>
  <c r="BH149" i="22"/>
  <c r="BG149" i="22"/>
  <c r="BF149" i="22"/>
  <c r="T149" i="22"/>
  <c r="R149" i="22"/>
  <c r="P149" i="22"/>
  <c r="BK149" i="22"/>
  <c r="J149" i="22"/>
  <c r="BE149" i="22" s="1"/>
  <c r="BI143" i="22"/>
  <c r="BH143" i="22"/>
  <c r="BG143" i="22"/>
  <c r="BF143" i="22"/>
  <c r="T143" i="22"/>
  <c r="R143" i="22"/>
  <c r="P143" i="22"/>
  <c r="BK143" i="22"/>
  <c r="J143" i="22"/>
  <c r="BE143" i="22"/>
  <c r="BI136" i="22"/>
  <c r="BH136" i="22"/>
  <c r="BG136" i="22"/>
  <c r="BF136" i="22"/>
  <c r="T136" i="22"/>
  <c r="R136" i="22"/>
  <c r="P136" i="22"/>
  <c r="BK136" i="22"/>
  <c r="J136" i="22"/>
  <c r="BE136" i="22" s="1"/>
  <c r="BI129" i="22"/>
  <c r="BH129" i="22"/>
  <c r="BG129" i="22"/>
  <c r="F35" i="22" s="1"/>
  <c r="BF129" i="22"/>
  <c r="T129" i="22"/>
  <c r="R129" i="22"/>
  <c r="P129" i="22"/>
  <c r="P125" i="22" s="1"/>
  <c r="BK129" i="22"/>
  <c r="J129" i="22"/>
  <c r="BE129" i="22"/>
  <c r="BI126" i="22"/>
  <c r="F37" i="22" s="1"/>
  <c r="BD121" i="1" s="1"/>
  <c r="BH126" i="22"/>
  <c r="F36" i="22"/>
  <c r="BC121" i="1" s="1"/>
  <c r="BG126" i="22"/>
  <c r="BB121" i="1"/>
  <c r="BF126" i="22"/>
  <c r="J34" i="22" s="1"/>
  <c r="AW121" i="1" s="1"/>
  <c r="F34" i="22"/>
  <c r="BA121" i="1" s="1"/>
  <c r="T126" i="22"/>
  <c r="R126" i="22"/>
  <c r="R125" i="22"/>
  <c r="R124" i="22"/>
  <c r="R123" i="22" s="1"/>
  <c r="P126" i="22"/>
  <c r="BK126" i="22"/>
  <c r="BK125" i="22"/>
  <c r="J126" i="22"/>
  <c r="BE126" i="22" s="1"/>
  <c r="J119" i="22"/>
  <c r="F119" i="22"/>
  <c r="F117" i="22"/>
  <c r="E115" i="22"/>
  <c r="J91" i="22"/>
  <c r="F91" i="22"/>
  <c r="F89" i="22"/>
  <c r="E87" i="22"/>
  <c r="J24" i="22"/>
  <c r="E24" i="22"/>
  <c r="J92" i="22" s="1"/>
  <c r="J120" i="22"/>
  <c r="J23" i="22"/>
  <c r="J18" i="22"/>
  <c r="E18" i="22"/>
  <c r="J17" i="22"/>
  <c r="J12" i="22"/>
  <c r="E7" i="22"/>
  <c r="E85" i="22" s="1"/>
  <c r="E113" i="22"/>
  <c r="J39" i="21"/>
  <c r="J38" i="21"/>
  <c r="AY120" i="1" s="1"/>
  <c r="J37" i="21"/>
  <c r="AX120" i="1"/>
  <c r="BI211" i="21"/>
  <c r="BH211" i="21"/>
  <c r="BG211" i="21"/>
  <c r="BF211" i="21"/>
  <c r="T211" i="21"/>
  <c r="R211" i="21"/>
  <c r="P211" i="21"/>
  <c r="BK211" i="21"/>
  <c r="J211" i="21"/>
  <c r="BE211" i="21" s="1"/>
  <c r="BI208" i="21"/>
  <c r="BH208" i="21"/>
  <c r="BG208" i="21"/>
  <c r="BF208" i="21"/>
  <c r="T208" i="21"/>
  <c r="R208" i="21"/>
  <c r="P208" i="21"/>
  <c r="BK208" i="21"/>
  <c r="J208" i="21"/>
  <c r="BE208" i="21"/>
  <c r="BI205" i="21"/>
  <c r="BH205" i="21"/>
  <c r="BG205" i="21"/>
  <c r="BF205" i="21"/>
  <c r="T205" i="21"/>
  <c r="R205" i="21"/>
  <c r="P205" i="21"/>
  <c r="BK205" i="21"/>
  <c r="J205" i="21"/>
  <c r="BE205" i="21" s="1"/>
  <c r="BI202" i="21"/>
  <c r="BH202" i="21"/>
  <c r="BG202" i="21"/>
  <c r="BF202" i="21"/>
  <c r="T202" i="21"/>
  <c r="R202" i="21"/>
  <c r="P202" i="21"/>
  <c r="BK202" i="21"/>
  <c r="J202" i="21"/>
  <c r="BE202" i="21"/>
  <c r="BI198" i="21"/>
  <c r="BH198" i="21"/>
  <c r="BG198" i="21"/>
  <c r="BF198" i="21"/>
  <c r="T198" i="21"/>
  <c r="R198" i="21"/>
  <c r="P198" i="21"/>
  <c r="BK198" i="21"/>
  <c r="J198" i="21"/>
  <c r="BE198" i="21" s="1"/>
  <c r="BI195" i="21"/>
  <c r="BH195" i="21"/>
  <c r="BG195" i="21"/>
  <c r="BF195" i="21"/>
  <c r="T195" i="21"/>
  <c r="R195" i="21"/>
  <c r="P195" i="21"/>
  <c r="BK195" i="21"/>
  <c r="J195" i="21"/>
  <c r="BE195" i="21"/>
  <c r="BI193" i="21"/>
  <c r="BH193" i="21"/>
  <c r="BG193" i="21"/>
  <c r="BF193" i="21"/>
  <c r="T193" i="21"/>
  <c r="R193" i="21"/>
  <c r="P193" i="21"/>
  <c r="BK193" i="21"/>
  <c r="J193" i="21"/>
  <c r="BE193" i="21" s="1"/>
  <c r="BI191" i="21"/>
  <c r="BH191" i="21"/>
  <c r="BG191" i="21"/>
  <c r="BF191" i="21"/>
  <c r="T191" i="21"/>
  <c r="R191" i="21"/>
  <c r="P191" i="21"/>
  <c r="BK191" i="21"/>
  <c r="J191" i="21"/>
  <c r="BE191" i="21"/>
  <c r="BI188" i="21"/>
  <c r="BH188" i="21"/>
  <c r="BG188" i="21"/>
  <c r="BF188" i="21"/>
  <c r="T188" i="21"/>
  <c r="R188" i="21"/>
  <c r="R177" i="21" s="1"/>
  <c r="P188" i="21"/>
  <c r="BK188" i="21"/>
  <c r="J188" i="21"/>
  <c r="BE188" i="21" s="1"/>
  <c r="BI185" i="21"/>
  <c r="BH185" i="21"/>
  <c r="BG185" i="21"/>
  <c r="BF185" i="21"/>
  <c r="T185" i="21"/>
  <c r="R185" i="21"/>
  <c r="P185" i="21"/>
  <c r="BK185" i="21"/>
  <c r="BK177" i="21" s="1"/>
  <c r="J177" i="21" s="1"/>
  <c r="J101" i="21" s="1"/>
  <c r="J185" i="21"/>
  <c r="BE185" i="21"/>
  <c r="BI178" i="21"/>
  <c r="BH178" i="21"/>
  <c r="BG178" i="21"/>
  <c r="BF178" i="21"/>
  <c r="T178" i="21"/>
  <c r="T177" i="21" s="1"/>
  <c r="R178" i="21"/>
  <c r="P178" i="21"/>
  <c r="P177" i="21"/>
  <c r="BK178" i="21"/>
  <c r="J178" i="21"/>
  <c r="BE178" i="21" s="1"/>
  <c r="BI175" i="21"/>
  <c r="BH175" i="21"/>
  <c r="BG175" i="21"/>
  <c r="BF175" i="21"/>
  <c r="T175" i="21"/>
  <c r="R175" i="21"/>
  <c r="P175" i="21"/>
  <c r="BK175" i="21"/>
  <c r="J175" i="21"/>
  <c r="BE175" i="21" s="1"/>
  <c r="BI172" i="21"/>
  <c r="BH172" i="21"/>
  <c r="BG172" i="21"/>
  <c r="BF172" i="21"/>
  <c r="T172" i="21"/>
  <c r="R172" i="21"/>
  <c r="P172" i="21"/>
  <c r="BK172" i="21"/>
  <c r="J172" i="21"/>
  <c r="BE172" i="21"/>
  <c r="BI169" i="21"/>
  <c r="BH169" i="21"/>
  <c r="BG169" i="21"/>
  <c r="BF169" i="21"/>
  <c r="T169" i="21"/>
  <c r="R169" i="21"/>
  <c r="P169" i="21"/>
  <c r="BK169" i="21"/>
  <c r="J169" i="21"/>
  <c r="BE169" i="21" s="1"/>
  <c r="BI165" i="21"/>
  <c r="BH165" i="21"/>
  <c r="BG165" i="21"/>
  <c r="BF165" i="21"/>
  <c r="T165" i="21"/>
  <c r="R165" i="21"/>
  <c r="P165" i="21"/>
  <c r="BK165" i="21"/>
  <c r="J165" i="21"/>
  <c r="BE165" i="21"/>
  <c r="BI162" i="21"/>
  <c r="BH162" i="21"/>
  <c r="BG162" i="21"/>
  <c r="BF162" i="21"/>
  <c r="T162" i="21"/>
  <c r="R162" i="21"/>
  <c r="P162" i="21"/>
  <c r="BK162" i="21"/>
  <c r="J162" i="21"/>
  <c r="BE162" i="21" s="1"/>
  <c r="BI159" i="21"/>
  <c r="BH159" i="21"/>
  <c r="BG159" i="21"/>
  <c r="BF159" i="21"/>
  <c r="T159" i="21"/>
  <c r="R159" i="21"/>
  <c r="P159" i="21"/>
  <c r="BK159" i="21"/>
  <c r="J159" i="21"/>
  <c r="BE159" i="21"/>
  <c r="BI155" i="21"/>
  <c r="BH155" i="21"/>
  <c r="BG155" i="21"/>
  <c r="BF155" i="21"/>
  <c r="T155" i="21"/>
  <c r="R155" i="21"/>
  <c r="P155" i="21"/>
  <c r="BK155" i="21"/>
  <c r="J155" i="21"/>
  <c r="BE155" i="21" s="1"/>
  <c r="BI152" i="21"/>
  <c r="BH152" i="21"/>
  <c r="BG152" i="21"/>
  <c r="BF152" i="21"/>
  <c r="T152" i="21"/>
  <c r="R152" i="21"/>
  <c r="P152" i="21"/>
  <c r="BK152" i="21"/>
  <c r="J152" i="21"/>
  <c r="BE152" i="21"/>
  <c r="BI149" i="21"/>
  <c r="BH149" i="21"/>
  <c r="BG149" i="21"/>
  <c r="BF149" i="21"/>
  <c r="T149" i="21"/>
  <c r="R149" i="21"/>
  <c r="P149" i="21"/>
  <c r="BK149" i="21"/>
  <c r="J149" i="21"/>
  <c r="BE149" i="21" s="1"/>
  <c r="BI146" i="21"/>
  <c r="BH146" i="21"/>
  <c r="BG146" i="21"/>
  <c r="BF146" i="21"/>
  <c r="T146" i="21"/>
  <c r="R146" i="21"/>
  <c r="P146" i="21"/>
  <c r="BK146" i="21"/>
  <c r="J146" i="21"/>
  <c r="BE146" i="21"/>
  <c r="BI144" i="21"/>
  <c r="BH144" i="21"/>
  <c r="BG144" i="21"/>
  <c r="BF144" i="21"/>
  <c r="T144" i="21"/>
  <c r="R144" i="21"/>
  <c r="P144" i="21"/>
  <c r="BK144" i="21"/>
  <c r="J144" i="21"/>
  <c r="BE144" i="21" s="1"/>
  <c r="BI142" i="21"/>
  <c r="BH142" i="21"/>
  <c r="BG142" i="21"/>
  <c r="BF142" i="21"/>
  <c r="T142" i="21"/>
  <c r="R142" i="21"/>
  <c r="P142" i="21"/>
  <c r="BK142" i="21"/>
  <c r="J142" i="21"/>
  <c r="BE142" i="21"/>
  <c r="BI140" i="21"/>
  <c r="BH140" i="21"/>
  <c r="BG140" i="21"/>
  <c r="BF140" i="21"/>
  <c r="T140" i="21"/>
  <c r="R140" i="21"/>
  <c r="P140" i="21"/>
  <c r="BK140" i="21"/>
  <c r="J140" i="21"/>
  <c r="BE140" i="21" s="1"/>
  <c r="BI136" i="21"/>
  <c r="BH136" i="21"/>
  <c r="BG136" i="21"/>
  <c r="BF136" i="21"/>
  <c r="T136" i="21"/>
  <c r="R136" i="21"/>
  <c r="P136" i="21"/>
  <c r="BK136" i="21"/>
  <c r="J136" i="21"/>
  <c r="BE136" i="21"/>
  <c r="BI133" i="21"/>
  <c r="F39" i="21" s="1"/>
  <c r="BD120" i="1" s="1"/>
  <c r="BH133" i="21"/>
  <c r="BG133" i="21"/>
  <c r="BF133" i="21"/>
  <c r="T133" i="21"/>
  <c r="R133" i="21"/>
  <c r="P133" i="21"/>
  <c r="BK133" i="21"/>
  <c r="J133" i="21"/>
  <c r="BE133" i="21" s="1"/>
  <c r="BI126" i="21"/>
  <c r="BH126" i="21"/>
  <c r="F38" i="21" s="1"/>
  <c r="BC120" i="1" s="1"/>
  <c r="BG126" i="21"/>
  <c r="F37" i="21" s="1"/>
  <c r="BB120" i="1" s="1"/>
  <c r="BF126" i="21"/>
  <c r="J36" i="21"/>
  <c r="AW120" i="1" s="1"/>
  <c r="T126" i="21"/>
  <c r="T125" i="21" s="1"/>
  <c r="T124" i="21" s="1"/>
  <c r="T123" i="21" s="1"/>
  <c r="R126" i="21"/>
  <c r="R125" i="21" s="1"/>
  <c r="R124" i="21" s="1"/>
  <c r="R123" i="21" s="1"/>
  <c r="P126" i="21"/>
  <c r="P125" i="21" s="1"/>
  <c r="P124" i="21" s="1"/>
  <c r="P123" i="21" s="1"/>
  <c r="AU120" i="1"/>
  <c r="BK126" i="21"/>
  <c r="BK125" i="21" s="1"/>
  <c r="J125" i="21" s="1"/>
  <c r="J100" i="21" s="1"/>
  <c r="J126" i="21"/>
  <c r="BE126" i="21"/>
  <c r="J35" i="21"/>
  <c r="AV120" i="1" s="1"/>
  <c r="J119" i="21"/>
  <c r="F119" i="21"/>
  <c r="F117" i="21"/>
  <c r="E115" i="21"/>
  <c r="J93" i="21"/>
  <c r="F93" i="21"/>
  <c r="F91" i="21"/>
  <c r="E89" i="21"/>
  <c r="J26" i="21"/>
  <c r="E26" i="21"/>
  <c r="J25" i="21"/>
  <c r="J20" i="21"/>
  <c r="E20" i="21"/>
  <c r="F120" i="21" s="1"/>
  <c r="J19" i="21"/>
  <c r="J14" i="21"/>
  <c r="J117" i="21"/>
  <c r="J91" i="21"/>
  <c r="E7" i="21"/>
  <c r="J39" i="20"/>
  <c r="J38" i="20"/>
  <c r="AY119" i="1" s="1"/>
  <c r="J37" i="20"/>
  <c r="AX119" i="1"/>
  <c r="BI268" i="20"/>
  <c r="BH268" i="20"/>
  <c r="BG268" i="20"/>
  <c r="BF268" i="20"/>
  <c r="T268" i="20"/>
  <c r="R268" i="20"/>
  <c r="P268" i="20"/>
  <c r="BK268" i="20"/>
  <c r="J268" i="20"/>
  <c r="BE268" i="20" s="1"/>
  <c r="BI265" i="20"/>
  <c r="BH265" i="20"/>
  <c r="BG265" i="20"/>
  <c r="BF265" i="20"/>
  <c r="T265" i="20"/>
  <c r="R265" i="20"/>
  <c r="P265" i="20"/>
  <c r="BK265" i="20"/>
  <c r="J265" i="20"/>
  <c r="BE265" i="20"/>
  <c r="BI262" i="20"/>
  <c r="BH262" i="20"/>
  <c r="BG262" i="20"/>
  <c r="BF262" i="20"/>
  <c r="T262" i="20"/>
  <c r="R262" i="20"/>
  <c r="P262" i="20"/>
  <c r="BK262" i="20"/>
  <c r="J262" i="20"/>
  <c r="BE262" i="20" s="1"/>
  <c r="BI259" i="20"/>
  <c r="BH259" i="20"/>
  <c r="BG259" i="20"/>
  <c r="BF259" i="20"/>
  <c r="T259" i="20"/>
  <c r="R259" i="20"/>
  <c r="P259" i="20"/>
  <c r="BK259" i="20"/>
  <c r="J259" i="20"/>
  <c r="BE259" i="20"/>
  <c r="BI255" i="20"/>
  <c r="BH255" i="20"/>
  <c r="BG255" i="20"/>
  <c r="BF255" i="20"/>
  <c r="T255" i="20"/>
  <c r="R255" i="20"/>
  <c r="P255" i="20"/>
  <c r="BK255" i="20"/>
  <c r="J255" i="20"/>
  <c r="BE255" i="20" s="1"/>
  <c r="BI253" i="20"/>
  <c r="BH253" i="20"/>
  <c r="BG253" i="20"/>
  <c r="BF253" i="20"/>
  <c r="T253" i="20"/>
  <c r="R253" i="20"/>
  <c r="P253" i="20"/>
  <c r="BK253" i="20"/>
  <c r="J253" i="20"/>
  <c r="BE253" i="20"/>
  <c r="BI251" i="20"/>
  <c r="BH251" i="20"/>
  <c r="BG251" i="20"/>
  <c r="BF251" i="20"/>
  <c r="T251" i="20"/>
  <c r="R251" i="20"/>
  <c r="P251" i="20"/>
  <c r="BK251" i="20"/>
  <c r="J251" i="20"/>
  <c r="BE251" i="20" s="1"/>
  <c r="BI249" i="20"/>
  <c r="BH249" i="20"/>
  <c r="BG249" i="20"/>
  <c r="BF249" i="20"/>
  <c r="T249" i="20"/>
  <c r="R249" i="20"/>
  <c r="P249" i="20"/>
  <c r="BK249" i="20"/>
  <c r="J249" i="20"/>
  <c r="BE249" i="20"/>
  <c r="BI247" i="20"/>
  <c r="BH247" i="20"/>
  <c r="BG247" i="20"/>
  <c r="BF247" i="20"/>
  <c r="T247" i="20"/>
  <c r="R247" i="20"/>
  <c r="P247" i="20"/>
  <c r="BK247" i="20"/>
  <c r="J247" i="20"/>
  <c r="BE247" i="20" s="1"/>
  <c r="BI239" i="20"/>
  <c r="BH239" i="20"/>
  <c r="BG239" i="20"/>
  <c r="BF239" i="20"/>
  <c r="T239" i="20"/>
  <c r="R239" i="20"/>
  <c r="P239" i="20"/>
  <c r="P227" i="20" s="1"/>
  <c r="BK239" i="20"/>
  <c r="J239" i="20"/>
  <c r="BE239" i="20"/>
  <c r="BI236" i="20"/>
  <c r="BH236" i="20"/>
  <c r="BG236" i="20"/>
  <c r="BF236" i="20"/>
  <c r="T236" i="20"/>
  <c r="R236" i="20"/>
  <c r="P236" i="20"/>
  <c r="BK236" i="20"/>
  <c r="J236" i="20"/>
  <c r="BE236" i="20" s="1"/>
  <c r="BI228" i="20"/>
  <c r="BH228" i="20"/>
  <c r="BG228" i="20"/>
  <c r="BF228" i="20"/>
  <c r="T228" i="20"/>
  <c r="T227" i="20"/>
  <c r="R228" i="20"/>
  <c r="P228" i="20"/>
  <c r="BK228" i="20"/>
  <c r="BK227" i="20" s="1"/>
  <c r="J227" i="20" s="1"/>
  <c r="J102" i="20" s="1"/>
  <c r="J228" i="20"/>
  <c r="BE228" i="20" s="1"/>
  <c r="BI225" i="20"/>
  <c r="BH225" i="20"/>
  <c r="BG225" i="20"/>
  <c r="BF225" i="20"/>
  <c r="T225" i="20"/>
  <c r="R225" i="20"/>
  <c r="P225" i="20"/>
  <c r="BK225" i="20"/>
  <c r="J225" i="20"/>
  <c r="BE225" i="20"/>
  <c r="BI222" i="20"/>
  <c r="BH222" i="20"/>
  <c r="BG222" i="20"/>
  <c r="BF222" i="20"/>
  <c r="T222" i="20"/>
  <c r="R222" i="20"/>
  <c r="P222" i="20"/>
  <c r="BK222" i="20"/>
  <c r="J222" i="20"/>
  <c r="BE222" i="20" s="1"/>
  <c r="BI219" i="20"/>
  <c r="BH219" i="20"/>
  <c r="BG219" i="20"/>
  <c r="BF219" i="20"/>
  <c r="T219" i="20"/>
  <c r="R219" i="20"/>
  <c r="P219" i="20"/>
  <c r="BK219" i="20"/>
  <c r="J219" i="20"/>
  <c r="BE219" i="20"/>
  <c r="BI215" i="20"/>
  <c r="BH215" i="20"/>
  <c r="BG215" i="20"/>
  <c r="BF215" i="20"/>
  <c r="T215" i="20"/>
  <c r="R215" i="20"/>
  <c r="P215" i="20"/>
  <c r="BK215" i="20"/>
  <c r="J215" i="20"/>
  <c r="BE215" i="20" s="1"/>
  <c r="BI212" i="20"/>
  <c r="BH212" i="20"/>
  <c r="BG212" i="20"/>
  <c r="BF212" i="20"/>
  <c r="T212" i="20"/>
  <c r="R212" i="20"/>
  <c r="P212" i="20"/>
  <c r="BK212" i="20"/>
  <c r="J212" i="20"/>
  <c r="BE212" i="20"/>
  <c r="BI209" i="20"/>
  <c r="BH209" i="20"/>
  <c r="BG209" i="20"/>
  <c r="BF209" i="20"/>
  <c r="T209" i="20"/>
  <c r="R209" i="20"/>
  <c r="P209" i="20"/>
  <c r="BK209" i="20"/>
  <c r="J209" i="20"/>
  <c r="BE209" i="20" s="1"/>
  <c r="BI205" i="20"/>
  <c r="BH205" i="20"/>
  <c r="BG205" i="20"/>
  <c r="BF205" i="20"/>
  <c r="T205" i="20"/>
  <c r="R205" i="20"/>
  <c r="P205" i="20"/>
  <c r="BK205" i="20"/>
  <c r="J205" i="20"/>
  <c r="BE205" i="20"/>
  <c r="BI202" i="20"/>
  <c r="BH202" i="20"/>
  <c r="BG202" i="20"/>
  <c r="BF202" i="20"/>
  <c r="T202" i="20"/>
  <c r="R202" i="20"/>
  <c r="P202" i="20"/>
  <c r="BK202" i="20"/>
  <c r="J202" i="20"/>
  <c r="BE202" i="20" s="1"/>
  <c r="BI199" i="20"/>
  <c r="BH199" i="20"/>
  <c r="BG199" i="20"/>
  <c r="BF199" i="20"/>
  <c r="T199" i="20"/>
  <c r="R199" i="20"/>
  <c r="R178" i="20" s="1"/>
  <c r="P199" i="20"/>
  <c r="BK199" i="20"/>
  <c r="J199" i="20"/>
  <c r="BE199" i="20"/>
  <c r="BI194" i="20"/>
  <c r="BH194" i="20"/>
  <c r="BG194" i="20"/>
  <c r="BF194" i="20"/>
  <c r="J36" i="20" s="1"/>
  <c r="AW119" i="1" s="1"/>
  <c r="T194" i="20"/>
  <c r="R194" i="20"/>
  <c r="P194" i="20"/>
  <c r="BK194" i="20"/>
  <c r="BK178" i="20" s="1"/>
  <c r="J178" i="20" s="1"/>
  <c r="J101" i="20" s="1"/>
  <c r="J194" i="20"/>
  <c r="BE194" i="20" s="1"/>
  <c r="BI192" i="20"/>
  <c r="BH192" i="20"/>
  <c r="BG192" i="20"/>
  <c r="BF192" i="20"/>
  <c r="T192" i="20"/>
  <c r="R192" i="20"/>
  <c r="P192" i="20"/>
  <c r="BK192" i="20"/>
  <c r="J192" i="20"/>
  <c r="BE192" i="20"/>
  <c r="BI187" i="20"/>
  <c r="BH187" i="20"/>
  <c r="BG187" i="20"/>
  <c r="BF187" i="20"/>
  <c r="T187" i="20"/>
  <c r="R187" i="20"/>
  <c r="P187" i="20"/>
  <c r="BK187" i="20"/>
  <c r="J187" i="20"/>
  <c r="BE187" i="20" s="1"/>
  <c r="BI184" i="20"/>
  <c r="BH184" i="20"/>
  <c r="BG184" i="20"/>
  <c r="BF184" i="20"/>
  <c r="T184" i="20"/>
  <c r="R184" i="20"/>
  <c r="P184" i="20"/>
  <c r="BK184" i="20"/>
  <c r="J184" i="20"/>
  <c r="BE184" i="20"/>
  <c r="BI179" i="20"/>
  <c r="BH179" i="20"/>
  <c r="BG179" i="20"/>
  <c r="BF179" i="20"/>
  <c r="T179" i="20"/>
  <c r="R179" i="20"/>
  <c r="P179" i="20"/>
  <c r="BK179" i="20"/>
  <c r="J179" i="20"/>
  <c r="BE179" i="20" s="1"/>
  <c r="BI176" i="20"/>
  <c r="BH176" i="20"/>
  <c r="BG176" i="20"/>
  <c r="BF176" i="20"/>
  <c r="T176" i="20"/>
  <c r="R176" i="20"/>
  <c r="P176" i="20"/>
  <c r="BK176" i="20"/>
  <c r="J176" i="20"/>
  <c r="BE176" i="20" s="1"/>
  <c r="BI173" i="20"/>
  <c r="BH173" i="20"/>
  <c r="BG173" i="20"/>
  <c r="BF173" i="20"/>
  <c r="T173" i="20"/>
  <c r="R173" i="20"/>
  <c r="P173" i="20"/>
  <c r="BK173" i="20"/>
  <c r="J173" i="20"/>
  <c r="BE173" i="20"/>
  <c r="BI170" i="20"/>
  <c r="BH170" i="20"/>
  <c r="BG170" i="20"/>
  <c r="BF170" i="20"/>
  <c r="T170" i="20"/>
  <c r="R170" i="20"/>
  <c r="P170" i="20"/>
  <c r="BK170" i="20"/>
  <c r="J170" i="20"/>
  <c r="BE170" i="20" s="1"/>
  <c r="BI166" i="20"/>
  <c r="BH166" i="20"/>
  <c r="BG166" i="20"/>
  <c r="BF166" i="20"/>
  <c r="T166" i="20"/>
  <c r="R166" i="20"/>
  <c r="P166" i="20"/>
  <c r="BK166" i="20"/>
  <c r="J166" i="20"/>
  <c r="BE166" i="20"/>
  <c r="BI163" i="20"/>
  <c r="BH163" i="20"/>
  <c r="BG163" i="20"/>
  <c r="BF163" i="20"/>
  <c r="T163" i="20"/>
  <c r="R163" i="20"/>
  <c r="P163" i="20"/>
  <c r="BK163" i="20"/>
  <c r="J163" i="20"/>
  <c r="BE163" i="20" s="1"/>
  <c r="BI160" i="20"/>
  <c r="BH160" i="20"/>
  <c r="BG160" i="20"/>
  <c r="BF160" i="20"/>
  <c r="T160" i="20"/>
  <c r="R160" i="20"/>
  <c r="P160" i="20"/>
  <c r="BK160" i="20"/>
  <c r="J160" i="20"/>
  <c r="BE160" i="20"/>
  <c r="BI156" i="20"/>
  <c r="BH156" i="20"/>
  <c r="BG156" i="20"/>
  <c r="BF156" i="20"/>
  <c r="T156" i="20"/>
  <c r="R156" i="20"/>
  <c r="P156" i="20"/>
  <c r="BK156" i="20"/>
  <c r="J156" i="20"/>
  <c r="BE156" i="20" s="1"/>
  <c r="BI153" i="20"/>
  <c r="BH153" i="20"/>
  <c r="BG153" i="20"/>
  <c r="BF153" i="20"/>
  <c r="T153" i="20"/>
  <c r="R153" i="20"/>
  <c r="P153" i="20"/>
  <c r="BK153" i="20"/>
  <c r="J153" i="20"/>
  <c r="BE153" i="20"/>
  <c r="BI150" i="20"/>
  <c r="BH150" i="20"/>
  <c r="BG150" i="20"/>
  <c r="BF150" i="20"/>
  <c r="T150" i="20"/>
  <c r="R150" i="20"/>
  <c r="P150" i="20"/>
  <c r="BK150" i="20"/>
  <c r="J150" i="20"/>
  <c r="BE150" i="20" s="1"/>
  <c r="BI147" i="20"/>
  <c r="BH147" i="20"/>
  <c r="BG147" i="20"/>
  <c r="BF147" i="20"/>
  <c r="T147" i="20"/>
  <c r="R147" i="20"/>
  <c r="P147" i="20"/>
  <c r="BK147" i="20"/>
  <c r="J147" i="20"/>
  <c r="BE147" i="20"/>
  <c r="BI145" i="20"/>
  <c r="BH145" i="20"/>
  <c r="BG145" i="20"/>
  <c r="BF145" i="20"/>
  <c r="T145" i="20"/>
  <c r="R145" i="20"/>
  <c r="P145" i="20"/>
  <c r="BK145" i="20"/>
  <c r="J145" i="20"/>
  <c r="BE145" i="20" s="1"/>
  <c r="BI143" i="20"/>
  <c r="BH143" i="20"/>
  <c r="BG143" i="20"/>
  <c r="BF143" i="20"/>
  <c r="T143" i="20"/>
  <c r="R143" i="20"/>
  <c r="P143" i="20"/>
  <c r="BK143" i="20"/>
  <c r="J143" i="20"/>
  <c r="BE143" i="20" s="1"/>
  <c r="BI141" i="20"/>
  <c r="BH141" i="20"/>
  <c r="BG141" i="20"/>
  <c r="BF141" i="20"/>
  <c r="T141" i="20"/>
  <c r="R141" i="20"/>
  <c r="P141" i="20"/>
  <c r="BK141" i="20"/>
  <c r="J141" i="20"/>
  <c r="BE141" i="20" s="1"/>
  <c r="BI137" i="20"/>
  <c r="BH137" i="20"/>
  <c r="BG137" i="20"/>
  <c r="BF137" i="20"/>
  <c r="T137" i="20"/>
  <c r="R137" i="20"/>
  <c r="P137" i="20"/>
  <c r="BK137" i="20"/>
  <c r="J137" i="20"/>
  <c r="BE137" i="20" s="1"/>
  <c r="BI134" i="20"/>
  <c r="BH134" i="20"/>
  <c r="BG134" i="20"/>
  <c r="BF134" i="20"/>
  <c r="T134" i="20"/>
  <c r="R134" i="20"/>
  <c r="P134" i="20"/>
  <c r="BK134" i="20"/>
  <c r="J134" i="20"/>
  <c r="BE134" i="20" s="1"/>
  <c r="BI127" i="20"/>
  <c r="BH127" i="20"/>
  <c r="BG127" i="20"/>
  <c r="F37" i="20" s="1"/>
  <c r="BB119" i="1" s="1"/>
  <c r="BF127" i="20"/>
  <c r="T127" i="20"/>
  <c r="R127" i="20"/>
  <c r="R126" i="20" s="1"/>
  <c r="P127" i="20"/>
  <c r="BK127" i="20"/>
  <c r="J127" i="20"/>
  <c r="BE127" i="20"/>
  <c r="J120" i="20"/>
  <c r="F120" i="20"/>
  <c r="F118" i="20"/>
  <c r="E116" i="20"/>
  <c r="J93" i="20"/>
  <c r="F93" i="20"/>
  <c r="F91" i="20"/>
  <c r="E89" i="20"/>
  <c r="J26" i="20"/>
  <c r="E26" i="20"/>
  <c r="J121" i="20" s="1"/>
  <c r="J25" i="20"/>
  <c r="J20" i="20"/>
  <c r="E20" i="20"/>
  <c r="F121" i="20" s="1"/>
  <c r="J19" i="20"/>
  <c r="J14" i="20"/>
  <c r="J118" i="20" s="1"/>
  <c r="J91" i="20"/>
  <c r="E7" i="20"/>
  <c r="E112" i="20" s="1"/>
  <c r="J39" i="19"/>
  <c r="J38" i="19"/>
  <c r="AY118" i="1" s="1"/>
  <c r="J37" i="19"/>
  <c r="AX118" i="1"/>
  <c r="BI164" i="19"/>
  <c r="BH164" i="19"/>
  <c r="BG164" i="19"/>
  <c r="BF164" i="19"/>
  <c r="T164" i="19"/>
  <c r="R164" i="19"/>
  <c r="P164" i="19"/>
  <c r="BK164" i="19"/>
  <c r="J164" i="19"/>
  <c r="BE164" i="19" s="1"/>
  <c r="BI159" i="19"/>
  <c r="BH159" i="19"/>
  <c r="BG159" i="19"/>
  <c r="BF159" i="19"/>
  <c r="T159" i="19"/>
  <c r="R159" i="19"/>
  <c r="P159" i="19"/>
  <c r="BK159" i="19"/>
  <c r="J159" i="19"/>
  <c r="BE159" i="19"/>
  <c r="BI154" i="19"/>
  <c r="BH154" i="19"/>
  <c r="BG154" i="19"/>
  <c r="BF154" i="19"/>
  <c r="T154" i="19"/>
  <c r="R154" i="19"/>
  <c r="P154" i="19"/>
  <c r="BK154" i="19"/>
  <c r="J154" i="19"/>
  <c r="BE154" i="19" s="1"/>
  <c r="BI149" i="19"/>
  <c r="BH149" i="19"/>
  <c r="BG149" i="19"/>
  <c r="BF149" i="19"/>
  <c r="T149" i="19"/>
  <c r="R149" i="19"/>
  <c r="P149" i="19"/>
  <c r="BK149" i="19"/>
  <c r="J149" i="19"/>
  <c r="BE149" i="19"/>
  <c r="BI144" i="19"/>
  <c r="BH144" i="19"/>
  <c r="BG144" i="19"/>
  <c r="BF144" i="19"/>
  <c r="T144" i="19"/>
  <c r="R144" i="19"/>
  <c r="P144" i="19"/>
  <c r="BK144" i="19"/>
  <c r="J144" i="19"/>
  <c r="BE144" i="19" s="1"/>
  <c r="BI139" i="19"/>
  <c r="BH139" i="19"/>
  <c r="BG139" i="19"/>
  <c r="BF139" i="19"/>
  <c r="T139" i="19"/>
  <c r="R139" i="19"/>
  <c r="P139" i="19"/>
  <c r="BK139" i="19"/>
  <c r="J139" i="19"/>
  <c r="BE139" i="19"/>
  <c r="BI135" i="19"/>
  <c r="BH135" i="19"/>
  <c r="BG135" i="19"/>
  <c r="BF135" i="19"/>
  <c r="T135" i="19"/>
  <c r="R135" i="19"/>
  <c r="P135" i="19"/>
  <c r="BK135" i="19"/>
  <c r="J135" i="19"/>
  <c r="BE135" i="19" s="1"/>
  <c r="BI132" i="19"/>
  <c r="BH132" i="19"/>
  <c r="BG132" i="19"/>
  <c r="BF132" i="19"/>
  <c r="T132" i="19"/>
  <c r="R132" i="19"/>
  <c r="P132" i="19"/>
  <c r="BK132" i="19"/>
  <c r="J132" i="19"/>
  <c r="BE132" i="19"/>
  <c r="BI129" i="19"/>
  <c r="BH129" i="19"/>
  <c r="BG129" i="19"/>
  <c r="BF129" i="19"/>
  <c r="T129" i="19"/>
  <c r="R129" i="19"/>
  <c r="P129" i="19"/>
  <c r="BK129" i="19"/>
  <c r="J129" i="19"/>
  <c r="BE129" i="19" s="1"/>
  <c r="BI125" i="19"/>
  <c r="F39" i="19"/>
  <c r="BD118" i="1" s="1"/>
  <c r="BH125" i="19"/>
  <c r="BG125" i="19"/>
  <c r="BF125" i="19"/>
  <c r="T125" i="19"/>
  <c r="T124" i="19" s="1"/>
  <c r="T123" i="19" s="1"/>
  <c r="T122" i="19"/>
  <c r="R125" i="19"/>
  <c r="P125" i="19"/>
  <c r="P124" i="19" s="1"/>
  <c r="P123" i="19" s="1"/>
  <c r="P122" i="19"/>
  <c r="AU118" i="1" s="1"/>
  <c r="BK125" i="19"/>
  <c r="J125" i="19"/>
  <c r="BE125" i="19" s="1"/>
  <c r="J118" i="19"/>
  <c r="F118" i="19"/>
  <c r="F116" i="19"/>
  <c r="E114" i="19"/>
  <c r="J93" i="19"/>
  <c r="F93" i="19"/>
  <c r="F91" i="19"/>
  <c r="E89" i="19"/>
  <c r="J26" i="19"/>
  <c r="E26" i="19"/>
  <c r="J119" i="19" s="1"/>
  <c r="J94" i="19"/>
  <c r="J25" i="19"/>
  <c r="J20" i="19"/>
  <c r="E20" i="19"/>
  <c r="F119" i="19" s="1"/>
  <c r="F94" i="19"/>
  <c r="J19" i="19"/>
  <c r="J14" i="19"/>
  <c r="J116" i="19"/>
  <c r="J91" i="19"/>
  <c r="E7" i="19"/>
  <c r="E110" i="19" s="1"/>
  <c r="E85" i="19"/>
  <c r="J39" i="18"/>
  <c r="J38" i="18"/>
  <c r="AY117" i="1" s="1"/>
  <c r="J37" i="18"/>
  <c r="AX117" i="1" s="1"/>
  <c r="BI153" i="18"/>
  <c r="BH153" i="18"/>
  <c r="BG153" i="18"/>
  <c r="BF153" i="18"/>
  <c r="T153" i="18"/>
  <c r="R153" i="18"/>
  <c r="P153" i="18"/>
  <c r="BK153" i="18"/>
  <c r="J153" i="18"/>
  <c r="BE153" i="18" s="1"/>
  <c r="BI147" i="18"/>
  <c r="BH147" i="18"/>
  <c r="BG147" i="18"/>
  <c r="BF147" i="18"/>
  <c r="T147" i="18"/>
  <c r="R147" i="18"/>
  <c r="P147" i="18"/>
  <c r="BK147" i="18"/>
  <c r="J147" i="18"/>
  <c r="BE147" i="18" s="1"/>
  <c r="BI140" i="18"/>
  <c r="BH140" i="18"/>
  <c r="BG140" i="18"/>
  <c r="BF140" i="18"/>
  <c r="T140" i="18"/>
  <c r="R140" i="18"/>
  <c r="P140" i="18"/>
  <c r="BK140" i="18"/>
  <c r="J140" i="18"/>
  <c r="BE140" i="18"/>
  <c r="BI133" i="18"/>
  <c r="F39" i="18" s="1"/>
  <c r="BD117" i="1" s="1"/>
  <c r="BH133" i="18"/>
  <c r="BG133" i="18"/>
  <c r="BF133" i="18"/>
  <c r="T133" i="18"/>
  <c r="R133" i="18"/>
  <c r="P133" i="18"/>
  <c r="BK133" i="18"/>
  <c r="J133" i="18"/>
  <c r="BE133" i="18" s="1"/>
  <c r="BI125" i="18"/>
  <c r="BH125" i="18"/>
  <c r="F38" i="18" s="1"/>
  <c r="BC117" i="1" s="1"/>
  <c r="BG125" i="18"/>
  <c r="F37" i="18" s="1"/>
  <c r="BB117" i="1" s="1"/>
  <c r="BF125" i="18"/>
  <c r="F36" i="18" s="1"/>
  <c r="BA117" i="1" s="1"/>
  <c r="J36" i="18"/>
  <c r="AW117" i="1" s="1"/>
  <c r="T125" i="18"/>
  <c r="R125" i="18"/>
  <c r="R124" i="18" s="1"/>
  <c r="R123" i="18" s="1"/>
  <c r="R122" i="18" s="1"/>
  <c r="P125" i="18"/>
  <c r="BK125" i="18"/>
  <c r="BK124" i="18" s="1"/>
  <c r="J124" i="18" s="1"/>
  <c r="J100" i="18" s="1"/>
  <c r="BK123" i="18"/>
  <c r="J125" i="18"/>
  <c r="BE125" i="18"/>
  <c r="J118" i="18"/>
  <c r="F118" i="18"/>
  <c r="F116" i="18"/>
  <c r="E114" i="18"/>
  <c r="J93" i="18"/>
  <c r="F93" i="18"/>
  <c r="F91" i="18"/>
  <c r="E89" i="18"/>
  <c r="J26" i="18"/>
  <c r="E26" i="18"/>
  <c r="J119" i="18" s="1"/>
  <c r="J25" i="18"/>
  <c r="J20" i="18"/>
  <c r="E20" i="18"/>
  <c r="F119" i="18" s="1"/>
  <c r="F94" i="18"/>
  <c r="J19" i="18"/>
  <c r="J14" i="18"/>
  <c r="J116" i="18" s="1"/>
  <c r="J91" i="18"/>
  <c r="E7" i="18"/>
  <c r="E110" i="18" s="1"/>
  <c r="J39" i="17"/>
  <c r="J38" i="17"/>
  <c r="AY115" i="1" s="1"/>
  <c r="J37" i="17"/>
  <c r="AX115" i="1"/>
  <c r="BI276" i="17"/>
  <c r="BH276" i="17"/>
  <c r="BG276" i="17"/>
  <c r="BF276" i="17"/>
  <c r="T276" i="17"/>
  <c r="T275" i="17" s="1"/>
  <c r="R276" i="17"/>
  <c r="R275" i="17"/>
  <c r="P276" i="17"/>
  <c r="P275" i="17" s="1"/>
  <c r="BK276" i="17"/>
  <c r="BK275" i="17"/>
  <c r="J275" i="17" s="1"/>
  <c r="J105" i="17" s="1"/>
  <c r="J276" i="17"/>
  <c r="BE276" i="17"/>
  <c r="BI273" i="17"/>
  <c r="BH273" i="17"/>
  <c r="BG273" i="17"/>
  <c r="BF273" i="17"/>
  <c r="T273" i="17"/>
  <c r="R273" i="17"/>
  <c r="P273" i="17"/>
  <c r="BK273" i="17"/>
  <c r="J273" i="17"/>
  <c r="BE273" i="17" s="1"/>
  <c r="BI267" i="17"/>
  <c r="BH267" i="17"/>
  <c r="BG267" i="17"/>
  <c r="BF267" i="17"/>
  <c r="T267" i="17"/>
  <c r="T266" i="17"/>
  <c r="R267" i="17"/>
  <c r="R266" i="17" s="1"/>
  <c r="P267" i="17"/>
  <c r="P266" i="17"/>
  <c r="BK267" i="17"/>
  <c r="BK266" i="17" s="1"/>
  <c r="J266" i="17" s="1"/>
  <c r="J104" i="17" s="1"/>
  <c r="J267" i="17"/>
  <c r="BE267" i="17" s="1"/>
  <c r="BI260" i="17"/>
  <c r="BH260" i="17"/>
  <c r="BG260" i="17"/>
  <c r="BF260" i="17"/>
  <c r="T260" i="17"/>
  <c r="R260" i="17"/>
  <c r="P260" i="17"/>
  <c r="BK260" i="17"/>
  <c r="J260" i="17"/>
  <c r="BE260" i="17"/>
  <c r="BI254" i="17"/>
  <c r="BH254" i="17"/>
  <c r="BG254" i="17"/>
  <c r="BF254" i="17"/>
  <c r="T254" i="17"/>
  <c r="R254" i="17"/>
  <c r="P254" i="17"/>
  <c r="BK254" i="17"/>
  <c r="J254" i="17"/>
  <c r="BE254" i="17" s="1"/>
  <c r="BI253" i="17"/>
  <c r="BH253" i="17"/>
  <c r="BG253" i="17"/>
  <c r="BF253" i="17"/>
  <c r="T253" i="17"/>
  <c r="R253" i="17"/>
  <c r="R240" i="17" s="1"/>
  <c r="P253" i="17"/>
  <c r="BK253" i="17"/>
  <c r="J253" i="17"/>
  <c r="BE253" i="17"/>
  <c r="BI250" i="17"/>
  <c r="BH250" i="17"/>
  <c r="BG250" i="17"/>
  <c r="BF250" i="17"/>
  <c r="T250" i="17"/>
  <c r="R250" i="17"/>
  <c r="P250" i="17"/>
  <c r="BK250" i="17"/>
  <c r="BK240" i="17" s="1"/>
  <c r="J240" i="17" s="1"/>
  <c r="J103" i="17" s="1"/>
  <c r="J250" i="17"/>
  <c r="BE250" i="17" s="1"/>
  <c r="BI247" i="17"/>
  <c r="BH247" i="17"/>
  <c r="BG247" i="17"/>
  <c r="BF247" i="17"/>
  <c r="T247" i="17"/>
  <c r="R247" i="17"/>
  <c r="P247" i="17"/>
  <c r="BK247" i="17"/>
  <c r="J247" i="17"/>
  <c r="BE247" i="17"/>
  <c r="BI241" i="17"/>
  <c r="BH241" i="17"/>
  <c r="BG241" i="17"/>
  <c r="BF241" i="17"/>
  <c r="T241" i="17"/>
  <c r="T240" i="17" s="1"/>
  <c r="R241" i="17"/>
  <c r="P241" i="17"/>
  <c r="P240" i="17" s="1"/>
  <c r="BK241" i="17"/>
  <c r="J241" i="17"/>
  <c r="BE241" i="17"/>
  <c r="BI234" i="17"/>
  <c r="BH234" i="17"/>
  <c r="BG234" i="17"/>
  <c r="BF234" i="17"/>
  <c r="T234" i="17"/>
  <c r="R234" i="17"/>
  <c r="P234" i="17"/>
  <c r="BK234" i="17"/>
  <c r="BK219" i="17" s="1"/>
  <c r="J219" i="17" s="1"/>
  <c r="J102" i="17" s="1"/>
  <c r="J234" i="17"/>
  <c r="BE234" i="17" s="1"/>
  <c r="BI227" i="17"/>
  <c r="BH227" i="17"/>
  <c r="BG227" i="17"/>
  <c r="BF227" i="17"/>
  <c r="T227" i="17"/>
  <c r="R227" i="17"/>
  <c r="P227" i="17"/>
  <c r="BK227" i="17"/>
  <c r="J227" i="17"/>
  <c r="BE227" i="17"/>
  <c r="BI220" i="17"/>
  <c r="BH220" i="17"/>
  <c r="BG220" i="17"/>
  <c r="BF220" i="17"/>
  <c r="T220" i="17"/>
  <c r="T219" i="17" s="1"/>
  <c r="R220" i="17"/>
  <c r="R219" i="17"/>
  <c r="P220" i="17"/>
  <c r="P219" i="17" s="1"/>
  <c r="BK220" i="17"/>
  <c r="J220" i="17"/>
  <c r="BE220" i="17"/>
  <c r="BI217" i="17"/>
  <c r="BH217" i="17"/>
  <c r="BG217" i="17"/>
  <c r="BF217" i="17"/>
  <c r="T217" i="17"/>
  <c r="R217" i="17"/>
  <c r="P217" i="17"/>
  <c r="BK217" i="17"/>
  <c r="J217" i="17"/>
  <c r="BE217" i="17" s="1"/>
  <c r="BI216" i="17"/>
  <c r="BH216" i="17"/>
  <c r="BG216" i="17"/>
  <c r="BF216" i="17"/>
  <c r="T216" i="17"/>
  <c r="R216" i="17"/>
  <c r="P216" i="17"/>
  <c r="BK216" i="17"/>
  <c r="J216" i="17"/>
  <c r="BE216" i="17"/>
  <c r="BI215" i="17"/>
  <c r="BH215" i="17"/>
  <c r="BG215" i="17"/>
  <c r="BF215" i="17"/>
  <c r="T215" i="17"/>
  <c r="R215" i="17"/>
  <c r="P215" i="17"/>
  <c r="BK215" i="17"/>
  <c r="J215" i="17"/>
  <c r="BE215" i="17" s="1"/>
  <c r="BI210" i="17"/>
  <c r="BH210" i="17"/>
  <c r="BG210" i="17"/>
  <c r="BF210" i="17"/>
  <c r="T210" i="17"/>
  <c r="T209" i="17"/>
  <c r="R210" i="17"/>
  <c r="R209" i="17" s="1"/>
  <c r="P210" i="17"/>
  <c r="P209" i="17"/>
  <c r="BK210" i="17"/>
  <c r="J210" i="17"/>
  <c r="BE210" i="17" s="1"/>
  <c r="BI203" i="17"/>
  <c r="BH203" i="17"/>
  <c r="BG203" i="17"/>
  <c r="BF203" i="17"/>
  <c r="T203" i="17"/>
  <c r="R203" i="17"/>
  <c r="P203" i="17"/>
  <c r="BK203" i="17"/>
  <c r="J203" i="17"/>
  <c r="BE203" i="17"/>
  <c r="BI197" i="17"/>
  <c r="BH197" i="17"/>
  <c r="BG197" i="17"/>
  <c r="BF197" i="17"/>
  <c r="T197" i="17"/>
  <c r="R197" i="17"/>
  <c r="P197" i="17"/>
  <c r="BK197" i="17"/>
  <c r="J197" i="17"/>
  <c r="BE197" i="17" s="1"/>
  <c r="BI191" i="17"/>
  <c r="BH191" i="17"/>
  <c r="BG191" i="17"/>
  <c r="BF191" i="17"/>
  <c r="T191" i="17"/>
  <c r="R191" i="17"/>
  <c r="P191" i="17"/>
  <c r="BK191" i="17"/>
  <c r="J191" i="17"/>
  <c r="BE191" i="17"/>
  <c r="BI188" i="17"/>
  <c r="BH188" i="17"/>
  <c r="BG188" i="17"/>
  <c r="BF188" i="17"/>
  <c r="T188" i="17"/>
  <c r="R188" i="17"/>
  <c r="P188" i="17"/>
  <c r="BK188" i="17"/>
  <c r="J188" i="17"/>
  <c r="BE188" i="17" s="1"/>
  <c r="BI182" i="17"/>
  <c r="BH182" i="17"/>
  <c r="BG182" i="17"/>
  <c r="BF182" i="17"/>
  <c r="T182" i="17"/>
  <c r="R182" i="17"/>
  <c r="P182" i="17"/>
  <c r="BK182" i="17"/>
  <c r="J182" i="17"/>
  <c r="BE182" i="17"/>
  <c r="BI179" i="17"/>
  <c r="BH179" i="17"/>
  <c r="BG179" i="17"/>
  <c r="BF179" i="17"/>
  <c r="T179" i="17"/>
  <c r="R179" i="17"/>
  <c r="P179" i="17"/>
  <c r="BK179" i="17"/>
  <c r="J179" i="17"/>
  <c r="BE179" i="17" s="1"/>
  <c r="BI173" i="17"/>
  <c r="BH173" i="17"/>
  <c r="BG173" i="17"/>
  <c r="BF173" i="17"/>
  <c r="T173" i="17"/>
  <c r="R173" i="17"/>
  <c r="P173" i="17"/>
  <c r="BK173" i="17"/>
  <c r="J173" i="17"/>
  <c r="BE173" i="17"/>
  <c r="BI167" i="17"/>
  <c r="BH167" i="17"/>
  <c r="BG167" i="17"/>
  <c r="BF167" i="17"/>
  <c r="T167" i="17"/>
  <c r="R167" i="17"/>
  <c r="P167" i="17"/>
  <c r="BK167" i="17"/>
  <c r="J167" i="17"/>
  <c r="BE167" i="17"/>
  <c r="BI161" i="17"/>
  <c r="BH161" i="17"/>
  <c r="BG161" i="17"/>
  <c r="BF161" i="17"/>
  <c r="T161" i="17"/>
  <c r="R161" i="17"/>
  <c r="P161" i="17"/>
  <c r="BK161" i="17"/>
  <c r="J161" i="17"/>
  <c r="BE161" i="17"/>
  <c r="BI150" i="17"/>
  <c r="BH150" i="17"/>
  <c r="BG150" i="17"/>
  <c r="BF150" i="17"/>
  <c r="T150" i="17"/>
  <c r="R150" i="17"/>
  <c r="P150" i="17"/>
  <c r="BK150" i="17"/>
  <c r="J150" i="17"/>
  <c r="BE150" i="17"/>
  <c r="BI146" i="17"/>
  <c r="BH146" i="17"/>
  <c r="BG146" i="17"/>
  <c r="BF146" i="17"/>
  <c r="T146" i="17"/>
  <c r="R146" i="17"/>
  <c r="P146" i="17"/>
  <c r="BK146" i="17"/>
  <c r="J146" i="17"/>
  <c r="BE146" i="17"/>
  <c r="BI135" i="17"/>
  <c r="BH135" i="17"/>
  <c r="BG135" i="17"/>
  <c r="BF135" i="17"/>
  <c r="T135" i="17"/>
  <c r="R135" i="17"/>
  <c r="P135" i="17"/>
  <c r="BK135" i="17"/>
  <c r="J135" i="17"/>
  <c r="BE135" i="17"/>
  <c r="BI130" i="17"/>
  <c r="F39" i="17"/>
  <c r="BD115" i="1" s="1"/>
  <c r="BH130" i="17"/>
  <c r="BG130" i="17"/>
  <c r="F37" i="17"/>
  <c r="BB115" i="1" s="1"/>
  <c r="BF130" i="17"/>
  <c r="T130" i="17"/>
  <c r="T129" i="17"/>
  <c r="R130" i="17"/>
  <c r="P130" i="17"/>
  <c r="P129" i="17"/>
  <c r="BK130" i="17"/>
  <c r="J130" i="17"/>
  <c r="BE130" i="17" s="1"/>
  <c r="J35" i="17" s="1"/>
  <c r="AV115" i="1" s="1"/>
  <c r="J123" i="17"/>
  <c r="F123" i="17"/>
  <c r="F121" i="17"/>
  <c r="E119" i="17"/>
  <c r="J93" i="17"/>
  <c r="F93" i="17"/>
  <c r="F91" i="17"/>
  <c r="E89" i="17"/>
  <c r="J26" i="17"/>
  <c r="E26" i="17"/>
  <c r="J124" i="17" s="1"/>
  <c r="J94" i="17"/>
  <c r="J25" i="17"/>
  <c r="J20" i="17"/>
  <c r="E20" i="17"/>
  <c r="F124" i="17"/>
  <c r="F94" i="17"/>
  <c r="J19" i="17"/>
  <c r="J14" i="17"/>
  <c r="J121" i="17"/>
  <c r="J91" i="17"/>
  <c r="E7" i="17"/>
  <c r="E115" i="17" s="1"/>
  <c r="E85" i="17"/>
  <c r="J39" i="16"/>
  <c r="J38" i="16"/>
  <c r="AY114" i="1" s="1"/>
  <c r="J37" i="16"/>
  <c r="AX114" i="1" s="1"/>
  <c r="BI162" i="16"/>
  <c r="BH162" i="16"/>
  <c r="BG162" i="16"/>
  <c r="BF162" i="16"/>
  <c r="T162" i="16"/>
  <c r="T161" i="16" s="1"/>
  <c r="R162" i="16"/>
  <c r="R161" i="16" s="1"/>
  <c r="P162" i="16"/>
  <c r="P161" i="16" s="1"/>
  <c r="BK162" i="16"/>
  <c r="BK161" i="16" s="1"/>
  <c r="J161" i="16" s="1"/>
  <c r="J102" i="16" s="1"/>
  <c r="J162" i="16"/>
  <c r="BE162" i="16"/>
  <c r="BI156" i="16"/>
  <c r="BH156" i="16"/>
  <c r="BG156" i="16"/>
  <c r="BF156" i="16"/>
  <c r="T156" i="16"/>
  <c r="T155" i="16" s="1"/>
  <c r="R156" i="16"/>
  <c r="R155" i="16" s="1"/>
  <c r="P156" i="16"/>
  <c r="P155" i="16" s="1"/>
  <c r="BK156" i="16"/>
  <c r="BK155" i="16" s="1"/>
  <c r="J155" i="16" s="1"/>
  <c r="J101" i="16" s="1"/>
  <c r="J156" i="16"/>
  <c r="BE156" i="16"/>
  <c r="BI149" i="16"/>
  <c r="BH149" i="16"/>
  <c r="BG149" i="16"/>
  <c r="BF149" i="16"/>
  <c r="T149" i="16"/>
  <c r="R149" i="16"/>
  <c r="P149" i="16"/>
  <c r="BK149" i="16"/>
  <c r="J149" i="16"/>
  <c r="BE149" i="16" s="1"/>
  <c r="BI143" i="16"/>
  <c r="BH143" i="16"/>
  <c r="BG143" i="16"/>
  <c r="BF143" i="16"/>
  <c r="T143" i="16"/>
  <c r="R143" i="16"/>
  <c r="P143" i="16"/>
  <c r="BK143" i="16"/>
  <c r="J143" i="16"/>
  <c r="BE143" i="16" s="1"/>
  <c r="BI139" i="16"/>
  <c r="BH139" i="16"/>
  <c r="BG139" i="16"/>
  <c r="BF139" i="16"/>
  <c r="T139" i="16"/>
  <c r="R139" i="16"/>
  <c r="P139" i="16"/>
  <c r="BK139" i="16"/>
  <c r="J139" i="16"/>
  <c r="BE139" i="16" s="1"/>
  <c r="BI133" i="16"/>
  <c r="BH133" i="16"/>
  <c r="BG133" i="16"/>
  <c r="BF133" i="16"/>
  <c r="T133" i="16"/>
  <c r="R133" i="16"/>
  <c r="P133" i="16"/>
  <c r="BK133" i="16"/>
  <c r="J133" i="16"/>
  <c r="BE133" i="16" s="1"/>
  <c r="BI127" i="16"/>
  <c r="F39" i="16" s="1"/>
  <c r="BD114" i="1" s="1"/>
  <c r="BH127" i="16"/>
  <c r="F38" i="16"/>
  <c r="BC114" i="1" s="1"/>
  <c r="BG127" i="16"/>
  <c r="F37" i="16" s="1"/>
  <c r="BB114" i="1" s="1"/>
  <c r="BF127" i="16"/>
  <c r="J36" i="16"/>
  <c r="AW114" i="1" s="1"/>
  <c r="F36" i="16"/>
  <c r="BA114" i="1" s="1"/>
  <c r="T127" i="16"/>
  <c r="T126" i="16" s="1"/>
  <c r="T125" i="16" s="1"/>
  <c r="T124" i="16" s="1"/>
  <c r="R127" i="16"/>
  <c r="R126" i="16" s="1"/>
  <c r="R125" i="16"/>
  <c r="R124" i="16" s="1"/>
  <c r="P127" i="16"/>
  <c r="P126" i="16" s="1"/>
  <c r="P125" i="16" s="1"/>
  <c r="P124" i="16" s="1"/>
  <c r="AU114" i="1" s="1"/>
  <c r="BK127" i="16"/>
  <c r="BK126" i="16"/>
  <c r="J126" i="16" s="1"/>
  <c r="J100" i="16" s="1"/>
  <c r="J127" i="16"/>
  <c r="BE127" i="16" s="1"/>
  <c r="J120" i="16"/>
  <c r="F120" i="16"/>
  <c r="F118" i="16"/>
  <c r="E116" i="16"/>
  <c r="J93" i="16"/>
  <c r="F93" i="16"/>
  <c r="F91" i="16"/>
  <c r="E89" i="16"/>
  <c r="J26" i="16"/>
  <c r="E26" i="16"/>
  <c r="J121" i="16"/>
  <c r="J94" i="16"/>
  <c r="J25" i="16"/>
  <c r="J20" i="16"/>
  <c r="E20" i="16"/>
  <c r="F121" i="16" s="1"/>
  <c r="J19" i="16"/>
  <c r="J14" i="16"/>
  <c r="J118" i="16" s="1"/>
  <c r="E7" i="16"/>
  <c r="E112" i="16"/>
  <c r="E85" i="16"/>
  <c r="J39" i="15"/>
  <c r="J38" i="15"/>
  <c r="AY113" i="1"/>
  <c r="J37" i="15"/>
  <c r="AX113" i="1" s="1"/>
  <c r="BI140" i="15"/>
  <c r="BH140" i="15"/>
  <c r="BG140" i="15"/>
  <c r="BF140" i="15"/>
  <c r="T140" i="15"/>
  <c r="T139" i="15"/>
  <c r="R140" i="15"/>
  <c r="R139" i="15" s="1"/>
  <c r="P140" i="15"/>
  <c r="P139" i="15"/>
  <c r="BK140" i="15"/>
  <c r="BK139" i="15" s="1"/>
  <c r="J139" i="15" s="1"/>
  <c r="J102" i="15" s="1"/>
  <c r="J140" i="15"/>
  <c r="BE140" i="15" s="1"/>
  <c r="BI134" i="15"/>
  <c r="F39" i="15" s="1"/>
  <c r="BD113" i="1" s="1"/>
  <c r="BH134" i="15"/>
  <c r="BG134" i="15"/>
  <c r="BF134" i="15"/>
  <c r="T134" i="15"/>
  <c r="T133" i="15"/>
  <c r="R134" i="15"/>
  <c r="R133" i="15" s="1"/>
  <c r="P134" i="15"/>
  <c r="P133" i="15"/>
  <c r="BK134" i="15"/>
  <c r="BK133" i="15" s="1"/>
  <c r="J133" i="15" s="1"/>
  <c r="J101" i="15" s="1"/>
  <c r="J134" i="15"/>
  <c r="BE134" i="15" s="1"/>
  <c r="F35" i="15" s="1"/>
  <c r="AZ113" i="1" s="1"/>
  <c r="BI127" i="15"/>
  <c r="BH127" i="15"/>
  <c r="BG127" i="15"/>
  <c r="F37" i="15" s="1"/>
  <c r="BB113" i="1" s="1"/>
  <c r="BF127" i="15"/>
  <c r="T127" i="15"/>
  <c r="T126" i="15" s="1"/>
  <c r="R127" i="15"/>
  <c r="R126" i="15" s="1"/>
  <c r="R125" i="15" s="1"/>
  <c r="R124" i="15"/>
  <c r="P127" i="15"/>
  <c r="P126" i="15" s="1"/>
  <c r="BK127" i="15"/>
  <c r="BK126" i="15" s="1"/>
  <c r="J126" i="15"/>
  <c r="J100" i="15" s="1"/>
  <c r="J127" i="15"/>
  <c r="BE127" i="15" s="1"/>
  <c r="J120" i="15"/>
  <c r="F120" i="15"/>
  <c r="F118" i="15"/>
  <c r="E116" i="15"/>
  <c r="J93" i="15"/>
  <c r="F93" i="15"/>
  <c r="F91" i="15"/>
  <c r="E89" i="15"/>
  <c r="J26" i="15"/>
  <c r="E26" i="15"/>
  <c r="J121" i="15" s="1"/>
  <c r="J94" i="15"/>
  <c r="J25" i="15"/>
  <c r="J20" i="15"/>
  <c r="E20" i="15"/>
  <c r="F121" i="15" s="1"/>
  <c r="J19" i="15"/>
  <c r="J14" i="15"/>
  <c r="J118" i="15"/>
  <c r="J91" i="15"/>
  <c r="E7" i="15"/>
  <c r="E112" i="15" s="1"/>
  <c r="E85" i="15"/>
  <c r="J39" i="14"/>
  <c r="J38" i="14"/>
  <c r="AY112" i="1" s="1"/>
  <c r="J37" i="14"/>
  <c r="AX112" i="1" s="1"/>
  <c r="BI161" i="14"/>
  <c r="BH161" i="14"/>
  <c r="BG161" i="14"/>
  <c r="BF161" i="14"/>
  <c r="T161" i="14"/>
  <c r="T160" i="14" s="1"/>
  <c r="R161" i="14"/>
  <c r="R160" i="14" s="1"/>
  <c r="P161" i="14"/>
  <c r="P160" i="14" s="1"/>
  <c r="BK161" i="14"/>
  <c r="BK160" i="14" s="1"/>
  <c r="J160" i="14" s="1"/>
  <c r="J102" i="14" s="1"/>
  <c r="J161" i="14"/>
  <c r="BE161" i="14"/>
  <c r="BI156" i="14"/>
  <c r="BH156" i="14"/>
  <c r="BG156" i="14"/>
  <c r="BF156" i="14"/>
  <c r="T156" i="14"/>
  <c r="T155" i="14" s="1"/>
  <c r="R156" i="14"/>
  <c r="R155" i="14" s="1"/>
  <c r="P156" i="14"/>
  <c r="P155" i="14" s="1"/>
  <c r="BK156" i="14"/>
  <c r="BK155" i="14" s="1"/>
  <c r="J155" i="14" s="1"/>
  <c r="J101" i="14" s="1"/>
  <c r="J156" i="14"/>
  <c r="BE156" i="14"/>
  <c r="BI149" i="14"/>
  <c r="BH149" i="14"/>
  <c r="BG149" i="14"/>
  <c r="BF149" i="14"/>
  <c r="T149" i="14"/>
  <c r="R149" i="14"/>
  <c r="P149" i="14"/>
  <c r="BK149" i="14"/>
  <c r="J149" i="14"/>
  <c r="BE149" i="14" s="1"/>
  <c r="BI143" i="14"/>
  <c r="BH143" i="14"/>
  <c r="BG143" i="14"/>
  <c r="BF143" i="14"/>
  <c r="T143" i="14"/>
  <c r="R143" i="14"/>
  <c r="P143" i="14"/>
  <c r="BK143" i="14"/>
  <c r="J143" i="14"/>
  <c r="BE143" i="14" s="1"/>
  <c r="BI139" i="14"/>
  <c r="BH139" i="14"/>
  <c r="BG139" i="14"/>
  <c r="BF139" i="14"/>
  <c r="T139" i="14"/>
  <c r="R139" i="14"/>
  <c r="P139" i="14"/>
  <c r="BK139" i="14"/>
  <c r="J139" i="14"/>
  <c r="BE139" i="14"/>
  <c r="BI133" i="14"/>
  <c r="BH133" i="14"/>
  <c r="BG133" i="14"/>
  <c r="BF133" i="14"/>
  <c r="T133" i="14"/>
  <c r="R133" i="14"/>
  <c r="P133" i="14"/>
  <c r="BK133" i="14"/>
  <c r="J133" i="14"/>
  <c r="BE133" i="14" s="1"/>
  <c r="BI127" i="14"/>
  <c r="BH127" i="14"/>
  <c r="F38" i="14" s="1"/>
  <c r="BC112" i="1" s="1"/>
  <c r="BG127" i="14"/>
  <c r="BF127" i="14"/>
  <c r="F36" i="14" s="1"/>
  <c r="BA112" i="1" s="1"/>
  <c r="J36" i="14"/>
  <c r="AW112" i="1" s="1"/>
  <c r="T127" i="14"/>
  <c r="R127" i="14"/>
  <c r="R126" i="14" s="1"/>
  <c r="R125" i="14" s="1"/>
  <c r="R124" i="14" s="1"/>
  <c r="P127" i="14"/>
  <c r="BK127" i="14"/>
  <c r="BK126" i="14" s="1"/>
  <c r="J126" i="14" s="1"/>
  <c r="J100" i="14" s="1"/>
  <c r="J127" i="14"/>
  <c r="BE127" i="14"/>
  <c r="J120" i="14"/>
  <c r="F120" i="14"/>
  <c r="F118" i="14"/>
  <c r="E116" i="14"/>
  <c r="J93" i="14"/>
  <c r="F93" i="14"/>
  <c r="F91" i="14"/>
  <c r="E89" i="14"/>
  <c r="J26" i="14"/>
  <c r="E26" i="14"/>
  <c r="J121" i="14" s="1"/>
  <c r="J25" i="14"/>
  <c r="J20" i="14"/>
  <c r="E20" i="14"/>
  <c r="F121" i="14" s="1"/>
  <c r="J19" i="14"/>
  <c r="J14" i="14"/>
  <c r="J118" i="14" s="1"/>
  <c r="J91" i="14"/>
  <c r="E7" i="14"/>
  <c r="E112" i="14" s="1"/>
  <c r="J39" i="13"/>
  <c r="J38" i="13"/>
  <c r="AY111" i="1" s="1"/>
  <c r="J37" i="13"/>
  <c r="AX111" i="1"/>
  <c r="BI139" i="13"/>
  <c r="BH139" i="13"/>
  <c r="BG139" i="13"/>
  <c r="BF139" i="13"/>
  <c r="T139" i="13"/>
  <c r="R139" i="13"/>
  <c r="P139" i="13"/>
  <c r="BK139" i="13"/>
  <c r="BK131" i="13" s="1"/>
  <c r="J131" i="13" s="1"/>
  <c r="J101" i="13" s="1"/>
  <c r="J139" i="13"/>
  <c r="BE139" i="13" s="1"/>
  <c r="BI135" i="13"/>
  <c r="BH135" i="13"/>
  <c r="BG135" i="13"/>
  <c r="BF135" i="13"/>
  <c r="T135" i="13"/>
  <c r="R135" i="13"/>
  <c r="R131" i="13" s="1"/>
  <c r="P135" i="13"/>
  <c r="BK135" i="13"/>
  <c r="J135" i="13"/>
  <c r="BE135" i="13"/>
  <c r="J35" i="13" s="1"/>
  <c r="AV111" i="1" s="1"/>
  <c r="BI132" i="13"/>
  <c r="BH132" i="13"/>
  <c r="BG132" i="13"/>
  <c r="BF132" i="13"/>
  <c r="T132" i="13"/>
  <c r="T131" i="13" s="1"/>
  <c r="R132" i="13"/>
  <c r="P132" i="13"/>
  <c r="P131" i="13" s="1"/>
  <c r="BK132" i="13"/>
  <c r="J132" i="13"/>
  <c r="BE132" i="13"/>
  <c r="BI126" i="13"/>
  <c r="F39" i="13" s="1"/>
  <c r="BD111" i="1" s="1"/>
  <c r="BH126" i="13"/>
  <c r="BG126" i="13"/>
  <c r="F37" i="13"/>
  <c r="BB111" i="1" s="1"/>
  <c r="BF126" i="13"/>
  <c r="T126" i="13"/>
  <c r="T125" i="13"/>
  <c r="T124" i="13" s="1"/>
  <c r="T123" i="13" s="1"/>
  <c r="R126" i="13"/>
  <c r="R125" i="13"/>
  <c r="P126" i="13"/>
  <c r="P125" i="13"/>
  <c r="P124" i="13" s="1"/>
  <c r="P123" i="13" s="1"/>
  <c r="AU111" i="1" s="1"/>
  <c r="BK126" i="13"/>
  <c r="BK125" i="13" s="1"/>
  <c r="J126" i="13"/>
  <c r="BE126" i="13"/>
  <c r="J119" i="13"/>
  <c r="F119" i="13"/>
  <c r="F117" i="13"/>
  <c r="E115" i="13"/>
  <c r="J93" i="13"/>
  <c r="F93" i="13"/>
  <c r="F91" i="13"/>
  <c r="E89" i="13"/>
  <c r="J26" i="13"/>
  <c r="E26" i="13"/>
  <c r="J25" i="13"/>
  <c r="J20" i="13"/>
  <c r="E20" i="13"/>
  <c r="F120" i="13" s="1"/>
  <c r="J19" i="13"/>
  <c r="J14" i="13"/>
  <c r="J117" i="13" s="1"/>
  <c r="E7" i="13"/>
  <c r="J39" i="12"/>
  <c r="J38" i="12"/>
  <c r="AY109" i="1" s="1"/>
  <c r="J37" i="12"/>
  <c r="AX109" i="1"/>
  <c r="BI180" i="12"/>
  <c r="BH180" i="12"/>
  <c r="BG180" i="12"/>
  <c r="BF180" i="12"/>
  <c r="T180" i="12"/>
  <c r="T179" i="12" s="1"/>
  <c r="R180" i="12"/>
  <c r="R179" i="12"/>
  <c r="P180" i="12"/>
  <c r="P179" i="12" s="1"/>
  <c r="BK180" i="12"/>
  <c r="BK179" i="12"/>
  <c r="J179" i="12"/>
  <c r="J101" i="12" s="1"/>
  <c r="J180" i="12"/>
  <c r="BE180" i="12" s="1"/>
  <c r="BI173" i="12"/>
  <c r="BH173" i="12"/>
  <c r="BG173" i="12"/>
  <c r="BF173" i="12"/>
  <c r="T173" i="12"/>
  <c r="R173" i="12"/>
  <c r="P173" i="12"/>
  <c r="BK173" i="12"/>
  <c r="J173" i="12"/>
  <c r="BE173" i="12" s="1"/>
  <c r="BI165" i="12"/>
  <c r="BH165" i="12"/>
  <c r="BG165" i="12"/>
  <c r="BF165" i="12"/>
  <c r="T165" i="12"/>
  <c r="R165" i="12"/>
  <c r="P165" i="12"/>
  <c r="BK165" i="12"/>
  <c r="J165" i="12"/>
  <c r="BE165" i="12"/>
  <c r="BI162" i="12"/>
  <c r="BH162" i="12"/>
  <c r="BG162" i="12"/>
  <c r="F37" i="12" s="1"/>
  <c r="BB109" i="1" s="1"/>
  <c r="BF162" i="12"/>
  <c r="J36" i="12" s="1"/>
  <c r="AW109" i="1" s="1"/>
  <c r="T162" i="12"/>
  <c r="R162" i="12"/>
  <c r="P162" i="12"/>
  <c r="BK162" i="12"/>
  <c r="J162" i="12"/>
  <c r="BE162" i="12" s="1"/>
  <c r="BI154" i="12"/>
  <c r="BH154" i="12"/>
  <c r="BG154" i="12"/>
  <c r="BF154" i="12"/>
  <c r="T154" i="12"/>
  <c r="R154" i="12"/>
  <c r="P154" i="12"/>
  <c r="BK154" i="12"/>
  <c r="J154" i="12"/>
  <c r="BE154" i="12"/>
  <c r="BI148" i="12"/>
  <c r="BH148" i="12"/>
  <c r="BG148" i="12"/>
  <c r="BF148" i="12"/>
  <c r="T148" i="12"/>
  <c r="R148" i="12"/>
  <c r="P148" i="12"/>
  <c r="BK148" i="12"/>
  <c r="J148" i="12"/>
  <c r="BE148" i="12" s="1"/>
  <c r="BI142" i="12"/>
  <c r="BH142" i="12"/>
  <c r="BG142" i="12"/>
  <c r="BF142" i="12"/>
  <c r="T142" i="12"/>
  <c r="R142" i="12"/>
  <c r="P142" i="12"/>
  <c r="BK142" i="12"/>
  <c r="J142" i="12"/>
  <c r="BE142" i="12"/>
  <c r="BI134" i="12"/>
  <c r="BH134" i="12"/>
  <c r="BG134" i="12"/>
  <c r="BF134" i="12"/>
  <c r="T134" i="12"/>
  <c r="R134" i="12"/>
  <c r="P134" i="12"/>
  <c r="BK134" i="12"/>
  <c r="J134" i="12"/>
  <c r="BE134" i="12" s="1"/>
  <c r="BI126" i="12"/>
  <c r="BH126" i="12"/>
  <c r="F38" i="12" s="1"/>
  <c r="BC109" i="1" s="1"/>
  <c r="BG126" i="12"/>
  <c r="BF126" i="12"/>
  <c r="T126" i="12"/>
  <c r="T125" i="12"/>
  <c r="T124" i="12" s="1"/>
  <c r="T123" i="12" s="1"/>
  <c r="R126" i="12"/>
  <c r="R125" i="12" s="1"/>
  <c r="R124" i="12" s="1"/>
  <c r="R123" i="12" s="1"/>
  <c r="P126" i="12"/>
  <c r="P125" i="12"/>
  <c r="P124" i="12" s="1"/>
  <c r="P123" i="12" s="1"/>
  <c r="AU109" i="1" s="1"/>
  <c r="BK126" i="12"/>
  <c r="J126" i="12"/>
  <c r="BE126" i="12"/>
  <c r="J35" i="12" s="1"/>
  <c r="AV109" i="1" s="1"/>
  <c r="J119" i="12"/>
  <c r="F119" i="12"/>
  <c r="F117" i="12"/>
  <c r="E115" i="12"/>
  <c r="J93" i="12"/>
  <c r="F93" i="12"/>
  <c r="F91" i="12"/>
  <c r="E89" i="12"/>
  <c r="J26" i="12"/>
  <c r="E26" i="12"/>
  <c r="J120" i="12" s="1"/>
  <c r="J25" i="12"/>
  <c r="J20" i="12"/>
  <c r="E20" i="12"/>
  <c r="F120" i="12" s="1"/>
  <c r="J19" i="12"/>
  <c r="J14" i="12"/>
  <c r="J117" i="12" s="1"/>
  <c r="J91" i="12"/>
  <c r="E7" i="12"/>
  <c r="E111" i="12" s="1"/>
  <c r="J39" i="11"/>
  <c r="J38" i="11"/>
  <c r="AY108" i="1" s="1"/>
  <c r="J37" i="11"/>
  <c r="AX108" i="1"/>
  <c r="BI147" i="11"/>
  <c r="BH147" i="11"/>
  <c r="BG147" i="11"/>
  <c r="BF147" i="11"/>
  <c r="T147" i="11"/>
  <c r="T146" i="11" s="1"/>
  <c r="R147" i="11"/>
  <c r="R146" i="11"/>
  <c r="P147" i="11"/>
  <c r="P146" i="11" s="1"/>
  <c r="BK147" i="11"/>
  <c r="BK146" i="11" s="1"/>
  <c r="J146" i="11" s="1"/>
  <c r="J101" i="11" s="1"/>
  <c r="J147" i="11"/>
  <c r="BE147" i="11" s="1"/>
  <c r="BI126" i="11"/>
  <c r="F39" i="11" s="1"/>
  <c r="BD108" i="1" s="1"/>
  <c r="BH126" i="11"/>
  <c r="F38" i="11"/>
  <c r="BC108" i="1" s="1"/>
  <c r="BG126" i="11"/>
  <c r="BF126" i="11"/>
  <c r="J36" i="11" s="1"/>
  <c r="AW108" i="1" s="1"/>
  <c r="T126" i="11"/>
  <c r="T125" i="11"/>
  <c r="T124" i="11" s="1"/>
  <c r="T123" i="11" s="1"/>
  <c r="R126" i="11"/>
  <c r="R125" i="11" s="1"/>
  <c r="R124" i="11" s="1"/>
  <c r="P126" i="11"/>
  <c r="P125" i="11" s="1"/>
  <c r="P124" i="11" s="1"/>
  <c r="P123" i="11" s="1"/>
  <c r="AU108" i="1" s="1"/>
  <c r="AU107" i="1" s="1"/>
  <c r="BK126" i="11"/>
  <c r="BK125" i="11" s="1"/>
  <c r="J125" i="11" s="1"/>
  <c r="J100" i="11" s="1"/>
  <c r="J126" i="11"/>
  <c r="BE126" i="11" s="1"/>
  <c r="J119" i="11"/>
  <c r="F119" i="11"/>
  <c r="F117" i="11"/>
  <c r="E115" i="11"/>
  <c r="J93" i="11"/>
  <c r="F93" i="11"/>
  <c r="F91" i="11"/>
  <c r="E89" i="11"/>
  <c r="J26" i="11"/>
  <c r="E26" i="11"/>
  <c r="J94" i="11" s="1"/>
  <c r="J120" i="11"/>
  <c r="J25" i="11"/>
  <c r="J20" i="11"/>
  <c r="E20" i="11"/>
  <c r="F120" i="11" s="1"/>
  <c r="J19" i="11"/>
  <c r="J14" i="11"/>
  <c r="J117" i="11" s="1"/>
  <c r="E7" i="11"/>
  <c r="E85" i="11" s="1"/>
  <c r="E111" i="11"/>
  <c r="J182" i="10"/>
  <c r="J39" i="10"/>
  <c r="J38" i="10"/>
  <c r="AY106" i="1" s="1"/>
  <c r="J37" i="10"/>
  <c r="AX106" i="1"/>
  <c r="BI190" i="10"/>
  <c r="BH190" i="10"/>
  <c r="BG190" i="10"/>
  <c r="BF190" i="10"/>
  <c r="T190" i="10"/>
  <c r="R190" i="10"/>
  <c r="P190" i="10"/>
  <c r="BK190" i="10"/>
  <c r="J190" i="10"/>
  <c r="BE190" i="10" s="1"/>
  <c r="BI187" i="10"/>
  <c r="BH187" i="10"/>
  <c r="BG187" i="10"/>
  <c r="BF187" i="10"/>
  <c r="T187" i="10"/>
  <c r="R187" i="10"/>
  <c r="P187" i="10"/>
  <c r="BK187" i="10"/>
  <c r="J187" i="10"/>
  <c r="BE187" i="10"/>
  <c r="BI184" i="10"/>
  <c r="BH184" i="10"/>
  <c r="BG184" i="10"/>
  <c r="BF184" i="10"/>
  <c r="T184" i="10"/>
  <c r="T183" i="10" s="1"/>
  <c r="R184" i="10"/>
  <c r="R183" i="10"/>
  <c r="P184" i="10"/>
  <c r="P183" i="10" s="1"/>
  <c r="BK184" i="10"/>
  <c r="BK183" i="10"/>
  <c r="J183" i="10"/>
  <c r="J109" i="10" s="1"/>
  <c r="J184" i="10"/>
  <c r="BE184" i="10" s="1"/>
  <c r="J108" i="10"/>
  <c r="BI179" i="10"/>
  <c r="BH179" i="10"/>
  <c r="BG179" i="10"/>
  <c r="BF179" i="10"/>
  <c r="T179" i="10"/>
  <c r="R179" i="10"/>
  <c r="P179" i="10"/>
  <c r="P177" i="10" s="1"/>
  <c r="P176" i="10" s="1"/>
  <c r="BK179" i="10"/>
  <c r="J179" i="10"/>
  <c r="BE179" i="10"/>
  <c r="BI178" i="10"/>
  <c r="BH178" i="10"/>
  <c r="BG178" i="10"/>
  <c r="BF178" i="10"/>
  <c r="T178" i="10"/>
  <c r="T177" i="10"/>
  <c r="T176" i="10" s="1"/>
  <c r="R178" i="10"/>
  <c r="R177" i="10"/>
  <c r="R176" i="10"/>
  <c r="P178" i="10"/>
  <c r="BK178" i="10"/>
  <c r="BK177" i="10" s="1"/>
  <c r="J178" i="10"/>
  <c r="BE178" i="10"/>
  <c r="BI174" i="10"/>
  <c r="BH174" i="10"/>
  <c r="BG174" i="10"/>
  <c r="BF174" i="10"/>
  <c r="T174" i="10"/>
  <c r="T173" i="10"/>
  <c r="R174" i="10"/>
  <c r="R173" i="10"/>
  <c r="P174" i="10"/>
  <c r="P173" i="10"/>
  <c r="BK174" i="10"/>
  <c r="BK173" i="10"/>
  <c r="J173" i="10" s="1"/>
  <c r="J105" i="10" s="1"/>
  <c r="J174" i="10"/>
  <c r="BE174" i="10"/>
  <c r="BI166" i="10"/>
  <c r="BH166" i="10"/>
  <c r="BG166" i="10"/>
  <c r="BF166" i="10"/>
  <c r="T166" i="10"/>
  <c r="T165" i="10"/>
  <c r="R166" i="10"/>
  <c r="R165" i="10"/>
  <c r="P166" i="10"/>
  <c r="P165" i="10"/>
  <c r="BK166" i="10"/>
  <c r="BK165" i="10"/>
  <c r="J165" i="10" s="1"/>
  <c r="J104" i="10" s="1"/>
  <c r="J166" i="10"/>
  <c r="BE166" i="10"/>
  <c r="BI164" i="10"/>
  <c r="BH164" i="10"/>
  <c r="BG164" i="10"/>
  <c r="BF164" i="10"/>
  <c r="T164" i="10"/>
  <c r="R164" i="10"/>
  <c r="P164" i="10"/>
  <c r="BK164" i="10"/>
  <c r="J164" i="10"/>
  <c r="BE164" i="10"/>
  <c r="BI163" i="10"/>
  <c r="BH163" i="10"/>
  <c r="BG163" i="10"/>
  <c r="BF163" i="10"/>
  <c r="T163" i="10"/>
  <c r="R163" i="10"/>
  <c r="P163" i="10"/>
  <c r="BK163" i="10"/>
  <c r="J163" i="10"/>
  <c r="BE163" i="10"/>
  <c r="BI161" i="10"/>
  <c r="BH161" i="10"/>
  <c r="BG161" i="10"/>
  <c r="BF161" i="10"/>
  <c r="T161" i="10"/>
  <c r="R161" i="10"/>
  <c r="P161" i="10"/>
  <c r="BK161" i="10"/>
  <c r="J161" i="10"/>
  <c r="BE161" i="10"/>
  <c r="BI158" i="10"/>
  <c r="BH158" i="10"/>
  <c r="BG158" i="10"/>
  <c r="BF158" i="10"/>
  <c r="T158" i="10"/>
  <c r="T156" i="10" s="1"/>
  <c r="R158" i="10"/>
  <c r="P158" i="10"/>
  <c r="BK158" i="10"/>
  <c r="J158" i="10"/>
  <c r="BE158" i="10"/>
  <c r="BI157" i="10"/>
  <c r="BH157" i="10"/>
  <c r="BG157" i="10"/>
  <c r="BF157" i="10"/>
  <c r="T157" i="10"/>
  <c r="R157" i="10"/>
  <c r="R156" i="10"/>
  <c r="P157" i="10"/>
  <c r="P156" i="10"/>
  <c r="BK157" i="10"/>
  <c r="BK156" i="10"/>
  <c r="J156" i="10" s="1"/>
  <c r="J103" i="10" s="1"/>
  <c r="J157" i="10"/>
  <c r="BE157" i="10"/>
  <c r="BI153" i="10"/>
  <c r="BH153" i="10"/>
  <c r="BG153" i="10"/>
  <c r="BF153" i="10"/>
  <c r="T153" i="10"/>
  <c r="T152" i="10"/>
  <c r="R153" i="10"/>
  <c r="R152" i="10"/>
  <c r="P153" i="10"/>
  <c r="P152" i="10"/>
  <c r="BK153" i="10"/>
  <c r="BK152" i="10"/>
  <c r="J152" i="10" s="1"/>
  <c r="J102" i="10" s="1"/>
  <c r="J153" i="10"/>
  <c r="BE153" i="10"/>
  <c r="BI147" i="10"/>
  <c r="BH147" i="10"/>
  <c r="BG147" i="10"/>
  <c r="BF147" i="10"/>
  <c r="T147" i="10"/>
  <c r="T146" i="10"/>
  <c r="R147" i="10"/>
  <c r="R146" i="10"/>
  <c r="P147" i="10"/>
  <c r="P146" i="10"/>
  <c r="BK147" i="10"/>
  <c r="BK146" i="10"/>
  <c r="J146" i="10" s="1"/>
  <c r="J101" i="10" s="1"/>
  <c r="J147" i="10"/>
  <c r="BE147" i="10"/>
  <c r="BI141" i="10"/>
  <c r="BH141" i="10"/>
  <c r="BG141" i="10"/>
  <c r="BF141" i="10"/>
  <c r="J36" i="10" s="1"/>
  <c r="AW106" i="1" s="1"/>
  <c r="T141" i="10"/>
  <c r="R141" i="10"/>
  <c r="P141" i="10"/>
  <c r="BK141" i="10"/>
  <c r="J141" i="10"/>
  <c r="BE141" i="10"/>
  <c r="BI137" i="10"/>
  <c r="F39" i="10" s="1"/>
  <c r="BD106" i="1" s="1"/>
  <c r="BH137" i="10"/>
  <c r="BG137" i="10"/>
  <c r="BF137" i="10"/>
  <c r="T137" i="10"/>
  <c r="R137" i="10"/>
  <c r="P137" i="10"/>
  <c r="BK137" i="10"/>
  <c r="J137" i="10"/>
  <c r="BE137" i="10"/>
  <c r="BI134" i="10"/>
  <c r="BH134" i="10"/>
  <c r="F38" i="10" s="1"/>
  <c r="BC106" i="1" s="1"/>
  <c r="BG134" i="10"/>
  <c r="F37" i="10"/>
  <c r="BB106" i="1" s="1"/>
  <c r="BF134" i="10"/>
  <c r="F36" i="10" s="1"/>
  <c r="BA106" i="1" s="1"/>
  <c r="T134" i="10"/>
  <c r="T133" i="10"/>
  <c r="T132" i="10" s="1"/>
  <c r="R134" i="10"/>
  <c r="R133" i="10"/>
  <c r="R132" i="10" s="1"/>
  <c r="R131" i="10" s="1"/>
  <c r="P134" i="10"/>
  <c r="P133" i="10"/>
  <c r="P132" i="10" s="1"/>
  <c r="P131" i="10" s="1"/>
  <c r="AU106" i="1" s="1"/>
  <c r="BK134" i="10"/>
  <c r="BK133" i="10" s="1"/>
  <c r="J134" i="10"/>
  <c r="BE134" i="10"/>
  <c r="F35" i="10" s="1"/>
  <c r="AZ106" i="1" s="1"/>
  <c r="J127" i="10"/>
  <c r="F127" i="10"/>
  <c r="F125" i="10"/>
  <c r="E123" i="10"/>
  <c r="J93" i="10"/>
  <c r="F93" i="10"/>
  <c r="F91" i="10"/>
  <c r="E89" i="10"/>
  <c r="J26" i="10"/>
  <c r="E26" i="10"/>
  <c r="J128" i="10" s="1"/>
  <c r="J25" i="10"/>
  <c r="J20" i="10"/>
  <c r="E20" i="10"/>
  <c r="F94" i="10" s="1"/>
  <c r="F128" i="10"/>
  <c r="J19" i="10"/>
  <c r="J14" i="10"/>
  <c r="J125" i="10"/>
  <c r="J91" i="10"/>
  <c r="E7" i="10"/>
  <c r="E119" i="10" s="1"/>
  <c r="J39" i="9"/>
  <c r="J38" i="9"/>
  <c r="AY105" i="1" s="1"/>
  <c r="J37" i="9"/>
  <c r="AX105" i="1"/>
  <c r="BI214" i="9"/>
  <c r="BH214" i="9"/>
  <c r="BG214" i="9"/>
  <c r="BF214" i="9"/>
  <c r="T214" i="9"/>
  <c r="T213" i="9" s="1"/>
  <c r="R214" i="9"/>
  <c r="R213" i="9"/>
  <c r="P214" i="9"/>
  <c r="P213" i="9" s="1"/>
  <c r="BK214" i="9"/>
  <c r="BK213" i="9"/>
  <c r="J213" i="9"/>
  <c r="J103" i="9" s="1"/>
  <c r="J214" i="9"/>
  <c r="BE214" i="9"/>
  <c r="BI208" i="9"/>
  <c r="BH208" i="9"/>
  <c r="BG208" i="9"/>
  <c r="BF208" i="9"/>
  <c r="T208" i="9"/>
  <c r="R208" i="9"/>
  <c r="P208" i="9"/>
  <c r="BK208" i="9"/>
  <c r="J208" i="9"/>
  <c r="BE208" i="9" s="1"/>
  <c r="BI202" i="9"/>
  <c r="BH202" i="9"/>
  <c r="BG202" i="9"/>
  <c r="BF202" i="9"/>
  <c r="T202" i="9"/>
  <c r="R202" i="9"/>
  <c r="P202" i="9"/>
  <c r="BK202" i="9"/>
  <c r="J202" i="9"/>
  <c r="BE202" i="9"/>
  <c r="BI196" i="9"/>
  <c r="BH196" i="9"/>
  <c r="BG196" i="9"/>
  <c r="BF196" i="9"/>
  <c r="T196" i="9"/>
  <c r="T195" i="9" s="1"/>
  <c r="R196" i="9"/>
  <c r="R195" i="9"/>
  <c r="P196" i="9"/>
  <c r="P195" i="9" s="1"/>
  <c r="BK196" i="9"/>
  <c r="BK195" i="9"/>
  <c r="J195" i="9"/>
  <c r="J102" i="9" s="1"/>
  <c r="J196" i="9"/>
  <c r="BE196" i="9"/>
  <c r="BI189" i="9"/>
  <c r="BH189" i="9"/>
  <c r="BG189" i="9"/>
  <c r="BF189" i="9"/>
  <c r="T189" i="9"/>
  <c r="T182" i="9" s="1"/>
  <c r="R189" i="9"/>
  <c r="P189" i="9"/>
  <c r="BK189" i="9"/>
  <c r="J189" i="9"/>
  <c r="BE189" i="9" s="1"/>
  <c r="BI183" i="9"/>
  <c r="BH183" i="9"/>
  <c r="BG183" i="9"/>
  <c r="BF183" i="9"/>
  <c r="T183" i="9"/>
  <c r="R183" i="9"/>
  <c r="R182" i="9" s="1"/>
  <c r="R126" i="9" s="1"/>
  <c r="R125" i="9" s="1"/>
  <c r="P183" i="9"/>
  <c r="P182" i="9"/>
  <c r="BK183" i="9"/>
  <c r="BK182" i="9" s="1"/>
  <c r="J182" i="9" s="1"/>
  <c r="J101" i="9" s="1"/>
  <c r="J183" i="9"/>
  <c r="BE183" i="9"/>
  <c r="BI176" i="9"/>
  <c r="BH176" i="9"/>
  <c r="BG176" i="9"/>
  <c r="BF176" i="9"/>
  <c r="T176" i="9"/>
  <c r="R176" i="9"/>
  <c r="P176" i="9"/>
  <c r="BK176" i="9"/>
  <c r="J176" i="9"/>
  <c r="BE176" i="9"/>
  <c r="BI170" i="9"/>
  <c r="BH170" i="9"/>
  <c r="BG170" i="9"/>
  <c r="BF170" i="9"/>
  <c r="T170" i="9"/>
  <c r="R170" i="9"/>
  <c r="P170" i="9"/>
  <c r="BK170" i="9"/>
  <c r="J170" i="9"/>
  <c r="BE170" i="9" s="1"/>
  <c r="BI167" i="9"/>
  <c r="BH167" i="9"/>
  <c r="BG167" i="9"/>
  <c r="BF167" i="9"/>
  <c r="T167" i="9"/>
  <c r="R167" i="9"/>
  <c r="P167" i="9"/>
  <c r="BK167" i="9"/>
  <c r="J167" i="9"/>
  <c r="BE167" i="9"/>
  <c r="BI161" i="9"/>
  <c r="BH161" i="9"/>
  <c r="BG161" i="9"/>
  <c r="BF161" i="9"/>
  <c r="T161" i="9"/>
  <c r="R161" i="9"/>
  <c r="P161" i="9"/>
  <c r="BK161" i="9"/>
  <c r="J161" i="9"/>
  <c r="BE161" i="9" s="1"/>
  <c r="BI154" i="9"/>
  <c r="BH154" i="9"/>
  <c r="BG154" i="9"/>
  <c r="BF154" i="9"/>
  <c r="T154" i="9"/>
  <c r="R154" i="9"/>
  <c r="P154" i="9"/>
  <c r="BK154" i="9"/>
  <c r="J154" i="9"/>
  <c r="BE154" i="9"/>
  <c r="BI150" i="9"/>
  <c r="BH150" i="9"/>
  <c r="BG150" i="9"/>
  <c r="BF150" i="9"/>
  <c r="T150" i="9"/>
  <c r="R150" i="9"/>
  <c r="P150" i="9"/>
  <c r="BK150" i="9"/>
  <c r="J150" i="9"/>
  <c r="BE150" i="9" s="1"/>
  <c r="BI147" i="9"/>
  <c r="BH147" i="9"/>
  <c r="BG147" i="9"/>
  <c r="BF147" i="9"/>
  <c r="T147" i="9"/>
  <c r="R147" i="9"/>
  <c r="P147" i="9"/>
  <c r="BK147" i="9"/>
  <c r="J147" i="9"/>
  <c r="BE147" i="9"/>
  <c r="BI140" i="9"/>
  <c r="BH140" i="9"/>
  <c r="BG140" i="9"/>
  <c r="BF140" i="9"/>
  <c r="T140" i="9"/>
  <c r="T127" i="9" s="1"/>
  <c r="R140" i="9"/>
  <c r="P140" i="9"/>
  <c r="BK140" i="9"/>
  <c r="J140" i="9"/>
  <c r="BE140" i="9" s="1"/>
  <c r="BI134" i="9"/>
  <c r="BH134" i="9"/>
  <c r="BG134" i="9"/>
  <c r="F37" i="9" s="1"/>
  <c r="BB105" i="1" s="1"/>
  <c r="BF134" i="9"/>
  <c r="T134" i="9"/>
  <c r="R134" i="9"/>
  <c r="P134" i="9"/>
  <c r="P127" i="9" s="1"/>
  <c r="P126" i="9" s="1"/>
  <c r="P125" i="9" s="1"/>
  <c r="AU105" i="1" s="1"/>
  <c r="BK134" i="9"/>
  <c r="J134" i="9"/>
  <c r="BE134" i="9"/>
  <c r="BI128" i="9"/>
  <c r="F39" i="9" s="1"/>
  <c r="BD105" i="1" s="1"/>
  <c r="BH128" i="9"/>
  <c r="F38" i="9"/>
  <c r="BC105" i="1" s="1"/>
  <c r="BG128" i="9"/>
  <c r="BF128" i="9"/>
  <c r="J36" i="9" s="1"/>
  <c r="AW105" i="1" s="1"/>
  <c r="F36" i="9"/>
  <c r="BA105" i="1" s="1"/>
  <c r="T128" i="9"/>
  <c r="R128" i="9"/>
  <c r="R127" i="9"/>
  <c r="P128" i="9"/>
  <c r="BK128" i="9"/>
  <c r="BK127" i="9"/>
  <c r="J127" i="9" s="1"/>
  <c r="J100" i="9" s="1"/>
  <c r="J128" i="9"/>
  <c r="BE128" i="9"/>
  <c r="J121" i="9"/>
  <c r="F121" i="9"/>
  <c r="F119" i="9"/>
  <c r="E117" i="9"/>
  <c r="J93" i="9"/>
  <c r="F93" i="9"/>
  <c r="F91" i="9"/>
  <c r="E89" i="9"/>
  <c r="J26" i="9"/>
  <c r="E26" i="9"/>
  <c r="J94" i="9" s="1"/>
  <c r="J122" i="9"/>
  <c r="J25" i="9"/>
  <c r="J20" i="9"/>
  <c r="E20" i="9"/>
  <c r="F122" i="9" s="1"/>
  <c r="J19" i="9"/>
  <c r="J14" i="9"/>
  <c r="J119" i="9" s="1"/>
  <c r="E7" i="9"/>
  <c r="E85" i="9" s="1"/>
  <c r="E113" i="9"/>
  <c r="J39" i="8"/>
  <c r="J38" i="8"/>
  <c r="AY104" i="1"/>
  <c r="J37" i="8"/>
  <c r="AX104" i="1"/>
  <c r="BI442" i="8"/>
  <c r="BH442" i="8"/>
  <c r="BG442" i="8"/>
  <c r="BF442" i="8"/>
  <c r="T442" i="8"/>
  <c r="R442" i="8"/>
  <c r="P442" i="8"/>
  <c r="BK442" i="8"/>
  <c r="J442" i="8"/>
  <c r="BE442" i="8"/>
  <c r="BI438" i="8"/>
  <c r="BH438" i="8"/>
  <c r="BG438" i="8"/>
  <c r="BF438" i="8"/>
  <c r="T438" i="8"/>
  <c r="R438" i="8"/>
  <c r="P438" i="8"/>
  <c r="BK438" i="8"/>
  <c r="J438" i="8"/>
  <c r="BE438" i="8"/>
  <c r="BI436" i="8"/>
  <c r="BH436" i="8"/>
  <c r="BG436" i="8"/>
  <c r="BF436" i="8"/>
  <c r="T436" i="8"/>
  <c r="R436" i="8"/>
  <c r="P436" i="8"/>
  <c r="BK436" i="8"/>
  <c r="J436" i="8"/>
  <c r="BE436" i="8"/>
  <c r="BI435" i="8"/>
  <c r="BH435" i="8"/>
  <c r="BG435" i="8"/>
  <c r="BF435" i="8"/>
  <c r="T435" i="8"/>
  <c r="R435" i="8"/>
  <c r="P435" i="8"/>
  <c r="BK435" i="8"/>
  <c r="J435" i="8"/>
  <c r="BE435" i="8"/>
  <c r="BI434" i="8"/>
  <c r="BH434" i="8"/>
  <c r="BG434" i="8"/>
  <c r="BF434" i="8"/>
  <c r="T434" i="8"/>
  <c r="R434" i="8"/>
  <c r="P434" i="8"/>
  <c r="BK434" i="8"/>
  <c r="J434" i="8"/>
  <c r="BE434" i="8"/>
  <c r="BI433" i="8"/>
  <c r="BH433" i="8"/>
  <c r="BG433" i="8"/>
  <c r="BF433" i="8"/>
  <c r="T433" i="8"/>
  <c r="T432" i="8"/>
  <c r="T431" i="8" s="1"/>
  <c r="R433" i="8"/>
  <c r="R432" i="8" s="1"/>
  <c r="R431" i="8" s="1"/>
  <c r="P433" i="8"/>
  <c r="P432" i="8"/>
  <c r="P431" i="8" s="1"/>
  <c r="BK433" i="8"/>
  <c r="BK432" i="8" s="1"/>
  <c r="J433" i="8"/>
  <c r="BE433" i="8"/>
  <c r="BI427" i="8"/>
  <c r="BH427" i="8"/>
  <c r="BG427" i="8"/>
  <c r="BF427" i="8"/>
  <c r="T427" i="8"/>
  <c r="R427" i="8"/>
  <c r="P427" i="8"/>
  <c r="BK427" i="8"/>
  <c r="J427" i="8"/>
  <c r="BE427" i="8"/>
  <c r="BI423" i="8"/>
  <c r="BH423" i="8"/>
  <c r="BG423" i="8"/>
  <c r="BF423" i="8"/>
  <c r="T423" i="8"/>
  <c r="R423" i="8"/>
  <c r="P423" i="8"/>
  <c r="BK423" i="8"/>
  <c r="J423" i="8"/>
  <c r="BE423" i="8"/>
  <c r="BI418" i="8"/>
  <c r="BH418" i="8"/>
  <c r="BG418" i="8"/>
  <c r="BF418" i="8"/>
  <c r="T418" i="8"/>
  <c r="R418" i="8"/>
  <c r="R409" i="8" s="1"/>
  <c r="P418" i="8"/>
  <c r="BK418" i="8"/>
  <c r="J418" i="8"/>
  <c r="BE418" i="8"/>
  <c r="BI414" i="8"/>
  <c r="BH414" i="8"/>
  <c r="BG414" i="8"/>
  <c r="BF414" i="8"/>
  <c r="T414" i="8"/>
  <c r="R414" i="8"/>
  <c r="P414" i="8"/>
  <c r="BK414" i="8"/>
  <c r="BK409" i="8" s="1"/>
  <c r="J409" i="8" s="1"/>
  <c r="J111" i="8" s="1"/>
  <c r="J414" i="8"/>
  <c r="BE414" i="8"/>
  <c r="BI410" i="8"/>
  <c r="BH410" i="8"/>
  <c r="BG410" i="8"/>
  <c r="BF410" i="8"/>
  <c r="T410" i="8"/>
  <c r="T409" i="8"/>
  <c r="R410" i="8"/>
  <c r="P410" i="8"/>
  <c r="P409" i="8"/>
  <c r="BK410" i="8"/>
  <c r="J410" i="8"/>
  <c r="BE410" i="8" s="1"/>
  <c r="BI406" i="8"/>
  <c r="BH406" i="8"/>
  <c r="BG406" i="8"/>
  <c r="BF406" i="8"/>
  <c r="T406" i="8"/>
  <c r="R406" i="8"/>
  <c r="P406" i="8"/>
  <c r="BK406" i="8"/>
  <c r="J406" i="8"/>
  <c r="BE406" i="8"/>
  <c r="BI401" i="8"/>
  <c r="BH401" i="8"/>
  <c r="BG401" i="8"/>
  <c r="BF401" i="8"/>
  <c r="T401" i="8"/>
  <c r="R401" i="8"/>
  <c r="P401" i="8"/>
  <c r="BK401" i="8"/>
  <c r="J401" i="8"/>
  <c r="BE401" i="8"/>
  <c r="BI396" i="8"/>
  <c r="BH396" i="8"/>
  <c r="BG396" i="8"/>
  <c r="BF396" i="8"/>
  <c r="T396" i="8"/>
  <c r="R396" i="8"/>
  <c r="P396" i="8"/>
  <c r="BK396" i="8"/>
  <c r="J396" i="8"/>
  <c r="BE396" i="8"/>
  <c r="BI388" i="8"/>
  <c r="BH388" i="8"/>
  <c r="BG388" i="8"/>
  <c r="BF388" i="8"/>
  <c r="T388" i="8"/>
  <c r="R388" i="8"/>
  <c r="P388" i="8"/>
  <c r="BK388" i="8"/>
  <c r="J388" i="8"/>
  <c r="BE388" i="8"/>
  <c r="BI383" i="8"/>
  <c r="BH383" i="8"/>
  <c r="BG383" i="8"/>
  <c r="BF383" i="8"/>
  <c r="T383" i="8"/>
  <c r="R383" i="8"/>
  <c r="P383" i="8"/>
  <c r="BK383" i="8"/>
  <c r="J383" i="8"/>
  <c r="BE383" i="8"/>
  <c r="BI378" i="8"/>
  <c r="BH378" i="8"/>
  <c r="BG378" i="8"/>
  <c r="BF378" i="8"/>
  <c r="T378" i="8"/>
  <c r="R378" i="8"/>
  <c r="P378" i="8"/>
  <c r="BK378" i="8"/>
  <c r="J378" i="8"/>
  <c r="BE378" i="8"/>
  <c r="BI373" i="8"/>
  <c r="BH373" i="8"/>
  <c r="BG373" i="8"/>
  <c r="BF373" i="8"/>
  <c r="T373" i="8"/>
  <c r="R373" i="8"/>
  <c r="P373" i="8"/>
  <c r="BK373" i="8"/>
  <c r="J373" i="8"/>
  <c r="BE373" i="8"/>
  <c r="BI369" i="8"/>
  <c r="BH369" i="8"/>
  <c r="BG369" i="8"/>
  <c r="BF369" i="8"/>
  <c r="T369" i="8"/>
  <c r="T368" i="8"/>
  <c r="R369" i="8"/>
  <c r="R368" i="8"/>
  <c r="P369" i="8"/>
  <c r="P368" i="8"/>
  <c r="BK369" i="8"/>
  <c r="BK368" i="8"/>
  <c r="J368" i="8" s="1"/>
  <c r="J110" i="8" s="1"/>
  <c r="J369" i="8"/>
  <c r="BE369" i="8" s="1"/>
  <c r="BI362" i="8"/>
  <c r="BH362" i="8"/>
  <c r="BG362" i="8"/>
  <c r="BF362" i="8"/>
  <c r="T362" i="8"/>
  <c r="R362" i="8"/>
  <c r="P362" i="8"/>
  <c r="BK362" i="8"/>
  <c r="J362" i="8"/>
  <c r="BE362" i="8"/>
  <c r="BI356" i="8"/>
  <c r="BH356" i="8"/>
  <c r="BG356" i="8"/>
  <c r="BF356" i="8"/>
  <c r="T356" i="8"/>
  <c r="T355" i="8"/>
  <c r="T354" i="8" s="1"/>
  <c r="R356" i="8"/>
  <c r="R355" i="8" s="1"/>
  <c r="P356" i="8"/>
  <c r="P355" i="8"/>
  <c r="P354" i="8" s="1"/>
  <c r="BK356" i="8"/>
  <c r="BK355" i="8" s="1"/>
  <c r="J356" i="8"/>
  <c r="BE356" i="8"/>
  <c r="BI352" i="8"/>
  <c r="BH352" i="8"/>
  <c r="BG352" i="8"/>
  <c r="BF352" i="8"/>
  <c r="T352" i="8"/>
  <c r="T351" i="8"/>
  <c r="R352" i="8"/>
  <c r="R351" i="8"/>
  <c r="P352" i="8"/>
  <c r="P351" i="8"/>
  <c r="BK352" i="8"/>
  <c r="BK351" i="8"/>
  <c r="J351" i="8" s="1"/>
  <c r="J107" i="8" s="1"/>
  <c r="J352" i="8"/>
  <c r="BE352" i="8" s="1"/>
  <c r="BI346" i="8"/>
  <c r="BH346" i="8"/>
  <c r="BG346" i="8"/>
  <c r="BF346" i="8"/>
  <c r="T346" i="8"/>
  <c r="R346" i="8"/>
  <c r="P346" i="8"/>
  <c r="BK346" i="8"/>
  <c r="J346" i="8"/>
  <c r="BE346" i="8"/>
  <c r="BI342" i="8"/>
  <c r="BH342" i="8"/>
  <c r="BG342" i="8"/>
  <c r="BF342" i="8"/>
  <c r="T342" i="8"/>
  <c r="R342" i="8"/>
  <c r="P342" i="8"/>
  <c r="BK342" i="8"/>
  <c r="J342" i="8"/>
  <c r="BE342" i="8"/>
  <c r="BI337" i="8"/>
  <c r="BH337" i="8"/>
  <c r="BG337" i="8"/>
  <c r="BF337" i="8"/>
  <c r="T337" i="8"/>
  <c r="T336" i="8"/>
  <c r="R337" i="8"/>
  <c r="R336" i="8"/>
  <c r="P337" i="8"/>
  <c r="P336" i="8"/>
  <c r="BK337" i="8"/>
  <c r="BK336" i="8"/>
  <c r="J336" i="8" s="1"/>
  <c r="J106" i="8" s="1"/>
  <c r="J337" i="8"/>
  <c r="BE337" i="8" s="1"/>
  <c r="BI330" i="8"/>
  <c r="BH330" i="8"/>
  <c r="BG330" i="8"/>
  <c r="BF330" i="8"/>
  <c r="T330" i="8"/>
  <c r="R330" i="8"/>
  <c r="P330" i="8"/>
  <c r="BK330" i="8"/>
  <c r="J330" i="8"/>
  <c r="BE330" i="8"/>
  <c r="BI325" i="8"/>
  <c r="BH325" i="8"/>
  <c r="BG325" i="8"/>
  <c r="BF325" i="8"/>
  <c r="T325" i="8"/>
  <c r="R325" i="8"/>
  <c r="P325" i="8"/>
  <c r="BK325" i="8"/>
  <c r="J325" i="8"/>
  <c r="BE325" i="8"/>
  <c r="BI319" i="8"/>
  <c r="BH319" i="8"/>
  <c r="BG319" i="8"/>
  <c r="BF319" i="8"/>
  <c r="T319" i="8"/>
  <c r="R319" i="8"/>
  <c r="P319" i="8"/>
  <c r="BK319" i="8"/>
  <c r="J319" i="8"/>
  <c r="BE319" i="8"/>
  <c r="BI311" i="8"/>
  <c r="BH311" i="8"/>
  <c r="BG311" i="8"/>
  <c r="BF311" i="8"/>
  <c r="T311" i="8"/>
  <c r="R311" i="8"/>
  <c r="P311" i="8"/>
  <c r="BK311" i="8"/>
  <c r="J311" i="8"/>
  <c r="BE311" i="8"/>
  <c r="BI304" i="8"/>
  <c r="BH304" i="8"/>
  <c r="BG304" i="8"/>
  <c r="BF304" i="8"/>
  <c r="T304" i="8"/>
  <c r="R304" i="8"/>
  <c r="P304" i="8"/>
  <c r="BK304" i="8"/>
  <c r="J304" i="8"/>
  <c r="BE304" i="8"/>
  <c r="BI295" i="8"/>
  <c r="BH295" i="8"/>
  <c r="BG295" i="8"/>
  <c r="BF295" i="8"/>
  <c r="T295" i="8"/>
  <c r="R295" i="8"/>
  <c r="P295" i="8"/>
  <c r="BK295" i="8"/>
  <c r="J295" i="8"/>
  <c r="BE295" i="8"/>
  <c r="BI289" i="8"/>
  <c r="BH289" i="8"/>
  <c r="BG289" i="8"/>
  <c r="BF289" i="8"/>
  <c r="T289" i="8"/>
  <c r="R289" i="8"/>
  <c r="P289" i="8"/>
  <c r="BK289" i="8"/>
  <c r="J289" i="8"/>
  <c r="BE289" i="8"/>
  <c r="BI284" i="8"/>
  <c r="BH284" i="8"/>
  <c r="BG284" i="8"/>
  <c r="BF284" i="8"/>
  <c r="T284" i="8"/>
  <c r="R284" i="8"/>
  <c r="P284" i="8"/>
  <c r="BK284" i="8"/>
  <c r="J284" i="8"/>
  <c r="BE284" i="8"/>
  <c r="BI281" i="8"/>
  <c r="BH281" i="8"/>
  <c r="BG281" i="8"/>
  <c r="BF281" i="8"/>
  <c r="T281" i="8"/>
  <c r="R281" i="8"/>
  <c r="P281" i="8"/>
  <c r="BK281" i="8"/>
  <c r="J281" i="8"/>
  <c r="BE281" i="8"/>
  <c r="BI274" i="8"/>
  <c r="BH274" i="8"/>
  <c r="BG274" i="8"/>
  <c r="BF274" i="8"/>
  <c r="T274" i="8"/>
  <c r="R274" i="8"/>
  <c r="P274" i="8"/>
  <c r="BK274" i="8"/>
  <c r="J274" i="8"/>
  <c r="BE274" i="8"/>
  <c r="BI269" i="8"/>
  <c r="BH269" i="8"/>
  <c r="BG269" i="8"/>
  <c r="BF269" i="8"/>
  <c r="T269" i="8"/>
  <c r="R269" i="8"/>
  <c r="P269" i="8"/>
  <c r="BK269" i="8"/>
  <c r="J269" i="8"/>
  <c r="BE269" i="8"/>
  <c r="BI264" i="8"/>
  <c r="BH264" i="8"/>
  <c r="BG264" i="8"/>
  <c r="BF264" i="8"/>
  <c r="T264" i="8"/>
  <c r="R264" i="8"/>
  <c r="P264" i="8"/>
  <c r="BK264" i="8"/>
  <c r="J264" i="8"/>
  <c r="BE264" i="8"/>
  <c r="BI258" i="8"/>
  <c r="BH258" i="8"/>
  <c r="BG258" i="8"/>
  <c r="BF258" i="8"/>
  <c r="T258" i="8"/>
  <c r="T257" i="8"/>
  <c r="R258" i="8"/>
  <c r="R257" i="8"/>
  <c r="P258" i="8"/>
  <c r="P257" i="8"/>
  <c r="BK258" i="8"/>
  <c r="BK257" i="8"/>
  <c r="J257" i="8" s="1"/>
  <c r="J105" i="8" s="1"/>
  <c r="J258" i="8"/>
  <c r="BE258" i="8" s="1"/>
  <c r="BI256" i="8"/>
  <c r="BH256" i="8"/>
  <c r="BG256" i="8"/>
  <c r="BF256" i="8"/>
  <c r="T256" i="8"/>
  <c r="R256" i="8"/>
  <c r="P256" i="8"/>
  <c r="BK256" i="8"/>
  <c r="J256" i="8"/>
  <c r="BE256" i="8"/>
  <c r="BI251" i="8"/>
  <c r="BH251" i="8"/>
  <c r="BG251" i="8"/>
  <c r="BF251" i="8"/>
  <c r="T251" i="8"/>
  <c r="R251" i="8"/>
  <c r="R241" i="8" s="1"/>
  <c r="P251" i="8"/>
  <c r="BK251" i="8"/>
  <c r="J251" i="8"/>
  <c r="BE251" i="8"/>
  <c r="BI245" i="8"/>
  <c r="BH245" i="8"/>
  <c r="BG245" i="8"/>
  <c r="BF245" i="8"/>
  <c r="T245" i="8"/>
  <c r="R245" i="8"/>
  <c r="P245" i="8"/>
  <c r="BK245" i="8"/>
  <c r="BK241" i="8" s="1"/>
  <c r="J241" i="8" s="1"/>
  <c r="J104" i="8" s="1"/>
  <c r="J245" i="8"/>
  <c r="BE245" i="8"/>
  <c r="BI242" i="8"/>
  <c r="BH242" i="8"/>
  <c r="BG242" i="8"/>
  <c r="BF242" i="8"/>
  <c r="T242" i="8"/>
  <c r="T241" i="8"/>
  <c r="R242" i="8"/>
  <c r="P242" i="8"/>
  <c r="P241" i="8"/>
  <c r="BK242" i="8"/>
  <c r="J242" i="8"/>
  <c r="BE242" i="8" s="1"/>
  <c r="BI235" i="8"/>
  <c r="BH235" i="8"/>
  <c r="BG235" i="8"/>
  <c r="BF235" i="8"/>
  <c r="T235" i="8"/>
  <c r="R235" i="8"/>
  <c r="R220" i="8" s="1"/>
  <c r="P235" i="8"/>
  <c r="BK235" i="8"/>
  <c r="J235" i="8"/>
  <c r="BE235" i="8"/>
  <c r="BI227" i="8"/>
  <c r="BH227" i="8"/>
  <c r="BG227" i="8"/>
  <c r="BF227" i="8"/>
  <c r="T227" i="8"/>
  <c r="R227" i="8"/>
  <c r="P227" i="8"/>
  <c r="BK227" i="8"/>
  <c r="BK220" i="8" s="1"/>
  <c r="J220" i="8" s="1"/>
  <c r="J103" i="8" s="1"/>
  <c r="J227" i="8"/>
  <c r="BE227" i="8"/>
  <c r="BI221" i="8"/>
  <c r="BH221" i="8"/>
  <c r="BG221" i="8"/>
  <c r="BF221" i="8"/>
  <c r="T221" i="8"/>
  <c r="T220" i="8"/>
  <c r="R221" i="8"/>
  <c r="P221" i="8"/>
  <c r="P220" i="8"/>
  <c r="BK221" i="8"/>
  <c r="J221" i="8"/>
  <c r="BE221" i="8" s="1"/>
  <c r="BI210" i="8"/>
  <c r="BH210" i="8"/>
  <c r="BG210" i="8"/>
  <c r="BF210" i="8"/>
  <c r="T210" i="8"/>
  <c r="R210" i="8"/>
  <c r="P210" i="8"/>
  <c r="BK210" i="8"/>
  <c r="J210" i="8"/>
  <c r="BE210" i="8"/>
  <c r="BI196" i="8"/>
  <c r="BH196" i="8"/>
  <c r="BG196" i="8"/>
  <c r="BF196" i="8"/>
  <c r="T196" i="8"/>
  <c r="T195" i="8"/>
  <c r="R196" i="8"/>
  <c r="R195" i="8"/>
  <c r="P196" i="8"/>
  <c r="P195" i="8"/>
  <c r="BK196" i="8"/>
  <c r="BK195" i="8"/>
  <c r="J195" i="8" s="1"/>
  <c r="J102" i="8" s="1"/>
  <c r="J196" i="8"/>
  <c r="BE196" i="8" s="1"/>
  <c r="BI192" i="8"/>
  <c r="BH192" i="8"/>
  <c r="BG192" i="8"/>
  <c r="F37" i="8" s="1"/>
  <c r="BB104" i="1" s="1"/>
  <c r="BB103" i="1" s="1"/>
  <c r="AX103" i="1" s="1"/>
  <c r="BF192" i="8"/>
  <c r="T192" i="8"/>
  <c r="R192" i="8"/>
  <c r="R166" i="8" s="1"/>
  <c r="P192" i="8"/>
  <c r="P166" i="8" s="1"/>
  <c r="BK192" i="8"/>
  <c r="BK166" i="8" s="1"/>
  <c r="J166" i="8" s="1"/>
  <c r="J101" i="8" s="1"/>
  <c r="J192" i="8"/>
  <c r="BE192" i="8"/>
  <c r="BI180" i="8"/>
  <c r="BH180" i="8"/>
  <c r="BG180" i="8"/>
  <c r="BF180" i="8"/>
  <c r="T180" i="8"/>
  <c r="R180" i="8"/>
  <c r="P180" i="8"/>
  <c r="BK180" i="8"/>
  <c r="J180" i="8"/>
  <c r="BE180" i="8"/>
  <c r="BI167" i="8"/>
  <c r="BH167" i="8"/>
  <c r="BG167" i="8"/>
  <c r="BF167" i="8"/>
  <c r="T167" i="8"/>
  <c r="T166" i="8"/>
  <c r="R167" i="8"/>
  <c r="P167" i="8"/>
  <c r="BK167" i="8"/>
  <c r="J167" i="8"/>
  <c r="BE167" i="8" s="1"/>
  <c r="BI160" i="8"/>
  <c r="BH160" i="8"/>
  <c r="BG160" i="8"/>
  <c r="BF160" i="8"/>
  <c r="T160" i="8"/>
  <c r="R160" i="8"/>
  <c r="P160" i="8"/>
  <c r="BK160" i="8"/>
  <c r="J160" i="8"/>
  <c r="BE160" i="8"/>
  <c r="BI154" i="8"/>
  <c r="BH154" i="8"/>
  <c r="BG154" i="8"/>
  <c r="BF154" i="8"/>
  <c r="T154" i="8"/>
  <c r="R154" i="8"/>
  <c r="P154" i="8"/>
  <c r="BK154" i="8"/>
  <c r="J154" i="8"/>
  <c r="BE154" i="8"/>
  <c r="BI150" i="8"/>
  <c r="BH150" i="8"/>
  <c r="BG150" i="8"/>
  <c r="BF150" i="8"/>
  <c r="T150" i="8"/>
  <c r="R150" i="8"/>
  <c r="P150" i="8"/>
  <c r="BK150" i="8"/>
  <c r="J150" i="8"/>
  <c r="BE150" i="8"/>
  <c r="BI144" i="8"/>
  <c r="BH144" i="8"/>
  <c r="BG144" i="8"/>
  <c r="BF144" i="8"/>
  <c r="T144" i="8"/>
  <c r="R144" i="8"/>
  <c r="P144" i="8"/>
  <c r="BK144" i="8"/>
  <c r="J144" i="8"/>
  <c r="BE144" i="8"/>
  <c r="BI138" i="8"/>
  <c r="F39" i="8"/>
  <c r="BD104" i="1" s="1"/>
  <c r="BD103" i="1" s="1"/>
  <c r="BH138" i="8"/>
  <c r="BG138" i="8"/>
  <c r="BF138" i="8"/>
  <c r="F36" i="8" s="1"/>
  <c r="BA104" i="1" s="1"/>
  <c r="BA103" i="1" s="1"/>
  <c r="AW103" i="1" s="1"/>
  <c r="T138" i="8"/>
  <c r="T137" i="8"/>
  <c r="R138" i="8"/>
  <c r="R137" i="8"/>
  <c r="P138" i="8"/>
  <c r="P137" i="8"/>
  <c r="BK138" i="8"/>
  <c r="BK137" i="8" s="1"/>
  <c r="J138" i="8"/>
  <c r="BE138" i="8" s="1"/>
  <c r="J131" i="8"/>
  <c r="F131" i="8"/>
  <c r="F129" i="8"/>
  <c r="E127" i="8"/>
  <c r="J93" i="8"/>
  <c r="F93" i="8"/>
  <c r="F91" i="8"/>
  <c r="E89" i="8"/>
  <c r="J26" i="8"/>
  <c r="E26" i="8"/>
  <c r="J132" i="8" s="1"/>
  <c r="J25" i="8"/>
  <c r="J20" i="8"/>
  <c r="E20" i="8"/>
  <c r="F132" i="8" s="1"/>
  <c r="F94" i="8"/>
  <c r="J19" i="8"/>
  <c r="J14" i="8"/>
  <c r="J129" i="8"/>
  <c r="J91" i="8"/>
  <c r="E7" i="8"/>
  <c r="E123" i="8" s="1"/>
  <c r="J39" i="7"/>
  <c r="J38" i="7"/>
  <c r="AY102" i="1" s="1"/>
  <c r="J37" i="7"/>
  <c r="AX102" i="1" s="1"/>
  <c r="BI159" i="7"/>
  <c r="BH159" i="7"/>
  <c r="BG159" i="7"/>
  <c r="BF159" i="7"/>
  <c r="T159" i="7"/>
  <c r="R159" i="7"/>
  <c r="P159" i="7"/>
  <c r="BK159" i="7"/>
  <c r="J159" i="7"/>
  <c r="BE159" i="7" s="1"/>
  <c r="BI156" i="7"/>
  <c r="BH156" i="7"/>
  <c r="BG156" i="7"/>
  <c r="BF156" i="7"/>
  <c r="T156" i="7"/>
  <c r="R156" i="7"/>
  <c r="P156" i="7"/>
  <c r="BK156" i="7"/>
  <c r="J156" i="7"/>
  <c r="BE156" i="7" s="1"/>
  <c r="BI153" i="7"/>
  <c r="BH153" i="7"/>
  <c r="BG153" i="7"/>
  <c r="BF153" i="7"/>
  <c r="T153" i="7"/>
  <c r="R153" i="7"/>
  <c r="P153" i="7"/>
  <c r="BK153" i="7"/>
  <c r="J153" i="7"/>
  <c r="BE153" i="7" s="1"/>
  <c r="BI147" i="7"/>
  <c r="BH147" i="7"/>
  <c r="BG147" i="7"/>
  <c r="BF147" i="7"/>
  <c r="T147" i="7"/>
  <c r="R147" i="7"/>
  <c r="P147" i="7"/>
  <c r="BK147" i="7"/>
  <c r="J147" i="7"/>
  <c r="BE147" i="7" s="1"/>
  <c r="BI140" i="7"/>
  <c r="BH140" i="7"/>
  <c r="BG140" i="7"/>
  <c r="BF140" i="7"/>
  <c r="T140" i="7"/>
  <c r="R140" i="7"/>
  <c r="P140" i="7"/>
  <c r="BK140" i="7"/>
  <c r="J140" i="7"/>
  <c r="BE140" i="7" s="1"/>
  <c r="BI131" i="7"/>
  <c r="BH131" i="7"/>
  <c r="BG131" i="7"/>
  <c r="BF131" i="7"/>
  <c r="J36" i="7" s="1"/>
  <c r="AW102" i="1" s="1"/>
  <c r="T131" i="7"/>
  <c r="R131" i="7"/>
  <c r="P131" i="7"/>
  <c r="BK131" i="7"/>
  <c r="J131" i="7"/>
  <c r="BE131" i="7" s="1"/>
  <c r="BI125" i="7"/>
  <c r="BH125" i="7"/>
  <c r="F38" i="7"/>
  <c r="BC102" i="1" s="1"/>
  <c r="BG125" i="7"/>
  <c r="F37" i="7" s="1"/>
  <c r="BB102" i="1" s="1"/>
  <c r="BF125" i="7"/>
  <c r="F36" i="7"/>
  <c r="BA102" i="1" s="1"/>
  <c r="T125" i="7"/>
  <c r="R125" i="7"/>
  <c r="R124" i="7" s="1"/>
  <c r="R123" i="7" s="1"/>
  <c r="R122" i="7" s="1"/>
  <c r="P125" i="7"/>
  <c r="P124" i="7" s="1"/>
  <c r="P123" i="7" s="1"/>
  <c r="P122" i="7" s="1"/>
  <c r="AU102" i="1" s="1"/>
  <c r="BK125" i="7"/>
  <c r="BK124" i="7"/>
  <c r="J124" i="7" s="1"/>
  <c r="J100" i="7" s="1"/>
  <c r="J125" i="7"/>
  <c r="BE125" i="7"/>
  <c r="J118" i="7"/>
  <c r="F118" i="7"/>
  <c r="F116" i="7"/>
  <c r="E114" i="7"/>
  <c r="J93" i="7"/>
  <c r="F93" i="7"/>
  <c r="F91" i="7"/>
  <c r="E89" i="7"/>
  <c r="J26" i="7"/>
  <c r="E26" i="7"/>
  <c r="J94" i="7" s="1"/>
  <c r="J119" i="7"/>
  <c r="J25" i="7"/>
  <c r="J20" i="7"/>
  <c r="E20" i="7"/>
  <c r="F119" i="7" s="1"/>
  <c r="J19" i="7"/>
  <c r="J14" i="7"/>
  <c r="J116" i="7" s="1"/>
  <c r="E7" i="7"/>
  <c r="E85" i="7" s="1"/>
  <c r="E110" i="7"/>
  <c r="J39" i="6"/>
  <c r="J38" i="6"/>
  <c r="AY101" i="1"/>
  <c r="J37" i="6"/>
  <c r="AX101" i="1"/>
  <c r="BI235" i="6"/>
  <c r="BH235" i="6"/>
  <c r="BG235" i="6"/>
  <c r="BF235" i="6"/>
  <c r="T235" i="6"/>
  <c r="T234" i="6"/>
  <c r="R235" i="6"/>
  <c r="R234" i="6"/>
  <c r="P235" i="6"/>
  <c r="P234" i="6"/>
  <c r="BK235" i="6"/>
  <c r="BK234" i="6"/>
  <c r="J234" i="6" s="1"/>
  <c r="J103" i="6" s="1"/>
  <c r="J235" i="6"/>
  <c r="BE235" i="6" s="1"/>
  <c r="BI229" i="6"/>
  <c r="BH229" i="6"/>
  <c r="BG229" i="6"/>
  <c r="BF229" i="6"/>
  <c r="T229" i="6"/>
  <c r="R229" i="6"/>
  <c r="R216" i="6" s="1"/>
  <c r="P229" i="6"/>
  <c r="BK229" i="6"/>
  <c r="J229" i="6"/>
  <c r="BE229" i="6"/>
  <c r="BI223" i="6"/>
  <c r="BH223" i="6"/>
  <c r="BG223" i="6"/>
  <c r="BF223" i="6"/>
  <c r="T223" i="6"/>
  <c r="R223" i="6"/>
  <c r="P223" i="6"/>
  <c r="BK223" i="6"/>
  <c r="BK216" i="6" s="1"/>
  <c r="J216" i="6" s="1"/>
  <c r="J102" i="6" s="1"/>
  <c r="J223" i="6"/>
  <c r="BE223" i="6"/>
  <c r="BI217" i="6"/>
  <c r="BH217" i="6"/>
  <c r="BG217" i="6"/>
  <c r="BF217" i="6"/>
  <c r="T217" i="6"/>
  <c r="T216" i="6"/>
  <c r="R217" i="6"/>
  <c r="P217" i="6"/>
  <c r="P216" i="6"/>
  <c r="BK217" i="6"/>
  <c r="J217" i="6"/>
  <c r="BE217" i="6" s="1"/>
  <c r="BI210" i="6"/>
  <c r="BH210" i="6"/>
  <c r="BG210" i="6"/>
  <c r="BF210" i="6"/>
  <c r="T210" i="6"/>
  <c r="R210" i="6"/>
  <c r="P210" i="6"/>
  <c r="BK210" i="6"/>
  <c r="J210" i="6"/>
  <c r="BE210" i="6"/>
  <c r="BI204" i="6"/>
  <c r="BH204" i="6"/>
  <c r="BG204" i="6"/>
  <c r="BF204" i="6"/>
  <c r="T204" i="6"/>
  <c r="T203" i="6"/>
  <c r="R204" i="6"/>
  <c r="R203" i="6"/>
  <c r="P204" i="6"/>
  <c r="P203" i="6"/>
  <c r="BK204" i="6"/>
  <c r="BK203" i="6"/>
  <c r="J203" i="6" s="1"/>
  <c r="J101" i="6" s="1"/>
  <c r="J204" i="6"/>
  <c r="BE204" i="6" s="1"/>
  <c r="BI198" i="6"/>
  <c r="BH198" i="6"/>
  <c r="BG198" i="6"/>
  <c r="BF198" i="6"/>
  <c r="T198" i="6"/>
  <c r="R198" i="6"/>
  <c r="P198" i="6"/>
  <c r="BK198" i="6"/>
  <c r="J198" i="6"/>
  <c r="BE198" i="6"/>
  <c r="BI192" i="6"/>
  <c r="BH192" i="6"/>
  <c r="BG192" i="6"/>
  <c r="BF192" i="6"/>
  <c r="T192" i="6"/>
  <c r="R192" i="6"/>
  <c r="P192" i="6"/>
  <c r="BK192" i="6"/>
  <c r="J192" i="6"/>
  <c r="BE192" i="6"/>
  <c r="BI189" i="6"/>
  <c r="BH189" i="6"/>
  <c r="BG189" i="6"/>
  <c r="BF189" i="6"/>
  <c r="T189" i="6"/>
  <c r="R189" i="6"/>
  <c r="P189" i="6"/>
  <c r="BK189" i="6"/>
  <c r="J189" i="6"/>
  <c r="BE189" i="6"/>
  <c r="BI181" i="6"/>
  <c r="BH181" i="6"/>
  <c r="BG181" i="6"/>
  <c r="BF181" i="6"/>
  <c r="T181" i="6"/>
  <c r="R181" i="6"/>
  <c r="P181" i="6"/>
  <c r="BK181" i="6"/>
  <c r="J181" i="6"/>
  <c r="BE181" i="6"/>
  <c r="BI175" i="6"/>
  <c r="BH175" i="6"/>
  <c r="BG175" i="6"/>
  <c r="BF175" i="6"/>
  <c r="T175" i="6"/>
  <c r="R175" i="6"/>
  <c r="P175" i="6"/>
  <c r="BK175" i="6"/>
  <c r="J175" i="6"/>
  <c r="BE175" i="6"/>
  <c r="BI169" i="6"/>
  <c r="BH169" i="6"/>
  <c r="BG169" i="6"/>
  <c r="BF169" i="6"/>
  <c r="T169" i="6"/>
  <c r="R169" i="6"/>
  <c r="P169" i="6"/>
  <c r="BK169" i="6"/>
  <c r="J169" i="6"/>
  <c r="BE169" i="6"/>
  <c r="BI163" i="6"/>
  <c r="BH163" i="6"/>
  <c r="BG163" i="6"/>
  <c r="BF163" i="6"/>
  <c r="T163" i="6"/>
  <c r="R163" i="6"/>
  <c r="P163" i="6"/>
  <c r="BK163" i="6"/>
  <c r="J163" i="6"/>
  <c r="BE163" i="6"/>
  <c r="BI152" i="6"/>
  <c r="BH152" i="6"/>
  <c r="BG152" i="6"/>
  <c r="BF152" i="6"/>
  <c r="T152" i="6"/>
  <c r="R152" i="6"/>
  <c r="P152" i="6"/>
  <c r="BK152" i="6"/>
  <c r="J152" i="6"/>
  <c r="BE152" i="6"/>
  <c r="BI147" i="6"/>
  <c r="BH147" i="6"/>
  <c r="BG147" i="6"/>
  <c r="BF147" i="6"/>
  <c r="T147" i="6"/>
  <c r="R147" i="6"/>
  <c r="P147" i="6"/>
  <c r="BK147" i="6"/>
  <c r="J147" i="6"/>
  <c r="BE147" i="6"/>
  <c r="BI134" i="6"/>
  <c r="F39" i="6" s="1"/>
  <c r="BD101" i="1" s="1"/>
  <c r="BH134" i="6"/>
  <c r="BG134" i="6"/>
  <c r="BF134" i="6"/>
  <c r="T134" i="6"/>
  <c r="R134" i="6"/>
  <c r="R127" i="6" s="1"/>
  <c r="R126" i="6" s="1"/>
  <c r="R125" i="6" s="1"/>
  <c r="P134" i="6"/>
  <c r="BK134" i="6"/>
  <c r="J134" i="6"/>
  <c r="BE134" i="6"/>
  <c r="BI128" i="6"/>
  <c r="BH128" i="6"/>
  <c r="BG128" i="6"/>
  <c r="F37" i="6"/>
  <c r="BB101" i="1" s="1"/>
  <c r="BF128" i="6"/>
  <c r="F36" i="6" s="1"/>
  <c r="BA101" i="1" s="1"/>
  <c r="T128" i="6"/>
  <c r="T127" i="6"/>
  <c r="T126" i="6" s="1"/>
  <c r="T125" i="6" s="1"/>
  <c r="R128" i="6"/>
  <c r="P128" i="6"/>
  <c r="P127" i="6"/>
  <c r="P126" i="6" s="1"/>
  <c r="P125" i="6" s="1"/>
  <c r="AU101" i="1" s="1"/>
  <c r="BK128" i="6"/>
  <c r="BK127" i="6" s="1"/>
  <c r="J128" i="6"/>
  <c r="BE128" i="6" s="1"/>
  <c r="J121" i="6"/>
  <c r="F121" i="6"/>
  <c r="F119" i="6"/>
  <c r="E117" i="6"/>
  <c r="J93" i="6"/>
  <c r="F93" i="6"/>
  <c r="F91" i="6"/>
  <c r="E89" i="6"/>
  <c r="J26" i="6"/>
  <c r="E26" i="6"/>
  <c r="J122" i="6" s="1"/>
  <c r="J25" i="6"/>
  <c r="J20" i="6"/>
  <c r="E20" i="6"/>
  <c r="F122" i="6" s="1"/>
  <c r="J19" i="6"/>
  <c r="J14" i="6"/>
  <c r="J119" i="6"/>
  <c r="J91" i="6"/>
  <c r="E7" i="6"/>
  <c r="J39" i="5"/>
  <c r="J38" i="5"/>
  <c r="AY100" i="1" s="1"/>
  <c r="J37" i="5"/>
  <c r="AX100" i="1" s="1"/>
  <c r="BI283" i="5"/>
  <c r="BH283" i="5"/>
  <c r="BG283" i="5"/>
  <c r="BF283" i="5"/>
  <c r="T283" i="5"/>
  <c r="T282" i="5" s="1"/>
  <c r="R283" i="5"/>
  <c r="R282" i="5" s="1"/>
  <c r="P283" i="5"/>
  <c r="P282" i="5" s="1"/>
  <c r="BK283" i="5"/>
  <c r="BK282" i="5" s="1"/>
  <c r="J282" i="5"/>
  <c r="J106" i="5" s="1"/>
  <c r="J283" i="5"/>
  <c r="BE283" i="5"/>
  <c r="BI280" i="5"/>
  <c r="BH280" i="5"/>
  <c r="BG280" i="5"/>
  <c r="BF280" i="5"/>
  <c r="T280" i="5"/>
  <c r="T279" i="5" s="1"/>
  <c r="R280" i="5"/>
  <c r="R279" i="5" s="1"/>
  <c r="P280" i="5"/>
  <c r="P279" i="5" s="1"/>
  <c r="BK280" i="5"/>
  <c r="BK279" i="5" s="1"/>
  <c r="J279" i="5" s="1"/>
  <c r="J105" i="5" s="1"/>
  <c r="J280" i="5"/>
  <c r="BE280" i="5"/>
  <c r="BI274" i="5"/>
  <c r="BH274" i="5"/>
  <c r="BG274" i="5"/>
  <c r="BF274" i="5"/>
  <c r="T274" i="5"/>
  <c r="T273" i="5"/>
  <c r="R274" i="5"/>
  <c r="R273" i="5"/>
  <c r="P274" i="5"/>
  <c r="P273" i="5"/>
  <c r="BK274" i="5"/>
  <c r="BK273" i="5"/>
  <c r="J273" i="5" s="1"/>
  <c r="J104" i="5" s="1"/>
  <c r="J274" i="5"/>
  <c r="BE274" i="5" s="1"/>
  <c r="BI267" i="5"/>
  <c r="BH267" i="5"/>
  <c r="BG267" i="5"/>
  <c r="BF267" i="5"/>
  <c r="T267" i="5"/>
  <c r="R267" i="5"/>
  <c r="R254" i="5" s="1"/>
  <c r="P267" i="5"/>
  <c r="BK267" i="5"/>
  <c r="J267" i="5"/>
  <c r="BE267" i="5"/>
  <c r="BI261" i="5"/>
  <c r="BH261" i="5"/>
  <c r="BG261" i="5"/>
  <c r="BF261" i="5"/>
  <c r="T261" i="5"/>
  <c r="R261" i="5"/>
  <c r="P261" i="5"/>
  <c r="BK261" i="5"/>
  <c r="BK254" i="5" s="1"/>
  <c r="J254" i="5" s="1"/>
  <c r="J103" i="5" s="1"/>
  <c r="J261" i="5"/>
  <c r="BE261" i="5"/>
  <c r="BI255" i="5"/>
  <c r="BH255" i="5"/>
  <c r="BG255" i="5"/>
  <c r="BF255" i="5"/>
  <c r="T255" i="5"/>
  <c r="T254" i="5"/>
  <c r="R255" i="5"/>
  <c r="P255" i="5"/>
  <c r="P254" i="5"/>
  <c r="BK255" i="5"/>
  <c r="J255" i="5"/>
  <c r="BE255" i="5" s="1"/>
  <c r="BI245" i="5"/>
  <c r="BH245" i="5"/>
  <c r="BG245" i="5"/>
  <c r="BF245" i="5"/>
  <c r="T245" i="5"/>
  <c r="R245" i="5"/>
  <c r="P245" i="5"/>
  <c r="BK245" i="5"/>
  <c r="J245" i="5"/>
  <c r="BE245" i="5"/>
  <c r="BI236" i="5"/>
  <c r="BH236" i="5"/>
  <c r="BG236" i="5"/>
  <c r="BF236" i="5"/>
  <c r="T236" i="5"/>
  <c r="T235" i="5"/>
  <c r="R236" i="5"/>
  <c r="R235" i="5"/>
  <c r="P236" i="5"/>
  <c r="P235" i="5"/>
  <c r="BK236" i="5"/>
  <c r="BK235" i="5"/>
  <c r="J235" i="5" s="1"/>
  <c r="J102" i="5" s="1"/>
  <c r="J236" i="5"/>
  <c r="BE236" i="5" s="1"/>
  <c r="BI228" i="5"/>
  <c r="BH228" i="5"/>
  <c r="BG228" i="5"/>
  <c r="BF228" i="5"/>
  <c r="T228" i="5"/>
  <c r="R228" i="5"/>
  <c r="P228" i="5"/>
  <c r="BK228" i="5"/>
  <c r="BK219" i="5" s="1"/>
  <c r="J219" i="5" s="1"/>
  <c r="J101" i="5" s="1"/>
  <c r="J228" i="5"/>
  <c r="BE228" i="5"/>
  <c r="BI220" i="5"/>
  <c r="BH220" i="5"/>
  <c r="BG220" i="5"/>
  <c r="BF220" i="5"/>
  <c r="T220" i="5"/>
  <c r="T219" i="5"/>
  <c r="R220" i="5"/>
  <c r="R219" i="5"/>
  <c r="P220" i="5"/>
  <c r="P219" i="5"/>
  <c r="BK220" i="5"/>
  <c r="J220" i="5"/>
  <c r="BE220" i="5" s="1"/>
  <c r="BI213" i="5"/>
  <c r="BH213" i="5"/>
  <c r="BG213" i="5"/>
  <c r="BF213" i="5"/>
  <c r="T213" i="5"/>
  <c r="R213" i="5"/>
  <c r="P213" i="5"/>
  <c r="BK213" i="5"/>
  <c r="J213" i="5"/>
  <c r="BE213" i="5"/>
  <c r="BI209" i="5"/>
  <c r="BH209" i="5"/>
  <c r="BG209" i="5"/>
  <c r="BF209" i="5"/>
  <c r="T209" i="5"/>
  <c r="R209" i="5"/>
  <c r="P209" i="5"/>
  <c r="BK209" i="5"/>
  <c r="J209" i="5"/>
  <c r="BE209" i="5"/>
  <c r="BI203" i="5"/>
  <c r="BH203" i="5"/>
  <c r="BG203" i="5"/>
  <c r="BF203" i="5"/>
  <c r="T203" i="5"/>
  <c r="R203" i="5"/>
  <c r="P203" i="5"/>
  <c r="BK203" i="5"/>
  <c r="J203" i="5"/>
  <c r="BE203" i="5"/>
  <c r="BI200" i="5"/>
  <c r="BH200" i="5"/>
  <c r="BG200" i="5"/>
  <c r="BF200" i="5"/>
  <c r="T200" i="5"/>
  <c r="R200" i="5"/>
  <c r="P200" i="5"/>
  <c r="BK200" i="5"/>
  <c r="J200" i="5"/>
  <c r="BE200" i="5"/>
  <c r="BI194" i="5"/>
  <c r="BH194" i="5"/>
  <c r="BG194" i="5"/>
  <c r="BF194" i="5"/>
  <c r="T194" i="5"/>
  <c r="R194" i="5"/>
  <c r="P194" i="5"/>
  <c r="BK194" i="5"/>
  <c r="J194" i="5"/>
  <c r="BE194" i="5"/>
  <c r="BI191" i="5"/>
  <c r="BH191" i="5"/>
  <c r="BG191" i="5"/>
  <c r="BF191" i="5"/>
  <c r="T191" i="5"/>
  <c r="R191" i="5"/>
  <c r="P191" i="5"/>
  <c r="BK191" i="5"/>
  <c r="J191" i="5"/>
  <c r="BE191" i="5"/>
  <c r="BI185" i="5"/>
  <c r="BH185" i="5"/>
  <c r="BG185" i="5"/>
  <c r="BF185" i="5"/>
  <c r="T185" i="5"/>
  <c r="R185" i="5"/>
  <c r="P185" i="5"/>
  <c r="BK185" i="5"/>
  <c r="J185" i="5"/>
  <c r="BE185" i="5"/>
  <c r="BI180" i="5"/>
  <c r="BH180" i="5"/>
  <c r="BG180" i="5"/>
  <c r="BF180" i="5"/>
  <c r="T180" i="5"/>
  <c r="R180" i="5"/>
  <c r="P180" i="5"/>
  <c r="BK180" i="5"/>
  <c r="J180" i="5"/>
  <c r="BE180" i="5"/>
  <c r="BI174" i="5"/>
  <c r="BH174" i="5"/>
  <c r="BG174" i="5"/>
  <c r="BF174" i="5"/>
  <c r="T174" i="5"/>
  <c r="R174" i="5"/>
  <c r="P174" i="5"/>
  <c r="BK174" i="5"/>
  <c r="J174" i="5"/>
  <c r="BE174" i="5"/>
  <c r="BI163" i="5"/>
  <c r="BH163" i="5"/>
  <c r="BG163" i="5"/>
  <c r="BF163" i="5"/>
  <c r="T163" i="5"/>
  <c r="R163" i="5"/>
  <c r="P163" i="5"/>
  <c r="BK163" i="5"/>
  <c r="J163" i="5"/>
  <c r="BE163" i="5"/>
  <c r="BI159" i="5"/>
  <c r="BH159" i="5"/>
  <c r="BG159" i="5"/>
  <c r="BF159" i="5"/>
  <c r="T159" i="5"/>
  <c r="R159" i="5"/>
  <c r="P159" i="5"/>
  <c r="BK159" i="5"/>
  <c r="J159" i="5"/>
  <c r="BE159" i="5"/>
  <c r="BI148" i="5"/>
  <c r="BH148" i="5"/>
  <c r="BG148" i="5"/>
  <c r="BF148" i="5"/>
  <c r="T148" i="5"/>
  <c r="R148" i="5"/>
  <c r="P148" i="5"/>
  <c r="BK148" i="5"/>
  <c r="J148" i="5"/>
  <c r="BE148" i="5"/>
  <c r="BI141" i="5"/>
  <c r="BH141" i="5"/>
  <c r="BG141" i="5"/>
  <c r="F37" i="5" s="1"/>
  <c r="BB100" i="1" s="1"/>
  <c r="BF141" i="5"/>
  <c r="T141" i="5"/>
  <c r="R141" i="5"/>
  <c r="R130" i="5" s="1"/>
  <c r="R129" i="5" s="1"/>
  <c r="R128" i="5" s="1"/>
  <c r="P141" i="5"/>
  <c r="BK141" i="5"/>
  <c r="J141" i="5"/>
  <c r="BE141" i="5"/>
  <c r="BI136" i="5"/>
  <c r="BH136" i="5"/>
  <c r="BG136" i="5"/>
  <c r="BF136" i="5"/>
  <c r="T136" i="5"/>
  <c r="R136" i="5"/>
  <c r="P136" i="5"/>
  <c r="BK136" i="5"/>
  <c r="J136" i="5"/>
  <c r="BE136" i="5"/>
  <c r="BI131" i="5"/>
  <c r="F39" i="5"/>
  <c r="BD100" i="1" s="1"/>
  <c r="BH131" i="5"/>
  <c r="F38" i="5" s="1"/>
  <c r="BC100" i="1" s="1"/>
  <c r="BG131" i="5"/>
  <c r="BF131" i="5"/>
  <c r="J36" i="5" s="1"/>
  <c r="AW100" i="1" s="1"/>
  <c r="T131" i="5"/>
  <c r="T130" i="5"/>
  <c r="T129" i="5" s="1"/>
  <c r="T128" i="5" s="1"/>
  <c r="R131" i="5"/>
  <c r="P131" i="5"/>
  <c r="P130" i="5"/>
  <c r="P129" i="5" s="1"/>
  <c r="P128" i="5" s="1"/>
  <c r="AU100" i="1" s="1"/>
  <c r="BK131" i="5"/>
  <c r="BK130" i="5" s="1"/>
  <c r="J131" i="5"/>
  <c r="BE131" i="5" s="1"/>
  <c r="J124" i="5"/>
  <c r="F124" i="5"/>
  <c r="F122" i="5"/>
  <c r="E120" i="5"/>
  <c r="J93" i="5"/>
  <c r="F93" i="5"/>
  <c r="F91" i="5"/>
  <c r="E89" i="5"/>
  <c r="J26" i="5"/>
  <c r="E26" i="5"/>
  <c r="J125" i="5" s="1"/>
  <c r="J94" i="5"/>
  <c r="J25" i="5"/>
  <c r="J20" i="5"/>
  <c r="E20" i="5"/>
  <c r="F125" i="5" s="1"/>
  <c r="J19" i="5"/>
  <c r="J14" i="5"/>
  <c r="J122" i="5"/>
  <c r="J91" i="5"/>
  <c r="E7" i="5"/>
  <c r="E116" i="5" s="1"/>
  <c r="E85" i="5"/>
  <c r="J39" i="4"/>
  <c r="J38" i="4"/>
  <c r="AY98" i="1" s="1"/>
  <c r="J37" i="4"/>
  <c r="AX98" i="1" s="1"/>
  <c r="BI158" i="4"/>
  <c r="BH158" i="4"/>
  <c r="BG158" i="4"/>
  <c r="BF158" i="4"/>
  <c r="T158" i="4"/>
  <c r="T157" i="4" s="1"/>
  <c r="R158" i="4"/>
  <c r="R157" i="4" s="1"/>
  <c r="P158" i="4"/>
  <c r="P157" i="4" s="1"/>
  <c r="BK158" i="4"/>
  <c r="BK157" i="4" s="1"/>
  <c r="J157" i="4" s="1"/>
  <c r="J101" i="4" s="1"/>
  <c r="J158" i="4"/>
  <c r="BE158" i="4"/>
  <c r="BI154" i="4"/>
  <c r="BH154" i="4"/>
  <c r="BG154" i="4"/>
  <c r="BF154" i="4"/>
  <c r="T154" i="4"/>
  <c r="R154" i="4"/>
  <c r="P154" i="4"/>
  <c r="BK154" i="4"/>
  <c r="J154" i="4"/>
  <c r="BE154" i="4" s="1"/>
  <c r="BI148" i="4"/>
  <c r="BH148" i="4"/>
  <c r="F38" i="4" s="1"/>
  <c r="BC98" i="1" s="1"/>
  <c r="BG148" i="4"/>
  <c r="BF148" i="4"/>
  <c r="J36" i="4" s="1"/>
  <c r="AW98" i="1" s="1"/>
  <c r="T148" i="4"/>
  <c r="R148" i="4"/>
  <c r="P148" i="4"/>
  <c r="BK148" i="4"/>
  <c r="BK125" i="4" s="1"/>
  <c r="J125" i="4" s="1"/>
  <c r="J100" i="4" s="1"/>
  <c r="J148" i="4"/>
  <c r="BE148" i="4" s="1"/>
  <c r="BI142" i="4"/>
  <c r="BH142" i="4"/>
  <c r="BG142" i="4"/>
  <c r="BF142" i="4"/>
  <c r="T142" i="4"/>
  <c r="R142" i="4"/>
  <c r="P142" i="4"/>
  <c r="BK142" i="4"/>
  <c r="J142" i="4"/>
  <c r="BE142" i="4" s="1"/>
  <c r="BI138" i="4"/>
  <c r="BH138" i="4"/>
  <c r="BG138" i="4"/>
  <c r="BF138" i="4"/>
  <c r="T138" i="4"/>
  <c r="R138" i="4"/>
  <c r="P138" i="4"/>
  <c r="BK138" i="4"/>
  <c r="J138" i="4"/>
  <c r="BE138" i="4" s="1"/>
  <c r="BI132" i="4"/>
  <c r="BH132" i="4"/>
  <c r="BG132" i="4"/>
  <c r="BF132" i="4"/>
  <c r="T132" i="4"/>
  <c r="R132" i="4"/>
  <c r="P132" i="4"/>
  <c r="BK132" i="4"/>
  <c r="J132" i="4"/>
  <c r="BE132" i="4" s="1"/>
  <c r="BI126" i="4"/>
  <c r="F39" i="4" s="1"/>
  <c r="BD98" i="1" s="1"/>
  <c r="BH126" i="4"/>
  <c r="BG126" i="4"/>
  <c r="F37" i="4" s="1"/>
  <c r="BB98" i="1" s="1"/>
  <c r="BF126" i="4"/>
  <c r="T126" i="4"/>
  <c r="T125" i="4" s="1"/>
  <c r="R126" i="4"/>
  <c r="R125" i="4" s="1"/>
  <c r="R124" i="4" s="1"/>
  <c r="R123" i="4" s="1"/>
  <c r="P126" i="4"/>
  <c r="P125" i="4" s="1"/>
  <c r="P124" i="4" s="1"/>
  <c r="P123" i="4" s="1"/>
  <c r="AU98" i="1" s="1"/>
  <c r="BK126" i="4"/>
  <c r="J126" i="4"/>
  <c r="BE126" i="4"/>
  <c r="F35" i="4" s="1"/>
  <c r="AZ98" i="1" s="1"/>
  <c r="J119" i="4"/>
  <c r="F119" i="4"/>
  <c r="F117" i="4"/>
  <c r="E115" i="4"/>
  <c r="J93" i="4"/>
  <c r="F93" i="4"/>
  <c r="F91" i="4"/>
  <c r="E89" i="4"/>
  <c r="J26" i="4"/>
  <c r="E26" i="4"/>
  <c r="J120" i="4"/>
  <c r="J94" i="4"/>
  <c r="J25" i="4"/>
  <c r="J20" i="4"/>
  <c r="E20" i="4"/>
  <c r="F120" i="4" s="1"/>
  <c r="J19" i="4"/>
  <c r="J14" i="4"/>
  <c r="J117" i="4" s="1"/>
  <c r="E7" i="4"/>
  <c r="E111" i="4"/>
  <c r="E85" i="4"/>
  <c r="J39" i="3"/>
  <c r="J38" i="3"/>
  <c r="AY97" i="1"/>
  <c r="J37" i="3"/>
  <c r="AX97" i="1"/>
  <c r="BI308" i="3"/>
  <c r="BH308" i="3"/>
  <c r="BG308" i="3"/>
  <c r="BF308" i="3"/>
  <c r="T308" i="3"/>
  <c r="R308" i="3"/>
  <c r="P308" i="3"/>
  <c r="BK308" i="3"/>
  <c r="J308" i="3"/>
  <c r="BE308" i="3"/>
  <c r="BI307" i="3"/>
  <c r="BH307" i="3"/>
  <c r="BG307" i="3"/>
  <c r="BF307" i="3"/>
  <c r="T307" i="3"/>
  <c r="T306" i="3"/>
  <c r="R307" i="3"/>
  <c r="R306" i="3"/>
  <c r="P307" i="3"/>
  <c r="P306" i="3"/>
  <c r="BK307" i="3"/>
  <c r="BK306" i="3"/>
  <c r="J306" i="3" s="1"/>
  <c r="J107" i="3" s="1"/>
  <c r="J307" i="3"/>
  <c r="BE307" i="3" s="1"/>
  <c r="BI304" i="3"/>
  <c r="BH304" i="3"/>
  <c r="BG304" i="3"/>
  <c r="BF304" i="3"/>
  <c r="T304" i="3"/>
  <c r="T303" i="3"/>
  <c r="R304" i="3"/>
  <c r="R303" i="3"/>
  <c r="P304" i="3"/>
  <c r="P303" i="3"/>
  <c r="BK304" i="3"/>
  <c r="BK303" i="3"/>
  <c r="J303" i="3" s="1"/>
  <c r="J106" i="3" s="1"/>
  <c r="J304" i="3"/>
  <c r="BE304" i="3" s="1"/>
  <c r="BI298" i="3"/>
  <c r="BH298" i="3"/>
  <c r="BG298" i="3"/>
  <c r="BF298" i="3"/>
  <c r="T298" i="3"/>
  <c r="T297" i="3"/>
  <c r="R298" i="3"/>
  <c r="R297" i="3"/>
  <c r="P298" i="3"/>
  <c r="P297" i="3"/>
  <c r="BK298" i="3"/>
  <c r="BK297" i="3"/>
  <c r="J297" i="3" s="1"/>
  <c r="J105" i="3" s="1"/>
  <c r="J298" i="3"/>
  <c r="BE298" i="3" s="1"/>
  <c r="BI291" i="3"/>
  <c r="BH291" i="3"/>
  <c r="BG291" i="3"/>
  <c r="BF291" i="3"/>
  <c r="T291" i="3"/>
  <c r="R291" i="3"/>
  <c r="P291" i="3"/>
  <c r="BK291" i="3"/>
  <c r="J291" i="3"/>
  <c r="BE291" i="3"/>
  <c r="BI284" i="3"/>
  <c r="BH284" i="3"/>
  <c r="BG284" i="3"/>
  <c r="BF284" i="3"/>
  <c r="T284" i="3"/>
  <c r="R284" i="3"/>
  <c r="P284" i="3"/>
  <c r="BK284" i="3"/>
  <c r="J284" i="3"/>
  <c r="BE284" i="3"/>
  <c r="BI277" i="3"/>
  <c r="BH277" i="3"/>
  <c r="BG277" i="3"/>
  <c r="BF277" i="3"/>
  <c r="T277" i="3"/>
  <c r="R277" i="3"/>
  <c r="P277" i="3"/>
  <c r="BK277" i="3"/>
  <c r="J277" i="3"/>
  <c r="BE277" i="3"/>
  <c r="BI270" i="3"/>
  <c r="BH270" i="3"/>
  <c r="BG270" i="3"/>
  <c r="BF270" i="3"/>
  <c r="T270" i="3"/>
  <c r="R270" i="3"/>
  <c r="R261" i="3" s="1"/>
  <c r="P270" i="3"/>
  <c r="BK270" i="3"/>
  <c r="J270" i="3"/>
  <c r="BE270" i="3"/>
  <c r="BI268" i="3"/>
  <c r="BH268" i="3"/>
  <c r="BG268" i="3"/>
  <c r="BF268" i="3"/>
  <c r="T268" i="3"/>
  <c r="R268" i="3"/>
  <c r="P268" i="3"/>
  <c r="BK268" i="3"/>
  <c r="BK261" i="3" s="1"/>
  <c r="J261" i="3" s="1"/>
  <c r="J104" i="3" s="1"/>
  <c r="J268" i="3"/>
  <c r="BE268" i="3"/>
  <c r="BI262" i="3"/>
  <c r="BH262" i="3"/>
  <c r="BG262" i="3"/>
  <c r="BF262" i="3"/>
  <c r="T262" i="3"/>
  <c r="T261" i="3"/>
  <c r="R262" i="3"/>
  <c r="P262" i="3"/>
  <c r="P261" i="3"/>
  <c r="BK262" i="3"/>
  <c r="J262" i="3"/>
  <c r="BE262" i="3" s="1"/>
  <c r="BI254" i="3"/>
  <c r="BH254" i="3"/>
  <c r="BG254" i="3"/>
  <c r="BF254" i="3"/>
  <c r="T254" i="3"/>
  <c r="R254" i="3"/>
  <c r="P254" i="3"/>
  <c r="BK254" i="3"/>
  <c r="J254" i="3"/>
  <c r="BE254" i="3"/>
  <c r="BI247" i="3"/>
  <c r="BH247" i="3"/>
  <c r="BG247" i="3"/>
  <c r="BF247" i="3"/>
  <c r="T247" i="3"/>
  <c r="T246" i="3"/>
  <c r="R247" i="3"/>
  <c r="R246" i="3"/>
  <c r="P247" i="3"/>
  <c r="P246" i="3"/>
  <c r="BK247" i="3"/>
  <c r="BK246" i="3"/>
  <c r="J246" i="3" s="1"/>
  <c r="J103" i="3" s="1"/>
  <c r="J247" i="3"/>
  <c r="BE247" i="3" s="1"/>
  <c r="BI241" i="3"/>
  <c r="BH241" i="3"/>
  <c r="BG241" i="3"/>
  <c r="BF241" i="3"/>
  <c r="T241" i="3"/>
  <c r="T240" i="3"/>
  <c r="R241" i="3"/>
  <c r="R240" i="3"/>
  <c r="P241" i="3"/>
  <c r="P240" i="3"/>
  <c r="BK241" i="3"/>
  <c r="BK240" i="3"/>
  <c r="J240" i="3" s="1"/>
  <c r="J102" i="3" s="1"/>
  <c r="J241" i="3"/>
  <c r="BE241" i="3" s="1"/>
  <c r="BI234" i="3"/>
  <c r="BH234" i="3"/>
  <c r="BG234" i="3"/>
  <c r="BF234" i="3"/>
  <c r="T234" i="3"/>
  <c r="T233" i="3"/>
  <c r="R234" i="3"/>
  <c r="R233" i="3"/>
  <c r="P234" i="3"/>
  <c r="P233" i="3"/>
  <c r="BK234" i="3"/>
  <c r="BK233" i="3"/>
  <c r="J233" i="3" s="1"/>
  <c r="J101" i="3" s="1"/>
  <c r="J234" i="3"/>
  <c r="BE234" i="3" s="1"/>
  <c r="BI225" i="3"/>
  <c r="BH225" i="3"/>
  <c r="BG225" i="3"/>
  <c r="BF225" i="3"/>
  <c r="T225" i="3"/>
  <c r="R225" i="3"/>
  <c r="P225" i="3"/>
  <c r="BK225" i="3"/>
  <c r="J225" i="3"/>
  <c r="BE225" i="3"/>
  <c r="BI219" i="3"/>
  <c r="BH219" i="3"/>
  <c r="BG219" i="3"/>
  <c r="BF219" i="3"/>
  <c r="T219" i="3"/>
  <c r="R219" i="3"/>
  <c r="P219" i="3"/>
  <c r="BK219" i="3"/>
  <c r="J219" i="3"/>
  <c r="BE219" i="3"/>
  <c r="BI211" i="3"/>
  <c r="BH211" i="3"/>
  <c r="BG211" i="3"/>
  <c r="BF211" i="3"/>
  <c r="T211" i="3"/>
  <c r="R211" i="3"/>
  <c r="P211" i="3"/>
  <c r="BK211" i="3"/>
  <c r="J211" i="3"/>
  <c r="BE211" i="3"/>
  <c r="BI208" i="3"/>
  <c r="BH208" i="3"/>
  <c r="BG208" i="3"/>
  <c r="BF208" i="3"/>
  <c r="T208" i="3"/>
  <c r="R208" i="3"/>
  <c r="P208" i="3"/>
  <c r="BK208" i="3"/>
  <c r="J208" i="3"/>
  <c r="BE208" i="3"/>
  <c r="BI200" i="3"/>
  <c r="BH200" i="3"/>
  <c r="BG200" i="3"/>
  <c r="BF200" i="3"/>
  <c r="T200" i="3"/>
  <c r="R200" i="3"/>
  <c r="P200" i="3"/>
  <c r="BK200" i="3"/>
  <c r="J200" i="3"/>
  <c r="BE200" i="3"/>
  <c r="BI197" i="3"/>
  <c r="BH197" i="3"/>
  <c r="BG197" i="3"/>
  <c r="BF197" i="3"/>
  <c r="T197" i="3"/>
  <c r="R197" i="3"/>
  <c r="P197" i="3"/>
  <c r="BK197" i="3"/>
  <c r="J197" i="3"/>
  <c r="BE197" i="3"/>
  <c r="BI191" i="3"/>
  <c r="BH191" i="3"/>
  <c r="BG191" i="3"/>
  <c r="BF191" i="3"/>
  <c r="T191" i="3"/>
  <c r="R191" i="3"/>
  <c r="P191" i="3"/>
  <c r="BK191" i="3"/>
  <c r="J191" i="3"/>
  <c r="BE191" i="3"/>
  <c r="BI183" i="3"/>
  <c r="BH183" i="3"/>
  <c r="BG183" i="3"/>
  <c r="BF183" i="3"/>
  <c r="T183" i="3"/>
  <c r="R183" i="3"/>
  <c r="P183" i="3"/>
  <c r="BK183" i="3"/>
  <c r="J183" i="3"/>
  <c r="BE183" i="3"/>
  <c r="BI168" i="3"/>
  <c r="BH168" i="3"/>
  <c r="BG168" i="3"/>
  <c r="BF168" i="3"/>
  <c r="T168" i="3"/>
  <c r="R168" i="3"/>
  <c r="P168" i="3"/>
  <c r="BK168" i="3"/>
  <c r="J168" i="3"/>
  <c r="BE168" i="3"/>
  <c r="BI165" i="3"/>
  <c r="BH165" i="3"/>
  <c r="BG165" i="3"/>
  <c r="BF165" i="3"/>
  <c r="T165" i="3"/>
  <c r="R165" i="3"/>
  <c r="P165" i="3"/>
  <c r="BK165" i="3"/>
  <c r="J165" i="3"/>
  <c r="BE165" i="3"/>
  <c r="BI149" i="3"/>
  <c r="BH149" i="3"/>
  <c r="BG149" i="3"/>
  <c r="BF149" i="3"/>
  <c r="T149" i="3"/>
  <c r="R149" i="3"/>
  <c r="P149" i="3"/>
  <c r="BK149" i="3"/>
  <c r="J149" i="3"/>
  <c r="BE149" i="3"/>
  <c r="BI142" i="3"/>
  <c r="BH142" i="3"/>
  <c r="BG142" i="3"/>
  <c r="F37" i="3" s="1"/>
  <c r="BB97" i="1" s="1"/>
  <c r="BF142" i="3"/>
  <c r="T142" i="3"/>
  <c r="R142" i="3"/>
  <c r="R131" i="3" s="1"/>
  <c r="R130" i="3" s="1"/>
  <c r="R129" i="3" s="1"/>
  <c r="P142" i="3"/>
  <c r="BK142" i="3"/>
  <c r="J142" i="3"/>
  <c r="BE142" i="3" s="1"/>
  <c r="BI137" i="3"/>
  <c r="BH137" i="3"/>
  <c r="BG137" i="3"/>
  <c r="BF137" i="3"/>
  <c r="T137" i="3"/>
  <c r="R137" i="3"/>
  <c r="P137" i="3"/>
  <c r="BK137" i="3"/>
  <c r="J137" i="3"/>
  <c r="BE137" i="3"/>
  <c r="BI132" i="3"/>
  <c r="F39" i="3"/>
  <c r="BD97" i="1" s="1"/>
  <c r="BH132" i="3"/>
  <c r="F38" i="3" s="1"/>
  <c r="BC97" i="1" s="1"/>
  <c r="BG132" i="3"/>
  <c r="BF132" i="3"/>
  <c r="T132" i="3"/>
  <c r="T131" i="3"/>
  <c r="T130" i="3" s="1"/>
  <c r="T129" i="3" s="1"/>
  <c r="R132" i="3"/>
  <c r="P132" i="3"/>
  <c r="P131" i="3"/>
  <c r="P130" i="3" s="1"/>
  <c r="P129" i="3" s="1"/>
  <c r="AU97" i="1" s="1"/>
  <c r="BK132" i="3"/>
  <c r="J132" i="3"/>
  <c r="BE132" i="3" s="1"/>
  <c r="J125" i="3"/>
  <c r="F125" i="3"/>
  <c r="F123" i="3"/>
  <c r="E121" i="3"/>
  <c r="J93" i="3"/>
  <c r="F93" i="3"/>
  <c r="F91" i="3"/>
  <c r="E89" i="3"/>
  <c r="J26" i="3"/>
  <c r="E26" i="3"/>
  <c r="J126" i="3" s="1"/>
  <c r="J94" i="3"/>
  <c r="J25" i="3"/>
  <c r="J20" i="3"/>
  <c r="E20" i="3"/>
  <c r="F126" i="3" s="1"/>
  <c r="F94" i="3"/>
  <c r="J19" i="3"/>
  <c r="J14" i="3"/>
  <c r="J123" i="3"/>
  <c r="J91" i="3"/>
  <c r="E7" i="3"/>
  <c r="E117" i="3" s="1"/>
  <c r="E85" i="3"/>
  <c r="J39" i="2"/>
  <c r="J38" i="2"/>
  <c r="AY96" i="1" s="1"/>
  <c r="J37" i="2"/>
  <c r="AX96" i="1" s="1"/>
  <c r="BI308" i="2"/>
  <c r="BH308" i="2"/>
  <c r="BG308" i="2"/>
  <c r="BF308" i="2"/>
  <c r="T308" i="2"/>
  <c r="R308" i="2"/>
  <c r="P308" i="2"/>
  <c r="BK308" i="2"/>
  <c r="J308" i="2"/>
  <c r="BE308" i="2" s="1"/>
  <c r="BI306" i="2"/>
  <c r="BH306" i="2"/>
  <c r="BG306" i="2"/>
  <c r="BF306" i="2"/>
  <c r="T306" i="2"/>
  <c r="T305" i="2" s="1"/>
  <c r="R306" i="2"/>
  <c r="R305" i="2" s="1"/>
  <c r="P306" i="2"/>
  <c r="P305" i="2" s="1"/>
  <c r="BK306" i="2"/>
  <c r="BK305" i="2" s="1"/>
  <c r="J305" i="2" s="1"/>
  <c r="J107" i="2" s="1"/>
  <c r="J306" i="2"/>
  <c r="BE306" i="2"/>
  <c r="BI303" i="2"/>
  <c r="BH303" i="2"/>
  <c r="BG303" i="2"/>
  <c r="BF303" i="2"/>
  <c r="T303" i="2"/>
  <c r="T302" i="2" s="1"/>
  <c r="R303" i="2"/>
  <c r="R302" i="2" s="1"/>
  <c r="P303" i="2"/>
  <c r="P302" i="2" s="1"/>
  <c r="BK303" i="2"/>
  <c r="BK302" i="2" s="1"/>
  <c r="J302" i="2" s="1"/>
  <c r="J106" i="2" s="1"/>
  <c r="J303" i="2"/>
  <c r="BE303" i="2"/>
  <c r="BI297" i="2"/>
  <c r="BH297" i="2"/>
  <c r="BG297" i="2"/>
  <c r="BF297" i="2"/>
  <c r="T297" i="2"/>
  <c r="T296" i="2" s="1"/>
  <c r="R297" i="2"/>
  <c r="R296" i="2" s="1"/>
  <c r="P297" i="2"/>
  <c r="P296" i="2" s="1"/>
  <c r="BK297" i="2"/>
  <c r="BK296" i="2" s="1"/>
  <c r="J296" i="2" s="1"/>
  <c r="J105" i="2" s="1"/>
  <c r="J297" i="2"/>
  <c r="BE297" i="2"/>
  <c r="BI290" i="2"/>
  <c r="BH290" i="2"/>
  <c r="BG290" i="2"/>
  <c r="BF290" i="2"/>
  <c r="T290" i="2"/>
  <c r="R290" i="2"/>
  <c r="P290" i="2"/>
  <c r="BK290" i="2"/>
  <c r="J290" i="2"/>
  <c r="BE290" i="2" s="1"/>
  <c r="BI283" i="2"/>
  <c r="BH283" i="2"/>
  <c r="BG283" i="2"/>
  <c r="BF283" i="2"/>
  <c r="T283" i="2"/>
  <c r="R283" i="2"/>
  <c r="P283" i="2"/>
  <c r="BK283" i="2"/>
  <c r="J283" i="2"/>
  <c r="BE283" i="2" s="1"/>
  <c r="BI276" i="2"/>
  <c r="BH276" i="2"/>
  <c r="BG276" i="2"/>
  <c r="BF276" i="2"/>
  <c r="T276" i="2"/>
  <c r="R276" i="2"/>
  <c r="P276" i="2"/>
  <c r="BK276" i="2"/>
  <c r="J276" i="2"/>
  <c r="BE276" i="2" s="1"/>
  <c r="BI269" i="2"/>
  <c r="BH269" i="2"/>
  <c r="BG269" i="2"/>
  <c r="BF269" i="2"/>
  <c r="T269" i="2"/>
  <c r="R269" i="2"/>
  <c r="P269" i="2"/>
  <c r="BK269" i="2"/>
  <c r="J269" i="2"/>
  <c r="BE269" i="2" s="1"/>
  <c r="BI267" i="2"/>
  <c r="BH267" i="2"/>
  <c r="BG267" i="2"/>
  <c r="BF267" i="2"/>
  <c r="T267" i="2"/>
  <c r="R267" i="2"/>
  <c r="P267" i="2"/>
  <c r="BK267" i="2"/>
  <c r="J267" i="2"/>
  <c r="BE267" i="2" s="1"/>
  <c r="BI261" i="2"/>
  <c r="BH261" i="2"/>
  <c r="BG261" i="2"/>
  <c r="BF261" i="2"/>
  <c r="T261" i="2"/>
  <c r="T260" i="2" s="1"/>
  <c r="R261" i="2"/>
  <c r="R260" i="2" s="1"/>
  <c r="P261" i="2"/>
  <c r="P260" i="2" s="1"/>
  <c r="BK261" i="2"/>
  <c r="BK260" i="2" s="1"/>
  <c r="J260" i="2" s="1"/>
  <c r="J104" i="2" s="1"/>
  <c r="J261" i="2"/>
  <c r="BE261" i="2"/>
  <c r="BI255" i="2"/>
  <c r="BH255" i="2"/>
  <c r="BG255" i="2"/>
  <c r="BF255" i="2"/>
  <c r="T255" i="2"/>
  <c r="T254" i="2" s="1"/>
  <c r="R255" i="2"/>
  <c r="R254" i="2" s="1"/>
  <c r="P255" i="2"/>
  <c r="P254" i="2" s="1"/>
  <c r="BK255" i="2"/>
  <c r="BK254" i="2" s="1"/>
  <c r="J254" i="2" s="1"/>
  <c r="J103" i="2" s="1"/>
  <c r="J255" i="2"/>
  <c r="BE255" i="2"/>
  <c r="BI249" i="2"/>
  <c r="BH249" i="2"/>
  <c r="BG249" i="2"/>
  <c r="BF249" i="2"/>
  <c r="T249" i="2"/>
  <c r="R249" i="2"/>
  <c r="P249" i="2"/>
  <c r="BK249" i="2"/>
  <c r="J249" i="2"/>
  <c r="BE249" i="2" s="1"/>
  <c r="BI242" i="2"/>
  <c r="BH242" i="2"/>
  <c r="BG242" i="2"/>
  <c r="BF242" i="2"/>
  <c r="T242" i="2"/>
  <c r="T241" i="2" s="1"/>
  <c r="R242" i="2"/>
  <c r="R241" i="2" s="1"/>
  <c r="P242" i="2"/>
  <c r="P241" i="2" s="1"/>
  <c r="BK242" i="2"/>
  <c r="BK241" i="2" s="1"/>
  <c r="J241" i="2" s="1"/>
  <c r="J102" i="2" s="1"/>
  <c r="J242" i="2"/>
  <c r="BE242" i="2"/>
  <c r="BI235" i="2"/>
  <c r="BH235" i="2"/>
  <c r="BG235" i="2"/>
  <c r="BF235" i="2"/>
  <c r="T235" i="2"/>
  <c r="T234" i="2" s="1"/>
  <c r="R235" i="2"/>
  <c r="R234" i="2" s="1"/>
  <c r="P235" i="2"/>
  <c r="P234" i="2" s="1"/>
  <c r="BK235" i="2"/>
  <c r="BK234" i="2" s="1"/>
  <c r="J234" i="2" s="1"/>
  <c r="J101" i="2" s="1"/>
  <c r="J235" i="2"/>
  <c r="BE235" i="2"/>
  <c r="BI228" i="2"/>
  <c r="BH228" i="2"/>
  <c r="BG228" i="2"/>
  <c r="BF228" i="2"/>
  <c r="T228" i="2"/>
  <c r="R228" i="2"/>
  <c r="P228" i="2"/>
  <c r="BK228" i="2"/>
  <c r="J228" i="2"/>
  <c r="BE228" i="2" s="1"/>
  <c r="BI222" i="2"/>
  <c r="BH222" i="2"/>
  <c r="BG222" i="2"/>
  <c r="BF222" i="2"/>
  <c r="T222" i="2"/>
  <c r="R222" i="2"/>
  <c r="P222" i="2"/>
  <c r="BK222" i="2"/>
  <c r="J222" i="2"/>
  <c r="BE222" i="2" s="1"/>
  <c r="BI212" i="2"/>
  <c r="BH212" i="2"/>
  <c r="BG212" i="2"/>
  <c r="BF212" i="2"/>
  <c r="T212" i="2"/>
  <c r="R212" i="2"/>
  <c r="P212" i="2"/>
  <c r="BK212" i="2"/>
  <c r="J212" i="2"/>
  <c r="BE212" i="2" s="1"/>
  <c r="BI209" i="2"/>
  <c r="BH209" i="2"/>
  <c r="BG209" i="2"/>
  <c r="BF209" i="2"/>
  <c r="T209" i="2"/>
  <c r="R209" i="2"/>
  <c r="P209" i="2"/>
  <c r="BK209" i="2"/>
  <c r="J209" i="2"/>
  <c r="BE209" i="2" s="1"/>
  <c r="BI203" i="2"/>
  <c r="BH203" i="2"/>
  <c r="BG203" i="2"/>
  <c r="BF203" i="2"/>
  <c r="T203" i="2"/>
  <c r="R203" i="2"/>
  <c r="P203" i="2"/>
  <c r="BK203" i="2"/>
  <c r="J203" i="2"/>
  <c r="BE203" i="2" s="1"/>
  <c r="BI200" i="2"/>
  <c r="BH200" i="2"/>
  <c r="BG200" i="2"/>
  <c r="BF200" i="2"/>
  <c r="T200" i="2"/>
  <c r="R200" i="2"/>
  <c r="P200" i="2"/>
  <c r="BK200" i="2"/>
  <c r="J200" i="2"/>
  <c r="BE200" i="2" s="1"/>
  <c r="BI192" i="2"/>
  <c r="BH192" i="2"/>
  <c r="BG192" i="2"/>
  <c r="BF192" i="2"/>
  <c r="T192" i="2"/>
  <c r="R192" i="2"/>
  <c r="P192" i="2"/>
  <c r="BK192" i="2"/>
  <c r="J192" i="2"/>
  <c r="BE192" i="2" s="1"/>
  <c r="BI186" i="2"/>
  <c r="BH186" i="2"/>
  <c r="BG186" i="2"/>
  <c r="BF186" i="2"/>
  <c r="T186" i="2"/>
  <c r="R186" i="2"/>
  <c r="P186" i="2"/>
  <c r="BK186" i="2"/>
  <c r="J186" i="2"/>
  <c r="BE186" i="2" s="1"/>
  <c r="BI180" i="2"/>
  <c r="BH180" i="2"/>
  <c r="F38" i="2" s="1"/>
  <c r="BC96" i="1" s="1"/>
  <c r="BG180" i="2"/>
  <c r="BF180" i="2"/>
  <c r="T180" i="2"/>
  <c r="R180" i="2"/>
  <c r="P180" i="2"/>
  <c r="BK180" i="2"/>
  <c r="J180" i="2"/>
  <c r="BE180" i="2" s="1"/>
  <c r="BI167" i="2"/>
  <c r="BH167" i="2"/>
  <c r="BG167" i="2"/>
  <c r="BF167" i="2"/>
  <c r="T167" i="2"/>
  <c r="R167" i="2"/>
  <c r="P167" i="2"/>
  <c r="BK167" i="2"/>
  <c r="J167" i="2"/>
  <c r="BE167" i="2" s="1"/>
  <c r="BI164" i="2"/>
  <c r="BH164" i="2"/>
  <c r="BG164" i="2"/>
  <c r="BF164" i="2"/>
  <c r="T164" i="2"/>
  <c r="R164" i="2"/>
  <c r="P164" i="2"/>
  <c r="BK164" i="2"/>
  <c r="J164" i="2"/>
  <c r="BE164" i="2" s="1"/>
  <c r="BI149" i="2"/>
  <c r="BH149" i="2"/>
  <c r="BG149" i="2"/>
  <c r="BF149" i="2"/>
  <c r="T149" i="2"/>
  <c r="R149" i="2"/>
  <c r="P149" i="2"/>
  <c r="BK149" i="2"/>
  <c r="J149" i="2"/>
  <c r="BE149" i="2" s="1"/>
  <c r="BI142" i="2"/>
  <c r="BH142" i="2"/>
  <c r="BG142" i="2"/>
  <c r="BF142" i="2"/>
  <c r="T142" i="2"/>
  <c r="R142" i="2"/>
  <c r="P142" i="2"/>
  <c r="BK142" i="2"/>
  <c r="J142" i="2"/>
  <c r="BE142" i="2" s="1"/>
  <c r="BI137" i="2"/>
  <c r="BH137" i="2"/>
  <c r="BG137" i="2"/>
  <c r="BF137" i="2"/>
  <c r="T137" i="2"/>
  <c r="R137" i="2"/>
  <c r="P137" i="2"/>
  <c r="BK137" i="2"/>
  <c r="J137" i="2"/>
  <c r="BE137" i="2" s="1"/>
  <c r="BI132" i="2"/>
  <c r="BH132" i="2"/>
  <c r="BG132" i="2"/>
  <c r="BF132" i="2"/>
  <c r="T132" i="2"/>
  <c r="T131" i="2" s="1"/>
  <c r="R132" i="2"/>
  <c r="R131" i="2" s="1"/>
  <c r="R130" i="2" s="1"/>
  <c r="R129" i="2" s="1"/>
  <c r="P132" i="2"/>
  <c r="P131" i="2" s="1"/>
  <c r="BK132" i="2"/>
  <c r="J132" i="2"/>
  <c r="BE132" i="2" s="1"/>
  <c r="J125" i="2"/>
  <c r="F125" i="2"/>
  <c r="F123" i="2"/>
  <c r="E121" i="2"/>
  <c r="J93" i="2"/>
  <c r="F93" i="2"/>
  <c r="F91" i="2"/>
  <c r="E89" i="2"/>
  <c r="J26" i="2"/>
  <c r="E26" i="2"/>
  <c r="J94" i="2" s="1"/>
  <c r="J126" i="2"/>
  <c r="J25" i="2"/>
  <c r="J20" i="2"/>
  <c r="E20" i="2"/>
  <c r="F126" i="2" s="1"/>
  <c r="J19" i="2"/>
  <c r="J14" i="2"/>
  <c r="J123" i="2" s="1"/>
  <c r="E7" i="2"/>
  <c r="E85" i="2" s="1"/>
  <c r="E117" i="2"/>
  <c r="AS116" i="1"/>
  <c r="AS110" i="1"/>
  <c r="AS107" i="1"/>
  <c r="AS103" i="1"/>
  <c r="AS99" i="1"/>
  <c r="AS95" i="1"/>
  <c r="AS94" i="1"/>
  <c r="AT120" i="1"/>
  <c r="L90" i="1"/>
  <c r="AM90" i="1"/>
  <c r="AM89" i="1"/>
  <c r="L89" i="1"/>
  <c r="AM87" i="1"/>
  <c r="L87" i="1"/>
  <c r="L85" i="1"/>
  <c r="L84" i="1"/>
  <c r="BK131" i="2" l="1"/>
  <c r="J131" i="2" s="1"/>
  <c r="J100" i="2" s="1"/>
  <c r="J36" i="2"/>
  <c r="AW96" i="1" s="1"/>
  <c r="J35" i="19"/>
  <c r="AV118" i="1" s="1"/>
  <c r="F37" i="19"/>
  <c r="BB118" i="1" s="1"/>
  <c r="BB116" i="1" s="1"/>
  <c r="AX116" i="1" s="1"/>
  <c r="F38" i="15"/>
  <c r="BC113" i="1" s="1"/>
  <c r="F36" i="12"/>
  <c r="BA109" i="1" s="1"/>
  <c r="AT109" i="1"/>
  <c r="BK125" i="12"/>
  <c r="BC107" i="1"/>
  <c r="AY107" i="1" s="1"/>
  <c r="R123" i="11"/>
  <c r="F37" i="11"/>
  <c r="BB108" i="1" s="1"/>
  <c r="BB107" i="1" s="1"/>
  <c r="AX107" i="1" s="1"/>
  <c r="F36" i="11"/>
  <c r="BA108" i="1" s="1"/>
  <c r="BA107" i="1" s="1"/>
  <c r="AW107" i="1" s="1"/>
  <c r="R136" i="8"/>
  <c r="P136" i="8"/>
  <c r="P135" i="8" s="1"/>
  <c r="AU104" i="1" s="1"/>
  <c r="AU103" i="1" s="1"/>
  <c r="T136" i="8"/>
  <c r="T135" i="8" s="1"/>
  <c r="F38" i="8"/>
  <c r="BC104" i="1" s="1"/>
  <c r="BC103" i="1" s="1"/>
  <c r="AY103" i="1" s="1"/>
  <c r="T124" i="7"/>
  <c r="T123" i="7" s="1"/>
  <c r="T122" i="7" s="1"/>
  <c r="F35" i="7"/>
  <c r="AZ102" i="1" s="1"/>
  <c r="F39" i="7"/>
  <c r="BD102" i="1" s="1"/>
  <c r="BD99" i="1" s="1"/>
  <c r="BB99" i="1"/>
  <c r="AX99" i="1" s="1"/>
  <c r="AU99" i="1"/>
  <c r="F38" i="6"/>
  <c r="BC101" i="1" s="1"/>
  <c r="BC99" i="1" s="1"/>
  <c r="AY99" i="1" s="1"/>
  <c r="F36" i="4"/>
  <c r="BA98" i="1" s="1"/>
  <c r="BC95" i="1"/>
  <c r="AY95" i="1" s="1"/>
  <c r="BK131" i="3"/>
  <c r="J36" i="3"/>
  <c r="AW97" i="1" s="1"/>
  <c r="F37" i="2"/>
  <c r="BB96" i="1" s="1"/>
  <c r="BB95" i="1" s="1"/>
  <c r="AX95" i="1" s="1"/>
  <c r="F39" i="2"/>
  <c r="BD96" i="1" s="1"/>
  <c r="BD95" i="1" s="1"/>
  <c r="F94" i="6"/>
  <c r="F94" i="5"/>
  <c r="F94" i="15"/>
  <c r="F94" i="20"/>
  <c r="F94" i="21"/>
  <c r="F94" i="12"/>
  <c r="F94" i="14"/>
  <c r="F36" i="2"/>
  <c r="BA96" i="1" s="1"/>
  <c r="R123" i="23"/>
  <c r="J101" i="23"/>
  <c r="T160" i="23"/>
  <c r="P160" i="23"/>
  <c r="J34" i="23"/>
  <c r="AW122" i="1" s="1"/>
  <c r="F35" i="23"/>
  <c r="BB122" i="1" s="1"/>
  <c r="CI123" i="23"/>
  <c r="R160" i="23"/>
  <c r="T123" i="23"/>
  <c r="F36" i="23"/>
  <c r="BC122" i="1" s="1"/>
  <c r="R136" i="23"/>
  <c r="R148" i="23"/>
  <c r="P123" i="23"/>
  <c r="F34" i="23"/>
  <c r="BA122" i="1" s="1"/>
  <c r="F37" i="23"/>
  <c r="BD122" i="1" s="1"/>
  <c r="CI136" i="23"/>
  <c r="J136" i="23" s="1"/>
  <c r="J99" i="23" s="1"/>
  <c r="T136" i="23"/>
  <c r="P136" i="23"/>
  <c r="CI148" i="23"/>
  <c r="J148" i="23" s="1"/>
  <c r="J100" i="23" s="1"/>
  <c r="T148" i="23"/>
  <c r="P148" i="23"/>
  <c r="F92" i="23"/>
  <c r="J89" i="23"/>
  <c r="T130" i="2"/>
  <c r="T129" i="2" s="1"/>
  <c r="F35" i="3"/>
  <c r="AZ97" i="1" s="1"/>
  <c r="J35" i="3"/>
  <c r="AV97" i="1" s="1"/>
  <c r="AT97" i="1" s="1"/>
  <c r="J131" i="3"/>
  <c r="J100" i="3" s="1"/>
  <c r="BK130" i="3"/>
  <c r="T124" i="4"/>
  <c r="T123" i="4" s="1"/>
  <c r="F35" i="5"/>
  <c r="AZ100" i="1" s="1"/>
  <c r="J35" i="5"/>
  <c r="AV100" i="1" s="1"/>
  <c r="AT100" i="1" s="1"/>
  <c r="F35" i="2"/>
  <c r="AZ96" i="1" s="1"/>
  <c r="P130" i="2"/>
  <c r="P129" i="2" s="1"/>
  <c r="AU96" i="1" s="1"/>
  <c r="AU95" i="1" s="1"/>
  <c r="J130" i="5"/>
  <c r="J100" i="5" s="1"/>
  <c r="BK129" i="5"/>
  <c r="J35" i="2"/>
  <c r="AV96" i="1" s="1"/>
  <c r="AT96" i="1" s="1"/>
  <c r="F36" i="3"/>
  <c r="BA97" i="1" s="1"/>
  <c r="J35" i="4"/>
  <c r="AV98" i="1" s="1"/>
  <c r="AT98" i="1" s="1"/>
  <c r="F36" i="5"/>
  <c r="BA100" i="1" s="1"/>
  <c r="BA99" i="1" s="1"/>
  <c r="AW99" i="1" s="1"/>
  <c r="J127" i="6"/>
  <c r="J100" i="6" s="1"/>
  <c r="BK126" i="6"/>
  <c r="R354" i="8"/>
  <c r="F35" i="9"/>
  <c r="AZ105" i="1" s="1"/>
  <c r="J35" i="9"/>
  <c r="AV105" i="1" s="1"/>
  <c r="AT105" i="1" s="1"/>
  <c r="T126" i="9"/>
  <c r="T125" i="9" s="1"/>
  <c r="T131" i="10"/>
  <c r="J35" i="10"/>
  <c r="AV106" i="1" s="1"/>
  <c r="AT106" i="1" s="1"/>
  <c r="J91" i="2"/>
  <c r="F94" i="2"/>
  <c r="BK130" i="2"/>
  <c r="J91" i="4"/>
  <c r="F94" i="4"/>
  <c r="BK124" i="4"/>
  <c r="J355" i="8"/>
  <c r="J109" i="8" s="1"/>
  <c r="BK354" i="8"/>
  <c r="J354" i="8" s="1"/>
  <c r="J108" i="8" s="1"/>
  <c r="J432" i="8"/>
  <c r="J113" i="8" s="1"/>
  <c r="BK431" i="8"/>
  <c r="J431" i="8" s="1"/>
  <c r="J112" i="8" s="1"/>
  <c r="J35" i="8"/>
  <c r="AV104" i="1" s="1"/>
  <c r="F35" i="8"/>
  <c r="AZ104" i="1" s="1"/>
  <c r="AZ103" i="1" s="1"/>
  <c r="AV103" i="1" s="1"/>
  <c r="AT103" i="1" s="1"/>
  <c r="R135" i="8"/>
  <c r="J177" i="10"/>
  <c r="J107" i="10" s="1"/>
  <c r="BK176" i="10"/>
  <c r="J176" i="10" s="1"/>
  <c r="J106" i="10" s="1"/>
  <c r="F35" i="11"/>
  <c r="AZ108" i="1" s="1"/>
  <c r="J35" i="11"/>
  <c r="AV108" i="1" s="1"/>
  <c r="AT108" i="1" s="1"/>
  <c r="E113" i="6"/>
  <c r="E85" i="6"/>
  <c r="J35" i="6"/>
  <c r="AV101" i="1" s="1"/>
  <c r="F35" i="6"/>
  <c r="AZ101" i="1" s="1"/>
  <c r="J137" i="8"/>
  <c r="J100" i="8" s="1"/>
  <c r="BK136" i="8"/>
  <c r="J133" i="10"/>
  <c r="J100" i="10" s="1"/>
  <c r="BK132" i="10"/>
  <c r="J36" i="6"/>
  <c r="AW101" i="1" s="1"/>
  <c r="J35" i="7"/>
  <c r="AV102" i="1" s="1"/>
  <c r="AT102" i="1" s="1"/>
  <c r="J36" i="8"/>
  <c r="AW104" i="1" s="1"/>
  <c r="E111" i="13"/>
  <c r="E85" i="13"/>
  <c r="F36" i="13"/>
  <c r="BA111" i="1" s="1"/>
  <c r="J36" i="13"/>
  <c r="AW111" i="1" s="1"/>
  <c r="AT111" i="1" s="1"/>
  <c r="P126" i="14"/>
  <c r="P125" i="14" s="1"/>
  <c r="P124" i="14" s="1"/>
  <c r="AU112" i="1" s="1"/>
  <c r="BK125" i="15"/>
  <c r="J36" i="15"/>
  <c r="AW113" i="1" s="1"/>
  <c r="F36" i="15"/>
  <c r="BA113" i="1" s="1"/>
  <c r="F35" i="16"/>
  <c r="AZ114" i="1" s="1"/>
  <c r="J35" i="16"/>
  <c r="AV114" i="1" s="1"/>
  <c r="AT114" i="1" s="1"/>
  <c r="J94" i="6"/>
  <c r="J91" i="7"/>
  <c r="F94" i="7"/>
  <c r="BK123" i="7"/>
  <c r="E85" i="8"/>
  <c r="J94" i="8"/>
  <c r="J91" i="9"/>
  <c r="F94" i="9"/>
  <c r="BK126" i="9"/>
  <c r="E85" i="10"/>
  <c r="J94" i="10"/>
  <c r="J91" i="11"/>
  <c r="F94" i="11"/>
  <c r="BK124" i="11"/>
  <c r="E85" i="12"/>
  <c r="J94" i="12"/>
  <c r="F35" i="12"/>
  <c r="AZ109" i="1" s="1"/>
  <c r="R124" i="13"/>
  <c r="R123" i="13" s="1"/>
  <c r="F38" i="13"/>
  <c r="BC111" i="1" s="1"/>
  <c r="BK125" i="14"/>
  <c r="F37" i="14"/>
  <c r="BB112" i="1" s="1"/>
  <c r="BB110" i="1" s="1"/>
  <c r="AX110" i="1" s="1"/>
  <c r="F39" i="14"/>
  <c r="BD112" i="1" s="1"/>
  <c r="BD110" i="1" s="1"/>
  <c r="J35" i="15"/>
  <c r="AV113" i="1" s="1"/>
  <c r="AT113" i="1" s="1"/>
  <c r="F39" i="12"/>
  <c r="BD109" i="1" s="1"/>
  <c r="BD107" i="1" s="1"/>
  <c r="J120" i="13"/>
  <c r="J94" i="13"/>
  <c r="F35" i="13"/>
  <c r="AZ111" i="1" s="1"/>
  <c r="J125" i="13"/>
  <c r="J100" i="13" s="1"/>
  <c r="BK124" i="13"/>
  <c r="J35" i="14"/>
  <c r="AV112" i="1" s="1"/>
  <c r="AT112" i="1" s="1"/>
  <c r="F35" i="14"/>
  <c r="AZ112" i="1" s="1"/>
  <c r="T126" i="14"/>
  <c r="T125" i="14" s="1"/>
  <c r="T124" i="14" s="1"/>
  <c r="P125" i="15"/>
  <c r="P124" i="15" s="1"/>
  <c r="AU113" i="1" s="1"/>
  <c r="T125" i="15"/>
  <c r="T124" i="15" s="1"/>
  <c r="J91" i="13"/>
  <c r="F94" i="13"/>
  <c r="E85" i="14"/>
  <c r="J94" i="14"/>
  <c r="P128" i="17"/>
  <c r="P127" i="17" s="1"/>
  <c r="AU115" i="1" s="1"/>
  <c r="J36" i="17"/>
  <c r="AW115" i="1" s="1"/>
  <c r="AT115" i="1" s="1"/>
  <c r="F36" i="17"/>
  <c r="BA115" i="1" s="1"/>
  <c r="F38" i="17"/>
  <c r="BC115" i="1" s="1"/>
  <c r="J35" i="18"/>
  <c r="AV117" i="1" s="1"/>
  <c r="AT117" i="1" s="1"/>
  <c r="F35" i="18"/>
  <c r="AZ117" i="1" s="1"/>
  <c r="T124" i="18"/>
  <c r="T123" i="18" s="1"/>
  <c r="T122" i="18" s="1"/>
  <c r="J35" i="20"/>
  <c r="AV119" i="1" s="1"/>
  <c r="AT119" i="1" s="1"/>
  <c r="F35" i="20"/>
  <c r="AZ119" i="1" s="1"/>
  <c r="BK126" i="20"/>
  <c r="T126" i="20"/>
  <c r="F38" i="20"/>
  <c r="BC119" i="1" s="1"/>
  <c r="J91" i="16"/>
  <c r="F94" i="16"/>
  <c r="BK125" i="16"/>
  <c r="T128" i="17"/>
  <c r="T127" i="17" s="1"/>
  <c r="R129" i="17"/>
  <c r="R128" i="17" s="1"/>
  <c r="R127" i="17" s="1"/>
  <c r="BK209" i="17"/>
  <c r="J209" i="17" s="1"/>
  <c r="J101" i="17" s="1"/>
  <c r="F38" i="19"/>
  <c r="BC118" i="1" s="1"/>
  <c r="BC116" i="1" s="1"/>
  <c r="AY116" i="1" s="1"/>
  <c r="F36" i="20"/>
  <c r="BA119" i="1" s="1"/>
  <c r="J120" i="21"/>
  <c r="J94" i="21"/>
  <c r="F35" i="17"/>
  <c r="AZ115" i="1" s="1"/>
  <c r="BK129" i="17"/>
  <c r="P124" i="18"/>
  <c r="P123" i="18" s="1"/>
  <c r="P122" i="18" s="1"/>
  <c r="AU117" i="1" s="1"/>
  <c r="F35" i="19"/>
  <c r="AZ118" i="1" s="1"/>
  <c r="BK124" i="19"/>
  <c r="R124" i="19"/>
  <c r="R123" i="19" s="1"/>
  <c r="R122" i="19" s="1"/>
  <c r="J36" i="19"/>
  <c r="AW118" i="1" s="1"/>
  <c r="AT118" i="1" s="1"/>
  <c r="F36" i="19"/>
  <c r="BA118" i="1" s="1"/>
  <c r="P126" i="20"/>
  <c r="F39" i="20"/>
  <c r="BD119" i="1" s="1"/>
  <c r="BD116" i="1" s="1"/>
  <c r="J123" i="18"/>
  <c r="J99" i="18" s="1"/>
  <c r="BK122" i="18"/>
  <c r="J122" i="18" s="1"/>
  <c r="J117" i="22"/>
  <c r="J89" i="22"/>
  <c r="E85" i="18"/>
  <c r="J94" i="18"/>
  <c r="E85" i="20"/>
  <c r="J94" i="20"/>
  <c r="T178" i="20"/>
  <c r="F35" i="21"/>
  <c r="AZ120" i="1" s="1"/>
  <c r="F36" i="21"/>
  <c r="BA120" i="1" s="1"/>
  <c r="J125" i="22"/>
  <c r="J98" i="22" s="1"/>
  <c r="BK124" i="22"/>
  <c r="E111" i="23"/>
  <c r="E85" i="23"/>
  <c r="P178" i="20"/>
  <c r="E111" i="21"/>
  <c r="E85" i="21"/>
  <c r="BK124" i="21"/>
  <c r="F120" i="22"/>
  <c r="F92" i="22"/>
  <c r="F33" i="22"/>
  <c r="AZ121" i="1" s="1"/>
  <c r="J33" i="22"/>
  <c r="AV121" i="1" s="1"/>
  <c r="AT121" i="1" s="1"/>
  <c r="R227" i="20"/>
  <c r="R125" i="20" s="1"/>
  <c r="R124" i="20" s="1"/>
  <c r="T125" i="22"/>
  <c r="T124" i="22" s="1"/>
  <c r="T123" i="22" s="1"/>
  <c r="P232" i="22"/>
  <c r="P124" i="22" s="1"/>
  <c r="P123" i="22" s="1"/>
  <c r="AU121" i="1" s="1"/>
  <c r="J33" i="23"/>
  <c r="AV122" i="1" s="1"/>
  <c r="J92" i="23"/>
  <c r="F33" i="23"/>
  <c r="AZ122" i="1" s="1"/>
  <c r="J125" i="12" l="1"/>
  <c r="J100" i="12" s="1"/>
  <c r="BK124" i="12"/>
  <c r="AT101" i="1"/>
  <c r="AZ95" i="1"/>
  <c r="AV95" i="1" s="1"/>
  <c r="BA95" i="1"/>
  <c r="J123" i="23"/>
  <c r="J98" i="23" s="1"/>
  <c r="R122" i="23"/>
  <c r="R121" i="23" s="1"/>
  <c r="AT122" i="1"/>
  <c r="CI122" i="23"/>
  <c r="P122" i="23"/>
  <c r="P121" i="23" s="1"/>
  <c r="AU122" i="1" s="1"/>
  <c r="T122" i="23"/>
  <c r="T121" i="23" s="1"/>
  <c r="BD94" i="1"/>
  <c r="W33" i="1" s="1"/>
  <c r="AW95" i="1"/>
  <c r="BK128" i="17"/>
  <c r="J129" i="17"/>
  <c r="J100" i="17" s="1"/>
  <c r="AZ110" i="1"/>
  <c r="AV110" i="1" s="1"/>
  <c r="BC110" i="1"/>
  <c r="BK122" i="7"/>
  <c r="J122" i="7" s="1"/>
  <c r="J123" i="7"/>
  <c r="J99" i="7" s="1"/>
  <c r="J125" i="15"/>
  <c r="J99" i="15" s="1"/>
  <c r="BK124" i="15"/>
  <c r="J124" i="15" s="1"/>
  <c r="BK123" i="4"/>
  <c r="J123" i="4" s="1"/>
  <c r="J124" i="4"/>
  <c r="J99" i="4" s="1"/>
  <c r="J126" i="6"/>
  <c r="J99" i="6" s="1"/>
  <c r="BK125" i="6"/>
  <c r="J125" i="6" s="1"/>
  <c r="AZ99" i="1"/>
  <c r="AV99" i="1" s="1"/>
  <c r="AT99" i="1" s="1"/>
  <c r="BB94" i="1"/>
  <c r="P125" i="20"/>
  <c r="P124" i="20" s="1"/>
  <c r="AU119" i="1" s="1"/>
  <c r="AU116" i="1" s="1"/>
  <c r="BK123" i="19"/>
  <c r="J124" i="19"/>
  <c r="J100" i="19" s="1"/>
  <c r="BK124" i="16"/>
  <c r="J124" i="16" s="1"/>
  <c r="J125" i="16"/>
  <c r="J99" i="16" s="1"/>
  <c r="AU110" i="1"/>
  <c r="J132" i="10"/>
  <c r="J99" i="10" s="1"/>
  <c r="BK131" i="10"/>
  <c r="J131" i="10" s="1"/>
  <c r="BK123" i="21"/>
  <c r="J123" i="21" s="1"/>
  <c r="J124" i="21"/>
  <c r="J99" i="21" s="1"/>
  <c r="J124" i="22"/>
  <c r="J97" i="22" s="1"/>
  <c r="BK123" i="22"/>
  <c r="J123" i="22" s="1"/>
  <c r="J32" i="18"/>
  <c r="J98" i="18"/>
  <c r="BA116" i="1"/>
  <c r="AW116" i="1" s="1"/>
  <c r="T125" i="20"/>
  <c r="T124" i="20" s="1"/>
  <c r="BK123" i="13"/>
  <c r="J123" i="13" s="1"/>
  <c r="J124" i="13"/>
  <c r="J99" i="13" s="1"/>
  <c r="BK123" i="11"/>
  <c r="J123" i="11" s="1"/>
  <c r="J124" i="11"/>
  <c r="J99" i="11" s="1"/>
  <c r="AZ107" i="1"/>
  <c r="AV107" i="1" s="1"/>
  <c r="AT107" i="1" s="1"/>
  <c r="J130" i="3"/>
  <c r="J99" i="3" s="1"/>
  <c r="BK129" i="3"/>
  <c r="J129" i="3" s="1"/>
  <c r="J126" i="20"/>
  <c r="J100" i="20" s="1"/>
  <c r="BK125" i="20"/>
  <c r="AZ116" i="1"/>
  <c r="AV116" i="1" s="1"/>
  <c r="AT116" i="1" s="1"/>
  <c r="J125" i="14"/>
  <c r="J99" i="14" s="1"/>
  <c r="BK124" i="14"/>
  <c r="J124" i="14" s="1"/>
  <c r="BK125" i="9"/>
  <c r="J125" i="9" s="1"/>
  <c r="J126" i="9"/>
  <c r="J99" i="9" s="1"/>
  <c r="BA110" i="1"/>
  <c r="AW110" i="1" s="1"/>
  <c r="J136" i="8"/>
  <c r="J99" i="8" s="1"/>
  <c r="BK135" i="8"/>
  <c r="J135" i="8" s="1"/>
  <c r="AT104" i="1"/>
  <c r="BK129" i="2"/>
  <c r="J129" i="2" s="1"/>
  <c r="J130" i="2"/>
  <c r="J99" i="2" s="1"/>
  <c r="J129" i="5"/>
  <c r="J99" i="5" s="1"/>
  <c r="BK128" i="5"/>
  <c r="J128" i="5" s="1"/>
  <c r="AT110" i="1" l="1"/>
  <c r="BK123" i="12"/>
  <c r="J123" i="12" s="1"/>
  <c r="J124" i="12"/>
  <c r="J99" i="12" s="1"/>
  <c r="J122" i="23"/>
  <c r="J97" i="23" s="1"/>
  <c r="CI121" i="23"/>
  <c r="J121" i="23" s="1"/>
  <c r="J96" i="23" s="1"/>
  <c r="AU94" i="1"/>
  <c r="J98" i="9"/>
  <c r="J32" i="9"/>
  <c r="AT95" i="1"/>
  <c r="J98" i="11"/>
  <c r="J32" i="11"/>
  <c r="J98" i="13"/>
  <c r="J32" i="13"/>
  <c r="AG117" i="1"/>
  <c r="J41" i="18"/>
  <c r="J32" i="10"/>
  <c r="J98" i="10"/>
  <c r="J98" i="16"/>
  <c r="J32" i="16"/>
  <c r="W31" i="1"/>
  <c r="AX94" i="1"/>
  <c r="J125" i="20"/>
  <c r="J99" i="20" s="1"/>
  <c r="BK124" i="20"/>
  <c r="J124" i="20" s="1"/>
  <c r="J98" i="2"/>
  <c r="J32" i="2"/>
  <c r="AZ94" i="1"/>
  <c r="J96" i="22"/>
  <c r="J30" i="22"/>
  <c r="J98" i="4"/>
  <c r="J32" i="4"/>
  <c r="J98" i="7"/>
  <c r="J32" i="7"/>
  <c r="J128" i="17"/>
  <c r="J99" i="17" s="1"/>
  <c r="BK127" i="17"/>
  <c r="J127" i="17" s="1"/>
  <c r="J32" i="8"/>
  <c r="J98" i="8"/>
  <c r="J32" i="14"/>
  <c r="J98" i="14"/>
  <c r="J98" i="5"/>
  <c r="J32" i="5"/>
  <c r="J98" i="3"/>
  <c r="J32" i="3"/>
  <c r="J32" i="21"/>
  <c r="J98" i="21"/>
  <c r="J123" i="19"/>
  <c r="J99" i="19" s="1"/>
  <c r="BK122" i="19"/>
  <c r="J122" i="19" s="1"/>
  <c r="J32" i="6"/>
  <c r="J98" i="6"/>
  <c r="J98" i="15"/>
  <c r="J32" i="15"/>
  <c r="AY110" i="1"/>
  <c r="BC94" i="1"/>
  <c r="BA94" i="1"/>
  <c r="J98" i="12" l="1"/>
  <c r="J32" i="12"/>
  <c r="J30" i="23"/>
  <c r="AY94" i="1"/>
  <c r="W32" i="1"/>
  <c r="J41" i="5"/>
  <c r="AG100" i="1"/>
  <c r="AG102" i="1"/>
  <c r="AN102" i="1" s="1"/>
  <c r="J41" i="7"/>
  <c r="J39" i="22"/>
  <c r="AG121" i="1"/>
  <c r="AN121" i="1" s="1"/>
  <c r="AG106" i="1"/>
  <c r="AN106" i="1" s="1"/>
  <c r="J41" i="10"/>
  <c r="AG120" i="1"/>
  <c r="AN120" i="1" s="1"/>
  <c r="J41" i="21"/>
  <c r="AG104" i="1"/>
  <c r="J41" i="8"/>
  <c r="J32" i="20"/>
  <c r="J98" i="20"/>
  <c r="AG114" i="1"/>
  <c r="AN114" i="1" s="1"/>
  <c r="J41" i="16"/>
  <c r="AG108" i="1"/>
  <c r="J41" i="11"/>
  <c r="AG122" i="1"/>
  <c r="AN122" i="1" s="1"/>
  <c r="J39" i="23"/>
  <c r="AW94" i="1"/>
  <c r="AK30" i="1" s="1"/>
  <c r="W30" i="1"/>
  <c r="AG112" i="1"/>
  <c r="AN112" i="1" s="1"/>
  <c r="J41" i="14"/>
  <c r="AG96" i="1"/>
  <c r="J41" i="2"/>
  <c r="AG101" i="1"/>
  <c r="AN101" i="1" s="1"/>
  <c r="J41" i="6"/>
  <c r="AG113" i="1"/>
  <c r="AN113" i="1" s="1"/>
  <c r="J41" i="15"/>
  <c r="J98" i="19"/>
  <c r="J32" i="19"/>
  <c r="J41" i="3"/>
  <c r="AG97" i="1"/>
  <c r="AN97" i="1" s="1"/>
  <c r="J98" i="17"/>
  <c r="J32" i="17"/>
  <c r="AG98" i="1"/>
  <c r="AN98" i="1" s="1"/>
  <c r="J41" i="4"/>
  <c r="W29" i="1"/>
  <c r="AV94" i="1"/>
  <c r="AN117" i="1"/>
  <c r="AG105" i="1"/>
  <c r="AN105" i="1" s="1"/>
  <c r="J41" i="9"/>
  <c r="AG111" i="1"/>
  <c r="J41" i="13"/>
  <c r="AG109" i="1" l="1"/>
  <c r="AN109" i="1" s="1"/>
  <c r="J41" i="12"/>
  <c r="AG99" i="1"/>
  <c r="AN99" i="1" s="1"/>
  <c r="AN100" i="1"/>
  <c r="AG107" i="1"/>
  <c r="AN107" i="1" s="1"/>
  <c r="AN108" i="1"/>
  <c r="AG119" i="1"/>
  <c r="AN119" i="1" s="1"/>
  <c r="J41" i="20"/>
  <c r="AT94" i="1"/>
  <c r="AK29" i="1"/>
  <c r="AG115" i="1"/>
  <c r="AN115" i="1" s="1"/>
  <c r="J41" i="17"/>
  <c r="AG118" i="1"/>
  <c r="J41" i="19"/>
  <c r="AG110" i="1"/>
  <c r="AN110" i="1" s="1"/>
  <c r="AN111" i="1"/>
  <c r="AN96" i="1"/>
  <c r="AG95" i="1"/>
  <c r="AG103" i="1"/>
  <c r="AN103" i="1" s="1"/>
  <c r="AN104" i="1"/>
  <c r="AN118" i="1" l="1"/>
  <c r="AG116" i="1"/>
  <c r="AN116" i="1" s="1"/>
  <c r="AN95" i="1"/>
  <c r="AG94" i="1"/>
  <c r="AK26" i="1" l="1"/>
  <c r="AK35" i="1" s="1"/>
  <c r="AN94" i="1"/>
</calcChain>
</file>

<file path=xl/sharedStrings.xml><?xml version="1.0" encoding="utf-8"?>
<sst xmlns="http://schemas.openxmlformats.org/spreadsheetml/2006/main" count="20567" uniqueCount="1878">
  <si>
    <t>Export Komplet</t>
  </si>
  <si>
    <t/>
  </si>
  <si>
    <t>2.0</t>
  </si>
  <si>
    <t>False</t>
  </si>
  <si>
    <t>{abc13810-6fc0-411d-b8ab-cae47db8d0fc}</t>
  </si>
  <si>
    <t>&gt;&gt;  skryté sloupce  &lt;&lt;</t>
  </si>
  <si>
    <t>0,01</t>
  </si>
  <si>
    <t>21</t>
  </si>
  <si>
    <t>15</t>
  </si>
  <si>
    <t>REKAPITULACE STAVBY</t>
  </si>
  <si>
    <t>v ---  níže se nacházejí doplnkové a pomocné údaje k sestavám  --- v</t>
  </si>
  <si>
    <t>Návod na vyplnění</t>
  </si>
  <si>
    <t>Kód:</t>
  </si>
  <si>
    <t>Zirec_F_RR</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</si>
  <si>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</si>
  <si>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</si>
  <si>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SN Žireč</t>
  </si>
  <si>
    <t>KSO:</t>
  </si>
  <si>
    <t>CC-CZ:</t>
  </si>
  <si>
    <t>Místo:</t>
  </si>
  <si>
    <t xml:space="preserve"> </t>
  </si>
  <si>
    <t>Datum:</t>
  </si>
  <si>
    <t>17. 12. 2018</t>
  </si>
  <si>
    <t>Zadavatel:</t>
  </si>
  <si>
    <t>IČ:</t>
  </si>
  <si>
    <t>70890005</t>
  </si>
  <si>
    <t>Povodí Labe, státní podnik</t>
  </si>
  <si>
    <t>DIČ:</t>
  </si>
  <si>
    <t>CZ70890005</t>
  </si>
  <si>
    <t>Uchazeč:</t>
  </si>
  <si>
    <t>Vyplň údaj</t>
  </si>
  <si>
    <t>Projektant:</t>
  </si>
  <si>
    <t>26475081</t>
  </si>
  <si>
    <t>Sweco Hydroprojekt a.s.</t>
  </si>
  <si>
    <t>CZ26475081</t>
  </si>
  <si>
    <t>True</t>
  </si>
  <si>
    <t>Zpracovatel:</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</si>
  <si>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</si>
  <si>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ÚRS._x000D_
CU 2018/II_x000D_
_x000D_
Veškeré položky uvedené ve výkazu výměr musí respektovat a zohledňovat i požadavky na činnosti a materiály uvedené v Technických specifikacích (příl. D.3).</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</si>
  <si>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</si>
  <si>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</si>
  <si>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</si>
  <si>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</si>
  <si>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</si>
  <si>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</si>
  <si>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</si>
  <si>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</si>
  <si>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</si>
  <si>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</si>
  <si>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</si>
  <si>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</si>
  <si>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</si>
  <si>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</si>
  <si>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</si>
  <si>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</si>
  <si>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</si>
  <si>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</si>
  <si>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</si>
  <si>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</si>
  <si>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</si>
  <si>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</si>
  <si>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</si>
  <si>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</si>
  <si>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</si>
  <si>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</si>
  <si>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</si>
  <si>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</si>
  <si>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</si>
  <si>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</si>
  <si>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</si>
  <si>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</si>
  <si>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</si>
  <si>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</si>
  <si>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</si>
  <si>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</si>
  <si>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</si>
  <si>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</si>
  <si>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</si>
  <si>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</si>
  <si>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</si>
  <si>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</si>
  <si>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</si>
  <si>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</si>
  <si>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</si>
  <si>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Hráz</t>
  </si>
  <si>
    <t>STA</t>
  </si>
  <si>
    <t>1</t>
  </si>
  <si>
    <t>{74b2cc3d-9839-4ee1-8bff-bbcd883d5ed8}</t>
  </si>
  <si>
    <t>2</t>
  </si>
  <si>
    <t>/</t>
  </si>
  <si>
    <t>SO 01.1</t>
  </si>
  <si>
    <t>Boční hráz</t>
  </si>
  <si>
    <t>Soupis</t>
  </si>
  <si>
    <t>{c61dbf90-7285-413b-bba0-5338e27eea12}</t>
  </si>
  <si>
    <t>SO 01.2</t>
  </si>
  <si>
    <t>Čelní hráz</t>
  </si>
  <si>
    <t>{dd32a3ce-bb31-491e-bb73-e2c1c06363c4}</t>
  </si>
  <si>
    <t>SO 01.3</t>
  </si>
  <si>
    <t>Úprava terénu pod hrází</t>
  </si>
  <si>
    <t>{53aebb33-349d-44ab-b2a1-ba7492f38f67}</t>
  </si>
  <si>
    <t>SO 02</t>
  </si>
  <si>
    <t>Bezpečnostní přeliv</t>
  </si>
  <si>
    <t>{76b84299-6049-4560-b791-9cd2596a2da3}</t>
  </si>
  <si>
    <t>SO 02.1</t>
  </si>
  <si>
    <t>Korunový přeliv</t>
  </si>
  <si>
    <t>{ff78d782-70e2-42fb-81a1-9472a7c0d67d}</t>
  </si>
  <si>
    <t>SO 02.2</t>
  </si>
  <si>
    <t>Odpadní koryto</t>
  </si>
  <si>
    <t>{152b0874-cd18-415c-a627-d8647e80fcad}</t>
  </si>
  <si>
    <t>SO 02.3</t>
  </si>
  <si>
    <t>Snížení terénu</t>
  </si>
  <si>
    <t>{fd38a94c-587b-4638-8e47-d3d05fb95bf6}</t>
  </si>
  <si>
    <t>SO 03</t>
  </si>
  <si>
    <t>Spodní výpust</t>
  </si>
  <si>
    <t>{e5bf62f1-23ec-4842-b75f-6eef58889b6a}</t>
  </si>
  <si>
    <t>SO 03.1</t>
  </si>
  <si>
    <t>{6415bf36-42dd-4978-a74d-a0b80badac58}</t>
  </si>
  <si>
    <t>SO 03.2</t>
  </si>
  <si>
    <t>Úprava koryta</t>
  </si>
  <si>
    <t>{0ca373da-43c9-4ca5-9d56-fd66c449a813}</t>
  </si>
  <si>
    <t>SO 03.3</t>
  </si>
  <si>
    <t>Měřící prvky</t>
  </si>
  <si>
    <t>{421dab6a-2034-4bd5-b854-0d170488989c}</t>
  </si>
  <si>
    <t>SO 04</t>
  </si>
  <si>
    <t>Zemník</t>
  </si>
  <si>
    <t>{8bf64c33-ade6-4ea5-aaed-d3102885067e}</t>
  </si>
  <si>
    <t>SO 04.1</t>
  </si>
  <si>
    <t>{4818b168-5bc7-4c07-8886-82d37d92de9a}</t>
  </si>
  <si>
    <t>SO 04.2</t>
  </si>
  <si>
    <t>Rekultivace zemníku</t>
  </si>
  <si>
    <t>{53f90877-84e9-4261-8da2-9add568621f3}</t>
  </si>
  <si>
    <t>SO 05</t>
  </si>
  <si>
    <t>Přeložky meliorací, propustek</t>
  </si>
  <si>
    <t>{1a89a450-f9a8-49aa-ad56-1f0434818ac9}</t>
  </si>
  <si>
    <t>SO 05.1</t>
  </si>
  <si>
    <t>Odstranění stávajícího odvodnění</t>
  </si>
  <si>
    <t>{ee6dc592-1901-4955-98c4-2c26f3ce66af}</t>
  </si>
  <si>
    <t>SO 05.2</t>
  </si>
  <si>
    <t>Obnova odvodnění v místě boční hráze</t>
  </si>
  <si>
    <t>{3d8fe916-73cc-4f29-9cfb-465dc82834a8}</t>
  </si>
  <si>
    <t>SO 05.3</t>
  </si>
  <si>
    <t>Obnova odvodnění v místě zemníku</t>
  </si>
  <si>
    <t>{2706892e-d5cf-431c-977e-5b8964b17f61}</t>
  </si>
  <si>
    <t>SO 05.4</t>
  </si>
  <si>
    <t>Obnova odvodnění na pozemku 523/1</t>
  </si>
  <si>
    <t>{c2e7341a-0a71-42f9-8755-cc68944b5efb}</t>
  </si>
  <si>
    <t>SO 05.5</t>
  </si>
  <si>
    <t>Propustek</t>
  </si>
  <si>
    <t>{f4488ea4-645d-4d8e-9baf-fea09f0a48aa}</t>
  </si>
  <si>
    <t>SO 06</t>
  </si>
  <si>
    <t>Vegetační úpravy</t>
  </si>
  <si>
    <t>{8eed819c-9580-4dc0-93b8-b41b38ddf659}</t>
  </si>
  <si>
    <t>SO 06.1</t>
  </si>
  <si>
    <t>Skrývka ornice ze ZPF</t>
  </si>
  <si>
    <t>{097d4c29-cbb9-4fba-bd99-3b12254091d4}</t>
  </si>
  <si>
    <t>SO 06.2</t>
  </si>
  <si>
    <t>Kácení</t>
  </si>
  <si>
    <t>{1d34aa30-94fc-4c98-8155-1118881e1979}</t>
  </si>
  <si>
    <t>SO 06.3</t>
  </si>
  <si>
    <t>Náhradní výsadba na pozemcích Povodí Labe</t>
  </si>
  <si>
    <t>{176d4d2d-bda9-4e22-84ff-a160c7bc524a}</t>
  </si>
  <si>
    <t>SO 06.4</t>
  </si>
  <si>
    <t>Náhradní výsadba na pozemku města Dvůr Králové nad Labem</t>
  </si>
  <si>
    <t>{3309a87b-6134-471b-b2a3-9c0959fc77eb}</t>
  </si>
  <si>
    <t>SO 07</t>
  </si>
  <si>
    <t>Průleh</t>
  </si>
  <si>
    <t>{dfffa074-c9b4-4c12-b01a-8f0845d34d2d}</t>
  </si>
  <si>
    <t>VON</t>
  </si>
  <si>
    <t>Vedlejší a ostatní náklady</t>
  </si>
  <si>
    <t>{62157ee0-4f18-4a69-9c80-36e33b420493}</t>
  </si>
  <si>
    <t>KRYCÍ LIST SOUPISU PRACÍ</t>
  </si>
  <si>
    <t>Objekt:</t>
  </si>
  <si>
    <t>SO 01 - Hráz</t>
  </si>
  <si>
    <t>Soupis:</t>
  </si>
  <si>
    <t>SO 01.1 - Boční hráz</t>
  </si>
  <si>
    <t xml:space="preserve">Sejmutí ornice tl.300 mm, uložení na mezideponii je součástí objektu SO 06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</si>
  <si>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</si>
  <si>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</si>
  <si>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</si>
  <si>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</si>
  <si>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</si>
  <si>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</si>
  <si>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</si>
  <si>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</si>
  <si>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</si>
  <si>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</si>
  <si>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</si>
  <si>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</si>
  <si>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</si>
  <si>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</si>
  <si>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</si>
  <si>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</si>
  <si>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</si>
  <si>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</si>
  <si>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</si>
  <si>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</si>
  <si>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</si>
  <si>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</si>
  <si>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</si>
  <si>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</si>
  <si>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</si>
  <si>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</si>
  <si>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</si>
  <si>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</si>
  <si>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</si>
  <si>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</si>
  <si>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</si>
  <si>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</si>
  <si>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11900120R</t>
  </si>
  <si>
    <t>Úprava zemin vápnem nebo směsnými hydraulickými pojivy tl vrstvy 300 mm</t>
  </si>
  <si>
    <t>m2</t>
  </si>
  <si>
    <t>R-položka</t>
  </si>
  <si>
    <t>4</t>
  </si>
  <si>
    <t>475420383</t>
  </si>
  <si>
    <t>PP</t>
  </si>
  <si>
    <t xml:space="preserve">Úprava zemin vápnem nebo směsnými hydraulickými pojivy za účelem zlepšení mechanických vlastností, tl. vrstvy po zhutnění 300 mm, dávkování pojiva a promísení zemní frézou </t>
  </si>
  <si>
    <t>P</t>
  </si>
  <si>
    <t>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t>
  </si>
  <si>
    <t>VV</t>
  </si>
  <si>
    <t>6969,25"m3"/0,3</t>
  </si>
  <si>
    <t>Součet</t>
  </si>
  <si>
    <t>M</t>
  </si>
  <si>
    <t>58591063R</t>
  </si>
  <si>
    <t xml:space="preserve">hydraulické pojivo na bázi cement : vápno </t>
  </si>
  <si>
    <t>t</t>
  </si>
  <si>
    <t>8</t>
  </si>
  <si>
    <t>435859651</t>
  </si>
  <si>
    <t>pojivo hydraulické pro stabilizaci zeminy 70% vápna</t>
  </si>
  <si>
    <t>hydraulické pojivo na bázi cement : vápno 30:70%</t>
  </si>
  <si>
    <t>6969,25"m3"*68"kg/m3"/1000</t>
  </si>
  <si>
    <t>3</t>
  </si>
  <si>
    <t>122201103</t>
  </si>
  <si>
    <t>Odkopávky a prokopávky nezapažené v hornině tř. 3 objem do 5000 m3</t>
  </si>
  <si>
    <t>m3</t>
  </si>
  <si>
    <t>CS ÚRS 2018 02</t>
  </si>
  <si>
    <t>-2070494784</t>
  </si>
  <si>
    <t>Odkopávky a prokopávky nezapažené  s přehozením výkopku na vzdálenost do 3 m nebo s naložením na dopravní prostředek v hornině tř. 3 přes 1 000 do 5 000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</si>
  <si>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</si>
  <si>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</si>
  <si>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Boční hráz,  viz výpočet, tab pro SO 01.1</t>
  </si>
  <si>
    <t xml:space="preserve">1604"m3"    "zemina je vhodná pro novou hráz, odvoz na mezideponii           </t>
  </si>
  <si>
    <t>1227"m3"    "zemina se odveze na skládku</t>
  </si>
  <si>
    <t>162301101</t>
  </si>
  <si>
    <t>Vodorovné přemístění do 500 m výkopku/sypaniny z horniny tř. 1 až 4</t>
  </si>
  <si>
    <t>-62832120</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</si>
  <si>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</si>
  <si>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</si>
  <si>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výkopku na mezideponii pro využití k zpětnému násypu</t>
  </si>
  <si>
    <t>1604"m3"</t>
  </si>
  <si>
    <t xml:space="preserve">Vodorovné přemístění výkopku z mezideponie pro využití k zpětnému násypu  </t>
  </si>
  <si>
    <t>3319"m3"</t>
  </si>
  <si>
    <t>Vodorovné přemístění vhodné zeminy ze zemníku na násyp</t>
  </si>
  <si>
    <t>3650"m3"</t>
  </si>
  <si>
    <t>Vodorovné přemístění ornice z mezideponie pro využití k zpětnému rozprostření</t>
  </si>
  <si>
    <t>Ohumusování a osetí tělesa hráze tl. 100 mm</t>
  </si>
  <si>
    <t>5000"m2"*0,1"m"     "viz výpočet, tab pro SO 01.1</t>
  </si>
  <si>
    <t>Ohumusování a osetí parcely p.č.502 v tl. 300 mm</t>
  </si>
  <si>
    <t>5095"m2"*0,3"m"     "odečteno ze situace</t>
  </si>
  <si>
    <t>5</t>
  </si>
  <si>
    <t>16270110R</t>
  </si>
  <si>
    <t xml:space="preserve">Likvidace přebytečného výkopku, jeho odvoz a uložení na skládku včetně poplatku za uložení  </t>
  </si>
  <si>
    <t>1217260321</t>
  </si>
  <si>
    <t>1227"m3"    "přebytek výkopku-nevhodná zemina</t>
  </si>
  <si>
    <t>6</t>
  </si>
  <si>
    <t>167101102</t>
  </si>
  <si>
    <t>Nakládání výkopku z hornin tř. 1 až 4 přes 100 m3</t>
  </si>
  <si>
    <t>-1127827001</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</si>
  <si>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</si>
  <si>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</si>
  <si>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Naložení výkopku na mezideponii pro využití k zpětnému násypu</t>
  </si>
  <si>
    <t>Mezisoučet</t>
  </si>
  <si>
    <t>Naložení ornice na mezideponii pro využití k zpětnému rozprostření</t>
  </si>
  <si>
    <t>7</t>
  </si>
  <si>
    <t>171101101</t>
  </si>
  <si>
    <t>Uložení sypaniny z hornin soudržných do násypů zhutněných na 95 % PS</t>
  </si>
  <si>
    <t>2145183630</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</si>
  <si>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</si>
  <si>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</si>
  <si>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Násyp boční hráze, viz výpočet, tab pro SO 01.1</t>
  </si>
  <si>
    <t>6969"m3"</t>
  </si>
  <si>
    <t>181301115</t>
  </si>
  <si>
    <t>Rozprostření ornice tl vrstvy do 300 mm pl přes 500 m2 v rovině nebo ve svahu do 1:5</t>
  </si>
  <si>
    <t>-363222203</t>
  </si>
  <si>
    <t>Rozprostření a urovnání ornice v rovině nebo ve svahu sklonu do 1:5 při souvislé ploše přes 500 m2, tl. vrstvy přes 250 do 300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</si>
  <si>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</si>
  <si>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5095"m2"    "odečteno ze situace</t>
  </si>
  <si>
    <t>9</t>
  </si>
  <si>
    <t>181451121</t>
  </si>
  <si>
    <t>Založení lučního trávníku výsevem plochy přes 1000 m2 v rovině a ve svahu do 1:5</t>
  </si>
  <si>
    <t>1502073773</t>
  </si>
  <si>
    <t>Založení trávníku na půdě předem připravené plochy přes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</si>
  <si>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</si>
  <si>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trávníku - zatravněné pásy podél hráze (mimo ZPF)</t>
  </si>
  <si>
    <t>1104"m2"    "odečteno ze situace</t>
  </si>
  <si>
    <t>10</t>
  </si>
  <si>
    <t>00572100</t>
  </si>
  <si>
    <t>osivo jetelotráva intenzivní víceletá</t>
  </si>
  <si>
    <t>kg</t>
  </si>
  <si>
    <t>-762971467</t>
  </si>
  <si>
    <t>6199*0,015 'Přepočtené koeficientem množství</t>
  </si>
  <si>
    <t>11</t>
  </si>
  <si>
    <t>181451122</t>
  </si>
  <si>
    <t>Založení lučního trávníku výsevem plochy přes 1000 m2 ve svahu do 1:2</t>
  </si>
  <si>
    <t>-303690065</t>
  </si>
  <si>
    <t>Založení trávníku na půdě předem připravené plochy přes 1000 m2 výsevem včetně utažení lučního na svahu přes 1:5 do 1:2</t>
  </si>
  <si>
    <t>5000"m2"        "viz výpočet, tab pro SO 01.1</t>
  </si>
  <si>
    <t>12</t>
  </si>
  <si>
    <t>-279031695</t>
  </si>
  <si>
    <t>5000*0,015 'Přepočtené koeficientem množství</t>
  </si>
  <si>
    <t>13</t>
  </si>
  <si>
    <t>181951102</t>
  </si>
  <si>
    <t>Úprava pláně v hornině tř. 1 až 4 se zhutněním</t>
  </si>
  <si>
    <t>634748914</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</si>
  <si>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</si>
  <si>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</si>
  <si>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tělesa hráze - boční hráz</t>
  </si>
  <si>
    <t>491"m"*4"m"    "délka*šířka</t>
  </si>
  <si>
    <t>Úprava pláně - zatravněné pásy podél hráze (mimo ZPF)</t>
  </si>
  <si>
    <t>Úprava pláně - rozhrnutí ornice na zbytek parcely p.č.502</t>
  </si>
  <si>
    <t>5095"m2"    " odečteno ze situace</t>
  </si>
  <si>
    <t>14</t>
  </si>
  <si>
    <t>182201101</t>
  </si>
  <si>
    <t>Svahování násypů</t>
  </si>
  <si>
    <t>1480987553</t>
  </si>
  <si>
    <t>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</si>
  <si>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</si>
  <si>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tělesa hráze, viz výpočet, tab pro SO 01.1</t>
  </si>
  <si>
    <t>3105"m2"</t>
  </si>
  <si>
    <t>182301131</t>
  </si>
  <si>
    <t>Rozprostření ornice pl přes 500 m2 ve svahu přes 1:5 tl vrstvy do 100 mm</t>
  </si>
  <si>
    <t>1683218027</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</si>
  <si>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</si>
  <si>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</si>
  <si>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Zakládání</t>
  </si>
  <si>
    <t>16</t>
  </si>
  <si>
    <t>215901101</t>
  </si>
  <si>
    <t>Zhutnění podloží z hornin soudržných do 92% PS nebo nesoudržných sypkých I(d) do 0,8</t>
  </si>
  <si>
    <t>45301214</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</si>
  <si>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</si>
  <si>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</si>
  <si>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viz výpočet, tab pro SO 01.1</t>
  </si>
  <si>
    <t xml:space="preserve">4335"m2"    "Úprava základové spáry včetně odvodnění </t>
  </si>
  <si>
    <t>Svislé a kompletní konstrukce</t>
  </si>
  <si>
    <t>17</t>
  </si>
  <si>
    <t>338171113R</t>
  </si>
  <si>
    <t>Osazování sloupků ocelových v 2,00 m se zabetonováním - otočná závora</t>
  </si>
  <si>
    <t>kus</t>
  </si>
  <si>
    <t>-324701168</t>
  </si>
  <si>
    <t>Osazování sloupků a vzpěr plotových ocelových  trubkových nebo profilovaných výšky do 2,00 m se zabetonováním (tř. C 25/30) do 0,09 m3 do připravených jamek</t>
  </si>
  <si>
    <t xml:space="preserve">Poznámka k položce:_x000D_
1. V cenách nejsou započteny náklady na:_x000D_
a) sloupky _x000D_
2. Výškou sloupku se rozumí jeho délka před osazením._x000D_
</t>
  </si>
  <si>
    <t>příloha D.1.1.9</t>
  </si>
  <si>
    <t>patka betonová 0,09m3/kus</t>
  </si>
  <si>
    <t>3"ks"</t>
  </si>
  <si>
    <t>18</t>
  </si>
  <si>
    <t>R.1</t>
  </si>
  <si>
    <t>Otočná závora s visacím zámkem, typizovaný výrobek s povrchovou úpravou dle požadavku investora</t>
  </si>
  <si>
    <t>1615298439</t>
  </si>
  <si>
    <t xml:space="preserve">Otočná závora s visacím zámkem, typizovaný výrobek s povrchovou úpravou dle požadavku investora </t>
  </si>
  <si>
    <t>1  "typizovaný výrobek</t>
  </si>
  <si>
    <t>Vodorovné konstrukce</t>
  </si>
  <si>
    <t>19</t>
  </si>
  <si>
    <t>46457112R</t>
  </si>
  <si>
    <t>Patní drén z kameniva těženého hrubého zrno od 2 až 63 mm z terénu</t>
  </si>
  <si>
    <t>1724628788</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</si>
  <si>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</si>
  <si>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Patní drén, viz výpočet, tab pro SO 01.1</t>
  </si>
  <si>
    <t>393"m3"</t>
  </si>
  <si>
    <t>Trubní vedení</t>
  </si>
  <si>
    <t>20</t>
  </si>
  <si>
    <t>871238111</t>
  </si>
  <si>
    <t>Kladení drenážního potrubí z tvrdého PVC průměru do 200 mm</t>
  </si>
  <si>
    <t>m</t>
  </si>
  <si>
    <t>117683495</t>
  </si>
  <si>
    <t>Kladení drenážního potrubí z plastických hmot  do připravené rýhy z tvrdého PVC, průměru přes 150 do 200 mm</t>
  </si>
  <si>
    <t xml:space="preserve">Poznámka k souboru cen:_x000D_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</si>
  <si>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Drenážní potrubí PVC DN 200</t>
  </si>
  <si>
    <t>205"m"</t>
  </si>
  <si>
    <t>28611226</t>
  </si>
  <si>
    <t>trubka PVC drenážní flexibilní D 200mm</t>
  </si>
  <si>
    <t>-441378297</t>
  </si>
  <si>
    <t>22</t>
  </si>
  <si>
    <t>89481211R</t>
  </si>
  <si>
    <t>Kontrolní  šachta z KG šachtové dno DN 315/200 přímý tok</t>
  </si>
  <si>
    <t>206883789</t>
  </si>
  <si>
    <t>Kontrolní šachta z KG pro trouby DN 315 šachtové dno (DN šachty / DN trubního vedení) DN 315/200 přímý tok</t>
  </si>
  <si>
    <t xml:space="preserve">Poznámka k položce:_x000D_
1. V příslušných cenách jsou započteny i náklady na:_x000D_
_x000D_
a) dodání a montáž šachtového dna_x000D_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</si>
  <si>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příloha D.1.1.8</t>
  </si>
  <si>
    <t>Kontrolní šachta na patním drénu, KŠ1- KŠ4</t>
  </si>
  <si>
    <t>4"ks"</t>
  </si>
  <si>
    <t>23</t>
  </si>
  <si>
    <t>89481213R</t>
  </si>
  <si>
    <t>Kontrolní šachta z PP DN 315 šachtová roura korugovaná bez hrdla světlé hloubky 1250 mm</t>
  </si>
  <si>
    <t>1424160821</t>
  </si>
  <si>
    <t>Kontrolní šachta z polypropylenu PP pro hladké trouby DN 315 roura šachtová korugovaná bez hrdla, světlé hloubky 1250 mm</t>
  </si>
  <si>
    <t xml:space="preserve">Poznámka k položce:_x000D_
1. V příslušných cenách jsou započteny i náklady na:_x000D_
_x000D_
a) dodání a montáž trouby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</si>
  <si>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24</t>
  </si>
  <si>
    <t>894812149</t>
  </si>
  <si>
    <t>Příplatek k rourám revizní a čistící šachty z PP DN 315 za uříznutí šachtové roury</t>
  </si>
  <si>
    <t>-968716499</t>
  </si>
  <si>
    <t>Revizní a čistící šachta z polypropylenu PP pro hladké trouby DN 315 roura šachtová korugovaná Příplatek k cenám 2131 - 2142 za uříznutí šachtové roury</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</si>
  <si>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</si>
  <si>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25</t>
  </si>
  <si>
    <t>89481215R</t>
  </si>
  <si>
    <t>Kontrolní šachta DN 315 poklop plastový pochůzí s rámem</t>
  </si>
  <si>
    <t>-1281522307</t>
  </si>
  <si>
    <t>Kontrolní šachta DN 315 poklop plastový pochůzí s rámem</t>
  </si>
  <si>
    <t>Ostatní konstrukce a práce, bourání</t>
  </si>
  <si>
    <t>26</t>
  </si>
  <si>
    <t>919726123</t>
  </si>
  <si>
    <t>Geotextilie pro ochranu, separaci a filtraci netkaná měrná hmotnost do 500 g/m2</t>
  </si>
  <si>
    <t>294457297</t>
  </si>
  <si>
    <t>Geotextilie netkaná pro ochranu, separaci nebo filtraci měrná hmotnost přes 300 do 500 g/m2</t>
  </si>
  <si>
    <t xml:space="preserve">Poznámka k souboru cen:_x000D_
1. V cenách jsou započteny i náklady na položení a dodání geotextilie včetně přesahů. </t>
  </si>
  <si>
    <t>geotextílie 400g/m2</t>
  </si>
  <si>
    <t>1245,5"m2"</t>
  </si>
  <si>
    <t>998</t>
  </si>
  <si>
    <t>Přesun hmot</t>
  </si>
  <si>
    <t>27</t>
  </si>
  <si>
    <t>998321011</t>
  </si>
  <si>
    <t>Přesun hmot pro hráze přehradní zemní a kamenité</t>
  </si>
  <si>
    <t>31194693</t>
  </si>
  <si>
    <t>Přesun hmot pro objekty hráze přehradní zemní a kamenité  dopravní vzdálenost do 500 m</t>
  </si>
  <si>
    <t>OST</t>
  </si>
  <si>
    <t>Ostatní</t>
  </si>
  <si>
    <t>28</t>
  </si>
  <si>
    <t>Zkoušky PS na 95% každých 500 m3</t>
  </si>
  <si>
    <t>2066870934</t>
  </si>
  <si>
    <t>29</t>
  </si>
  <si>
    <t>R.2</t>
  </si>
  <si>
    <t>Zkoušky Proctor-Standard (PS) k základové spáře</t>
  </si>
  <si>
    <t>-344839889</t>
  </si>
  <si>
    <t>SO 01.2 - Čelní hráz</t>
  </si>
  <si>
    <t>Sejmutí ornice tl.300 mm, uložení na mezideponii je součástí objektu SO 06.1</t>
  </si>
  <si>
    <t xml:space="preserve">    5 - Komunikace pozemní</t>
  </si>
  <si>
    <t>1511802826</t>
  </si>
  <si>
    <t xml:space="preserve">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t>
  </si>
  <si>
    <t>5947"m3"/0,3</t>
  </si>
  <si>
    <t>-1963879987</t>
  </si>
  <si>
    <t>hydraulické pojivo na bázi cement:vápno 30:70%</t>
  </si>
  <si>
    <t>5947"m3"*68"kg/m3"/1000</t>
  </si>
  <si>
    <t>122201104</t>
  </si>
  <si>
    <t>Odkopávky a prokopávky nezapažené v hornině tř. 3 objem přes 5000 m3</t>
  </si>
  <si>
    <t>-612443730</t>
  </si>
  <si>
    <t>Odkopávky a prokopávky nezapažené  s přehozením výkopku na vzdálenost do 3 m nebo s naložením na dopravní prostředek v hornině tř. 3 přes 5 000 m3</t>
  </si>
  <si>
    <t>Čelní hráz, viz výpočet, tab pro SO 01.2</t>
  </si>
  <si>
    <t xml:space="preserve">4896"m3"    "zemina je vhodná pro novou hráz, odvoz na mezideponii           </t>
  </si>
  <si>
    <t>2296"m3"    "zemina se odveze na skládku</t>
  </si>
  <si>
    <t>-1363809928</t>
  </si>
  <si>
    <t>4896"m3"</t>
  </si>
  <si>
    <t>Vodorovné přemístění výkopku z mezideponie na násyp</t>
  </si>
  <si>
    <t>5947"m3"   "hráz"</t>
  </si>
  <si>
    <t>28"m3"        "sjezd</t>
  </si>
  <si>
    <t>Vodorovné přem. výkopku na mezideponii a zpět - násyp pro sjezdy</t>
  </si>
  <si>
    <t>28"m3"*2</t>
  </si>
  <si>
    <t>2480"m2"*0,1"m"     "viz výpočet, tab pro SO 01.2</t>
  </si>
  <si>
    <t>Vodorovné přemístění ornice z mezideponie pro využití k zpětnému rozprostření - sjezdy</t>
  </si>
  <si>
    <t>60"m2"*0,1</t>
  </si>
  <si>
    <t>-820871890</t>
  </si>
  <si>
    <t>2296"m3"    "přebytek výkopku-nevhodná zemina</t>
  </si>
  <si>
    <t>-1463343877</t>
  </si>
  <si>
    <t>5947"m3"     "hráz"</t>
  </si>
  <si>
    <t>28"m3"         "sjezdy"</t>
  </si>
  <si>
    <t>Naložení zeminy na mezideponii - násyp pro sjezdy</t>
  </si>
  <si>
    <t>28"m3"</t>
  </si>
  <si>
    <t>Naložení ornice na mezideponii pro využití k zpětnému rozprostření - sjezdy</t>
  </si>
  <si>
    <t>-700487220</t>
  </si>
  <si>
    <t>Násyp čelní hráze, viz výpočet, tab pro SO 01.2</t>
  </si>
  <si>
    <t>5947"m3"</t>
  </si>
  <si>
    <t>Násyp pro sjezdy - zpevnění povrchu počítáno celé, ostatní počítáno od úrovně mimo těleso hráze (jinak součást hráze)</t>
  </si>
  <si>
    <t>28"m3"    "viz výpočet, tab pro SO 01.2</t>
  </si>
  <si>
    <t>181411121</t>
  </si>
  <si>
    <t>Založení lučního trávníku výsevem plochy do 1000 m2 v rovině a ve svahu do 1:5</t>
  </si>
  <si>
    <t>2101873340</t>
  </si>
  <si>
    <t>Založení trávníku na půdě předem připravené plochy do 1000 m2 výsevem včetně utažení lučního v rovině nebo na svahu do 1:5</t>
  </si>
  <si>
    <t xml:space="preserve">Založení trávníku - zatravněné pásy podél hráze </t>
  </si>
  <si>
    <t>877"m2"    "odečteno ze situace</t>
  </si>
  <si>
    <t>-144570786</t>
  </si>
  <si>
    <t>877*0,015 'Přepočtené koeficientem množství</t>
  </si>
  <si>
    <t>-934088323</t>
  </si>
  <si>
    <t>2480"m2"        "viz výpočet, tab pro SO 01.2</t>
  </si>
  <si>
    <t>Ohumusování a osetí tl. 100 mm - sjezdy</t>
  </si>
  <si>
    <t>60"m2"     "viz výpočet, tab pro SO 01.2</t>
  </si>
  <si>
    <t>1985680785</t>
  </si>
  <si>
    <t>2540*0,015 'Přepočtené koeficientem množství</t>
  </si>
  <si>
    <t>-1576393151</t>
  </si>
  <si>
    <t>Úprava pláně tělesa hráze - čelní hráz</t>
  </si>
  <si>
    <t>(290-54)*4,1</t>
  </si>
  <si>
    <t xml:space="preserve">Úprava pláně - zatravněné pásy podél hráze </t>
  </si>
  <si>
    <t>-1804937034</t>
  </si>
  <si>
    <t>Svahování tělesa hráze, viz výpočet, tab pro SO 01.2</t>
  </si>
  <si>
    <t>2345"m2"</t>
  </si>
  <si>
    <t>1597149119</t>
  </si>
  <si>
    <t>Ohumusování a osetí  tl. 100 mm - sjezdy</t>
  </si>
  <si>
    <t>-1246760703</t>
  </si>
  <si>
    <t>Zhutnění podloží pod násypy z rostlé horniny tř. 1 až 4 z hornin soudružných do 92 % PS a nesoudržných sypkých relativní ulehlosti I(d) do 0,8</t>
  </si>
  <si>
    <t>viz výpočet, tab pro SO 01.2</t>
  </si>
  <si>
    <t xml:space="preserve">3055"m2"    "Úprava základové spáry včetně odvodnění </t>
  </si>
  <si>
    <t>1805628906</t>
  </si>
  <si>
    <t>Patní drén, viz výpočet, tab pro SO 01.2</t>
  </si>
  <si>
    <t>306"m3"</t>
  </si>
  <si>
    <t>Komunikace pozemní</t>
  </si>
  <si>
    <t>564732111</t>
  </si>
  <si>
    <t>Podklad z vibrovaného štěrku VŠ tl 100 mm</t>
  </si>
  <si>
    <t>-1457071487</t>
  </si>
  <si>
    <t>Podklad nebo kryt z vibrovaného štěrku VŠ  s rozprostřením, vlhčením a zhutněním, po zhutnění tl. 100 mm</t>
  </si>
  <si>
    <t>Zpevněný povrch hráze</t>
  </si>
  <si>
    <t>(200.5+29)*3.6+35      "odečteno z výkresu D.1.1.2</t>
  </si>
  <si>
    <t>Sjezdy a obslužné komunikace</t>
  </si>
  <si>
    <t>573 "m2"        "odečteno z výkresu D.1.1.2</t>
  </si>
  <si>
    <t>564871111</t>
  </si>
  <si>
    <t>Podklad ze štěrkodrtě ŠD tl 250 mm</t>
  </si>
  <si>
    <t>1760157798</t>
  </si>
  <si>
    <t>Podklad ze štěrkodrti ŠD  s rozprostřením a zhutněním, po zhutnění tl. 250 mm</t>
  </si>
  <si>
    <t>Podklad zpevnění povrchu koruny hráze</t>
  </si>
  <si>
    <t>-790092380</t>
  </si>
  <si>
    <t>154,2"m"</t>
  </si>
  <si>
    <t>-481695427</t>
  </si>
  <si>
    <t>1663840639</t>
  </si>
  <si>
    <t>Kontrolní šachta na patním drénu, KŠ5- KŠ9</t>
  </si>
  <si>
    <t>5"ks"</t>
  </si>
  <si>
    <t>1707668807</t>
  </si>
  <si>
    <t>-1284201056</t>
  </si>
  <si>
    <t>-1712282540</t>
  </si>
  <si>
    <t>1966013501</t>
  </si>
  <si>
    <t>1025"m2"</t>
  </si>
  <si>
    <t>-1282833897</t>
  </si>
  <si>
    <t>Přesun hmot pro objekty hráze přehradní zemní a kamenité dopravní vzdálenost do 500 m</t>
  </si>
  <si>
    <t>Zkoušky Proctor-Standard (PS) na 95% každých 500 m3</t>
  </si>
  <si>
    <t>704589537</t>
  </si>
  <si>
    <t>-419985716</t>
  </si>
  <si>
    <t>SO 01.3 - Úprava terénu pod hrází</t>
  </si>
  <si>
    <t>906807656</t>
  </si>
  <si>
    <t>Vod. přemístění ornice z mezideponie - úprava terénu pod hrází</t>
  </si>
  <si>
    <t>8475"m2"*0,2"tloušťka"    "odečteno ze situace</t>
  </si>
  <si>
    <t>775794062</t>
  </si>
  <si>
    <t>Naložení ornice na mezideponii pro ohumusování terénu pod hrází</t>
  </si>
  <si>
    <t>18130000R</t>
  </si>
  <si>
    <t>Vybrání kamenů (cizorodých předmětů) z ornice při zpětné rekultivaci vč. likvidace</t>
  </si>
  <si>
    <t>421938994</t>
  </si>
  <si>
    <t>Modelace terénu, využití ornice tl. 20 cm</t>
  </si>
  <si>
    <t>8475"m2"    "odečteno ze situace</t>
  </si>
  <si>
    <t>181301113</t>
  </si>
  <si>
    <t>Rozprostření ornice tl vrstvy do 200 mm pl přes 500 m2 v rovině nebo ve svahu do 1:5</t>
  </si>
  <si>
    <t>-1347168814</t>
  </si>
  <si>
    <t>Rozprostření a urovnání ornice v rovině nebo ve svahu sklonu do 1:5 při souvislé ploše přes 500 m2, tl. vrstvy přes 150 do 200 mm</t>
  </si>
  <si>
    <t>1065297017</t>
  </si>
  <si>
    <t>-1920883444</t>
  </si>
  <si>
    <t>8475*0,015 'Přepočtené koeficientem množství</t>
  </si>
  <si>
    <t>-1253844865</t>
  </si>
  <si>
    <t>SO 02 - Bezpečnostní přeliv</t>
  </si>
  <si>
    <t>SO 02.1 - Korunový přeliv</t>
  </si>
  <si>
    <t>-1015612195</t>
  </si>
  <si>
    <t>Úprava zemin vápnem nebo směsnými hydraulickými pojivy za účelem zlepšení mechanických vlastností, tl. vrstvy po zhutnění 300 mm</t>
  </si>
  <si>
    <t>784,6"m3"/0,3</t>
  </si>
  <si>
    <t>728160768</t>
  </si>
  <si>
    <t>hydraulické pojivo na bázi cement: vápno 30:70%</t>
  </si>
  <si>
    <t>784,6"m3"*68"kg/m3"/1000</t>
  </si>
  <si>
    <t>2036335765</t>
  </si>
  <si>
    <t xml:space="preserve">23.8*54+1.55*38    "zemina je vhodná pro novou hráz, odvoz na mezideponii           </t>
  </si>
  <si>
    <t>7.7*54+16.3*41      "zemina se odveze na skládku</t>
  </si>
  <si>
    <t>604437321</t>
  </si>
  <si>
    <t xml:space="preserve">Vodorovné přemístění výkopku na mezideponii </t>
  </si>
  <si>
    <t>1344,1"m3"    "vhodná zemina pro násyp</t>
  </si>
  <si>
    <t>Vodorovné přemístění výkopku z mezideponie na zásyp</t>
  </si>
  <si>
    <t>784,6"m3"</t>
  </si>
  <si>
    <t xml:space="preserve">38"m2"*0,1"m"     </t>
  </si>
  <si>
    <t>-641719521</t>
  </si>
  <si>
    <t>1084,1"m3"    "přebytek výkopku-nevhodná zemina</t>
  </si>
  <si>
    <t>-287,5"m3"     "výkopek na zpětný zásyp</t>
  </si>
  <si>
    <t>-572952824</t>
  </si>
  <si>
    <t>Naložení výkopku na mezideponii pro využití k zpětnému zásypu</t>
  </si>
  <si>
    <t>287,5"m3"</t>
  </si>
  <si>
    <t>Naložení výkopku na mezideponii pro využití na násyp</t>
  </si>
  <si>
    <t>-101692988</t>
  </si>
  <si>
    <t>Násyp hráze</t>
  </si>
  <si>
    <t>14.53*54"m3"</t>
  </si>
  <si>
    <t>174101101</t>
  </si>
  <si>
    <t>Zásyp jam, šachet rýh nebo kolem objektů sypaninou se zhutněním</t>
  </si>
  <si>
    <t>32273790</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</si>
  <si>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</si>
  <si>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</si>
  <si>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1.55*38+42*(2.2+0.939+0.984+1.32)</t>
  </si>
  <si>
    <t>-546225220</t>
  </si>
  <si>
    <t xml:space="preserve">Úprava pláně </t>
  </si>
  <si>
    <t>50"m2"    "odečteno ze situace</t>
  </si>
  <si>
    <t>502924219</t>
  </si>
  <si>
    <t>50*0,015 'Přepočtené koeficientem množství</t>
  </si>
  <si>
    <t>181411122</t>
  </si>
  <si>
    <t>Založení lučního trávníku výsevem plochy do 1000 m2 ve svahu do 1:2</t>
  </si>
  <si>
    <t>517728667</t>
  </si>
  <si>
    <t>Založení trávníku na půdě předem připravené plochy do 1000 m2 výsevem včetně utažení lučního na svahu přes 1:5 do 1:2</t>
  </si>
  <si>
    <t>38"m2"</t>
  </si>
  <si>
    <t>-494978702</t>
  </si>
  <si>
    <t>38*0,015 'Přepočtené koeficientem množství</t>
  </si>
  <si>
    <t>942384008</t>
  </si>
  <si>
    <t>1662999104</t>
  </si>
  <si>
    <t>182301121</t>
  </si>
  <si>
    <t>Rozprostření ornice pl do 500 m2 ve svahu přes 1:5 tl vrstvy do 100 mm</t>
  </si>
  <si>
    <t>1767451061</t>
  </si>
  <si>
    <t>Rozprostření a urovnání ornice ve svahu sklonu přes 1:5 při souvislé ploše do 500 m2, tl. vrstvy do 100 mm</t>
  </si>
  <si>
    <t>274315512</t>
  </si>
  <si>
    <t>Základové pasy z betonu pro prostředí s mrazovými cykly tř. C 25/30</t>
  </si>
  <si>
    <t>-677854699</t>
  </si>
  <si>
    <t>Základové konstrukce z betonu pasy prostého pro prostředí s mrazovými cykly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</si>
  <si>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</si>
  <si>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beton C 25/30 - prahy</t>
  </si>
  <si>
    <t>3*38*0.6*0.95+2*1.5*0.5*0.75+2*4.3*0.75*0.5+(8.2+8+8+8.2)*0.6*0.75+2*4*0.5*0.75+(10.6+7.85*10.6*7.85)*0.75*0.5+2*1.5*0.6*0.75</t>
  </si>
  <si>
    <t>(4.5+4.5+3.9+3.9)*0.75*0.5</t>
  </si>
  <si>
    <t>38*0.77+41*0.89</t>
  </si>
  <si>
    <t>274351111</t>
  </si>
  <si>
    <t>Bednění základových pasů tradiční oboustranné</t>
  </si>
  <si>
    <t>1545542374</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</si>
  <si>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</si>
  <si>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</si>
  <si>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prahy, bednění vč. odbednění</t>
  </si>
  <si>
    <t>87*0.95+82.6*0.95+42.2*0.95+40*0.95+16*0.95+8.14*2*0.95+15*0.75+2.8*0.75+10*0.75+7.85*2*0.75*2</t>
  </si>
  <si>
    <t>8*2*0.95+8.1*2*0.95+5*0.95+2.8*0.95+2*10.5*0.75+40.6*1.5+41*0.95+33.1*0.95+42*1.4+41*1.2</t>
  </si>
  <si>
    <t>321366111</t>
  </si>
  <si>
    <t>Výztuž železobetonových konstrukcí vodních staveb z oceli 10 505 D do 12 mm</t>
  </si>
  <si>
    <t>-1470814669</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</si>
  <si>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</si>
  <si>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</si>
  <si>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D.1.2.6</t>
  </si>
  <si>
    <t>čelní práh vývaru</t>
  </si>
  <si>
    <t>1,455"t"</t>
  </si>
  <si>
    <t>závěrový práh vývaru</t>
  </si>
  <si>
    <t>1,007"t"</t>
  </si>
  <si>
    <t>321368211</t>
  </si>
  <si>
    <t>Výztuž železobetonových konstrukcí vodních staveb ze svařovaných sítí</t>
  </si>
  <si>
    <t>-1475164996</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</si>
  <si>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</si>
  <si>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0,582"t"</t>
  </si>
  <si>
    <t>0,787"t"</t>
  </si>
  <si>
    <t>45131152R</t>
  </si>
  <si>
    <t>Podklad pro dlažbu z betonu prostého tř. C 16/20 vrstva tl nad 100 do 150 mm</t>
  </si>
  <si>
    <t>87036127</t>
  </si>
  <si>
    <t>Podklad z prostého betonu C16/20 pod dlažbu,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</si>
  <si>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</si>
  <si>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Beton podkladní pod dlažbu  C16/20  tl. 150 mm</t>
  </si>
  <si>
    <t>38*0.6+38*1.5+5.5*38+8.4*38+88.42+88.40+42*4.5</t>
  </si>
  <si>
    <t>452311131</t>
  </si>
  <si>
    <t>Podkladní desky z betonu prostého tř. C 12/15 otevřený výkop</t>
  </si>
  <si>
    <t>1697061276</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</si>
  <si>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</si>
  <si>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</si>
  <si>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Podkladní nebo výplňová vrstva z betonu C 12/15 tl. 50 mm</t>
  </si>
  <si>
    <t>(25,2+1,95+1,92+1,92+1,95+24,85+5,31+7,42+7,42+5,51+32,38+2+4,85+22,78+22,78+4,88+2)"m2"*0,05</t>
  </si>
  <si>
    <t>465513227R</t>
  </si>
  <si>
    <t>Dlažba z lomového kamene na cementovou maltu s vyspárováním tl 250 mm pro hydromeliorace</t>
  </si>
  <si>
    <t>272151712</t>
  </si>
  <si>
    <t>Dlažba z lomového kamene lomařsky upraveného na cementovou maltu, s vyspárováním cementovou maltou, tl. kamene 250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</si>
  <si>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</si>
  <si>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 xml:space="preserve">kamenná dlažba z lomového regulačního kamene tl. 250 mm, kámen pro vodní stavby – pískovec </t>
  </si>
  <si>
    <t>953334118</t>
  </si>
  <si>
    <t>Bobtnavý pásek do pracovních spar betonových kcí bentonitový 20 x 15 mm</t>
  </si>
  <si>
    <t>1284801314</t>
  </si>
  <si>
    <t>Bobtnavý pásek do pracovních spar betonových konstrukcí bentonitový, rozměru 20 x 15 mm</t>
  </si>
  <si>
    <t xml:space="preserve">Poznámka k souboru cen:_x000D_
1. V cenách jsou započteny i náklady na očištění pracovní spáry, nanesení lepícího tmelu, u bentonitových pásků překrytí pásky upevňovací mřížkou a ukotvení hřeby do betonu. </t>
  </si>
  <si>
    <t>26*0.95"m"+28*0.75"m"</t>
  </si>
  <si>
    <t>-176937591</t>
  </si>
  <si>
    <t>786636613</t>
  </si>
  <si>
    <t>SO 02.2 - Odpadní koryto</t>
  </si>
  <si>
    <t>1625593685</t>
  </si>
  <si>
    <t>4420"m3"    "viz výpočet, tab pro SO 02</t>
  </si>
  <si>
    <t>307708850</t>
  </si>
  <si>
    <t>Vodorovné přemístění výkopku na mezideponii a zpět na zásyp</t>
  </si>
  <si>
    <t>58,9"m3"*2    "vhodná zemina pro zásyp</t>
  </si>
  <si>
    <t>Vodorovné přemístění zeminy na mezideponii - využije se pro rekultivaci zemníku SO 04.2</t>
  </si>
  <si>
    <t>2442"m3"</t>
  </si>
  <si>
    <t>Ohumusování a osetí tl. 100 mm</t>
  </si>
  <si>
    <t xml:space="preserve">4220"m2"*0,1"m"     </t>
  </si>
  <si>
    <t>Ohumusování a osetí tl. 300 mm</t>
  </si>
  <si>
    <t xml:space="preserve">2250"m2"*0,3"m"  </t>
  </si>
  <si>
    <t>-1768440790</t>
  </si>
  <si>
    <t xml:space="preserve"> 4420,0"m3"        "výkop</t>
  </si>
  <si>
    <t>-58,9   "m3"        "odpočet, výkopek se využije na zpětný zásyp</t>
  </si>
  <si>
    <t>-2442,0"m3"      "odpočet, zemina se využije pro rekultivaci zemníku SO 04.2</t>
  </si>
  <si>
    <t>-751922915</t>
  </si>
  <si>
    <t>58,9"m3"</t>
  </si>
  <si>
    <t>-274708640</t>
  </si>
  <si>
    <t>Zpětný zásyp výkopkem</t>
  </si>
  <si>
    <t>2*0,92*32</t>
  </si>
  <si>
    <t>181301111</t>
  </si>
  <si>
    <t>Rozprostření ornice tl vrstvy do 100 mm pl přes 500 m2 v rovině nebo ve svahu do 1:5</t>
  </si>
  <si>
    <t>740636338</t>
  </si>
  <si>
    <t>Rozprostření a urovnání ornice v rovině nebo ve svahu sklonu do 1:5 při souvislé ploše přes 500 m2, tl. vrstvy do 100 mm</t>
  </si>
  <si>
    <t>Ohumusování a osetí tl. 100 mm, odpadní koryto</t>
  </si>
  <si>
    <t>4220"m2"     "odečteno ze situace D.1.1.2</t>
  </si>
  <si>
    <t>1687190940</t>
  </si>
  <si>
    <t>Ohumusování a osetí tl. 200 mm, zpětné rozprostření ornice - ZPF</t>
  </si>
  <si>
    <t>2250"m2"     "odečteno ze situace D.1.1.2</t>
  </si>
  <si>
    <t>-1871322859</t>
  </si>
  <si>
    <t>4065"m2"     "viz výpočet, tab pro SO 02</t>
  </si>
  <si>
    <t>Ohumusování a osetí tl. 200 mm</t>
  </si>
  <si>
    <t>2234"m2"     "viz výpočet, tab pro SO 02</t>
  </si>
  <si>
    <t>-998438398</t>
  </si>
  <si>
    <t>6299*0,015 'Přepočtené koeficientem množství</t>
  </si>
  <si>
    <t>-1167713908</t>
  </si>
  <si>
    <t>5552"m2"    "odečteno ze situace</t>
  </si>
  <si>
    <t>182101101</t>
  </si>
  <si>
    <t>Svahování v zářezech v hornině tř. 1 až 4</t>
  </si>
  <si>
    <t>-30642070</t>
  </si>
  <si>
    <t>Svahování trvalých svahů do projektovaných profilů  s potřebným přemístěním výkopku při svahování v zářezech v hornině tř. 1 až 4</t>
  </si>
  <si>
    <t>1250"m2"     "viz výpočet, tab pro SO 02</t>
  </si>
  <si>
    <t>730854904</t>
  </si>
  <si>
    <t>Železobeton C25/30,XC2,XA2,XF3 - prahy</t>
  </si>
  <si>
    <t>34.5*0.5*1.5</t>
  </si>
  <si>
    <t>-460633471</t>
  </si>
  <si>
    <t>Železobeton C30/37 XC4, XA2, XF3 - prahy</t>
  </si>
  <si>
    <t>1.5*34.5*2+0.5*1.5*2</t>
  </si>
  <si>
    <t>-635982896</t>
  </si>
  <si>
    <t>Podkladní beton tl. 100 mm</t>
  </si>
  <si>
    <t>0.9"m"*34.5"m"*0,1"m"</t>
  </si>
  <si>
    <t>46251237R</t>
  </si>
  <si>
    <t>Zához z lomového kamene s proštěrkováním z terénu hmotnost nad 200 do 500 kg</t>
  </si>
  <si>
    <t>942691580</t>
  </si>
  <si>
    <t>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</si>
  <si>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</si>
  <si>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lomový kámen pro vodní stavby, lomový kámen pro vodní stavby - pískovec</t>
  </si>
  <si>
    <t>1542"m3"    "viz výpočet, tab pro SO 02</t>
  </si>
  <si>
    <t>462519003</t>
  </si>
  <si>
    <t>Příplatek za urovnání ploch záhozu z lomového kamene hmotnost nad 200 do 500 kg</t>
  </si>
  <si>
    <t>784362974</t>
  </si>
  <si>
    <t>Zához z lomového kamene neupraveného záhozového Příplatek k cenám za urovnání viditelných ploch záhozu z kamene, hmotnosti jednotlivých kamenů přes 200 do 500 kg</t>
  </si>
  <si>
    <t>1542"m3"/0,6"m"    "viz výpočet, tab pro SO 02, tl. 600 mm</t>
  </si>
  <si>
    <t>1727955261</t>
  </si>
  <si>
    <t>SO 02.3 - Snížení terénu</t>
  </si>
  <si>
    <t>1151615377</t>
  </si>
  <si>
    <t>Zemina vhodná pro násyp nové hráze, odvoze se  na mezideponii</t>
  </si>
  <si>
    <t>65.9*23+31.25*23</t>
  </si>
  <si>
    <t>77118810</t>
  </si>
  <si>
    <t xml:space="preserve">4083,5"m2"*0,3"m"  </t>
  </si>
  <si>
    <t>-1441031986</t>
  </si>
  <si>
    <t>-576969318</t>
  </si>
  <si>
    <t xml:space="preserve">4083,5"m2"     </t>
  </si>
  <si>
    <t>81089798</t>
  </si>
  <si>
    <t>779456461</t>
  </si>
  <si>
    <t>200*0,015 'Přepočtené koeficientem množství</t>
  </si>
  <si>
    <t>-1006177879</t>
  </si>
  <si>
    <t>4083,5"m2"    "pod ohumusování v tl. 200 mm</t>
  </si>
  <si>
    <t>SO 03 - Spodní výpust</t>
  </si>
  <si>
    <t>SO 03.1 - Spodní výpust</t>
  </si>
  <si>
    <t xml:space="preserve">    997 - Přesun sutě</t>
  </si>
  <si>
    <t>PSV - Práce a dodávky PSV</t>
  </si>
  <si>
    <t xml:space="preserve">    711 - Izolace proti vodě, vlhkosti a plynům</t>
  </si>
  <si>
    <t xml:space="preserve">    767 - Konstrukce zámečnické</t>
  </si>
  <si>
    <t xml:space="preserve">    789 - Povrchové úpravy ocelových konstrukcí a technologických zařízení</t>
  </si>
  <si>
    <t>M - Práce a dodávky M</t>
  </si>
  <si>
    <t xml:space="preserve">    23-M - Montáže potrubí</t>
  </si>
  <si>
    <t>131201101</t>
  </si>
  <si>
    <t>Hloubení jam nezapažených v hornině tř. 3 objemu do 100 m3</t>
  </si>
  <si>
    <t>-1228452420</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</si>
  <si>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</si>
  <si>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</si>
  <si>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spodní výpust</t>
  </si>
  <si>
    <t>20,5*3,8+2,5*6+8,9*4,6+0,6*8+0,6*6*2</t>
  </si>
  <si>
    <t>-1546856124</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</si>
  <si>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</si>
  <si>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</si>
  <si>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57,91"m3"*2    "vhodná zemina pro zásyp</t>
  </si>
  <si>
    <t>R-položky</t>
  </si>
  <si>
    <t>-965838787</t>
  </si>
  <si>
    <t>145,84"m3"    "výkop</t>
  </si>
  <si>
    <t>-57,91"m3"     "výkopek na zpětný zásyp</t>
  </si>
  <si>
    <t>-749357393</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</si>
  <si>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</si>
  <si>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</si>
  <si>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57,91"m3"</t>
  </si>
  <si>
    <t>190104535</t>
  </si>
  <si>
    <t>Zásyp sypaninou z jakékoliv horniny s uložením výkopku ve vrstvách se zhutněním jam, šachet, rýh nebo kolem objektů v těchto vykopávkách</t>
  </si>
  <si>
    <t>Zpětný zásyp zeminou</t>
  </si>
  <si>
    <t>5.04*3.8+5.4*3.8+0.71*6+1.43*1.8+0.6*6+0.6*6+0.7*6</t>
  </si>
  <si>
    <t>27531551R</t>
  </si>
  <si>
    <t>Konstrukce z betonu pro prostředí s mrazovými cykly tř. C 30/37</t>
  </si>
  <si>
    <t>415785070</t>
  </si>
  <si>
    <t>Konstrukce z betonu bloky pro prostředí s mrazovými cykly tř. C 30/37</t>
  </si>
  <si>
    <t>Železobeton C30/37 -XC4(CZ)-XF3-XA2</t>
  </si>
  <si>
    <t>Vtokový objekt</t>
  </si>
  <si>
    <t xml:space="preserve"> 1.23"m2" *1"m" +2.1"m2" *2*0.4"m" + 2.1"m2" *2*1.5"m"+2.63"m2"*2*4"m"+2.5"m2"*0.85"m"+3.28"m2"*2*0.48"m"</t>
  </si>
  <si>
    <t>Práh na výusti</t>
  </si>
  <si>
    <t>21.65"m2"*0.8"m"</t>
  </si>
  <si>
    <t>Závěrový práh vývaru</t>
  </si>
  <si>
    <t>7.9"m2"*0.6"m"</t>
  </si>
  <si>
    <t>Schodiště</t>
  </si>
  <si>
    <t>2.18"m2"*1"m"+2.7"m2"*2*0.3"m"</t>
  </si>
  <si>
    <t>275351111</t>
  </si>
  <si>
    <t>Bednění základových bloků tradiční oboustranné</t>
  </si>
  <si>
    <t>1512159057</t>
  </si>
  <si>
    <t>Bednění základových konstrukcí bloků tradiční oboustranné</t>
  </si>
  <si>
    <t>14.8"m2"+2.7"m"*4"m"*2+9.7"m2"+1.95"m"*3.15"m"*2+1.95"m"*1.5"m"*2+0.84"m2"*2+0.75"m2"*6.7"m"+3.5"m2"+3.4"m"*0.7"m"+ 2.1"m2"*2</t>
  </si>
  <si>
    <t>22.40"m2"+ 21.65"m2"+2.25"m2"*2</t>
  </si>
  <si>
    <t>7.9"m2"*2 +0.55"m2"*2</t>
  </si>
  <si>
    <t>2.7"m2"*2+2.42"m"*1"m"+0.4"m"*1.6"m"+0.55"m2"*2</t>
  </si>
  <si>
    <t>275R</t>
  </si>
  <si>
    <t xml:space="preserve">Příplatek k bednění za zkosení hran </t>
  </si>
  <si>
    <t>1209351191</t>
  </si>
  <si>
    <t>Poznámka k položce:_x000D_
instalaci ∆profilů do bednění pro zkosení horních hran.</t>
  </si>
  <si>
    <t>417932733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</si>
  <si>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</si>
  <si>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3,06"t"</t>
  </si>
  <si>
    <t>1,43"t"</t>
  </si>
  <si>
    <t>0,17"t"</t>
  </si>
  <si>
    <t>Obetonování odpadního potrubí</t>
  </si>
  <si>
    <t>1,12"t"</t>
  </si>
  <si>
    <t>0,46"t"</t>
  </si>
  <si>
    <t>-37317825</t>
  </si>
  <si>
    <t>0,23"t"   "kari síť</t>
  </si>
  <si>
    <t>1,66"t"    "kari síť</t>
  </si>
  <si>
    <t>0,32"t"    "kari síť</t>
  </si>
  <si>
    <t>-376195436</t>
  </si>
  <si>
    <t>5.0"m2" + 7.25"m"*6"m"</t>
  </si>
  <si>
    <t>-593233187</t>
  </si>
  <si>
    <t>Podkladní beton tl. 50 mm</t>
  </si>
  <si>
    <t>(1.2"m" *6"m"+1.95"m"*2.75"m"+1.85"m"*4.85"m"+1.05"m"*8.25"m"+0.85"m"*7.5"m"+0.85"m"*1.85"m")*0,05</t>
  </si>
  <si>
    <t>(17.02"m"*1.9"m" + 6"m"*1.9"m")*0,1</t>
  </si>
  <si>
    <t>-1904895151</t>
  </si>
  <si>
    <t>kamenná dlažba z lomového regulačního kamene tl. 250 mm, lomový kámen pro vodní stavby - pískovec</t>
  </si>
  <si>
    <t>899501221</t>
  </si>
  <si>
    <t>Stupadla do šachet ocelová s PE povlakem vidlicová pro přímé zabudování do hmoždinek</t>
  </si>
  <si>
    <t>1441974662</t>
  </si>
  <si>
    <t>Stupadla do šachet a drobných objektů ocelová s PE povlakem vidlicová pro přímé zabudování do hmoždinek</t>
  </si>
  <si>
    <t xml:space="preserve">Poznámka k souboru cen:_x000D_
1. Ceny jsou určeny pro osazení a dodání stupadel do netypových drobných objektů (oceňovaných cenami této části). </t>
  </si>
  <si>
    <t>89962318R</t>
  </si>
  <si>
    <t>Obetonování potrubí nebo zdiva stok betonem tř. C 30/37 v otevřeném výkopu</t>
  </si>
  <si>
    <t>2066520898</t>
  </si>
  <si>
    <t>Obetonování potrubí nebo zdiva stok betonem v otevřeném výkopu, beton tř. C 30/37</t>
  </si>
  <si>
    <t xml:space="preserve">Poznámka k souboru cen:_x000D_
1. Obetonování zdiva stok ve štole se oceňuje cenami souboru cen 359 31-02 Výplň za rubem cihelného zdiva stok části A 03 tohoto katalogu. </t>
  </si>
  <si>
    <t>Železobeton C30/37 XC4, XA2, XF3</t>
  </si>
  <si>
    <t>2.0"m2"*1.01"m"+1.56"m2"*16.01"m"</t>
  </si>
  <si>
    <t>899643111</t>
  </si>
  <si>
    <t>Bednění pro obetonování potrubí otevřený výkop</t>
  </si>
  <si>
    <t>-214961447</t>
  </si>
  <si>
    <t>Bednění pro obetonování potrubí v otevřeném výkopu</t>
  </si>
  <si>
    <t>1.71"m"*1.01"m"*2+1.6"m"*16.01"m"</t>
  </si>
  <si>
    <t>949R</t>
  </si>
  <si>
    <t>Lešení pomocné montáž a demontáž po dobu stavby</t>
  </si>
  <si>
    <t>kpl</t>
  </si>
  <si>
    <t>-287718070</t>
  </si>
  <si>
    <t>931994106</t>
  </si>
  <si>
    <t>Těsnění dilatační spáry betonové konstrukce vnitřním těsnicím pásem</t>
  </si>
  <si>
    <t>-1006551919</t>
  </si>
  <si>
    <t>Těsnění spáry betonové konstrukce pásy, profily, tmely těsnicím pásem vnitřním,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</si>
  <si>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</si>
  <si>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pás</t>
  </si>
  <si>
    <t>5,2+4,8</t>
  </si>
  <si>
    <t>931994131</t>
  </si>
  <si>
    <t>Těsnění pracovní spáry betonové konstrukce silikonovým tmelem do pl 1,5 cm2</t>
  </si>
  <si>
    <t>1808919249</t>
  </si>
  <si>
    <t>Těsnění spáry betonové konstrukce pásy, profily, tmely  tmelem silikonovým spáry pracovní do 1,5 cm2</t>
  </si>
  <si>
    <t>5.85"m" +6.60"m"+4.20"m"</t>
  </si>
  <si>
    <t>931994151</t>
  </si>
  <si>
    <t>Těsnění spáry betonové konstrukce spárovým profilem průřezu 20/20 mm</t>
  </si>
  <si>
    <t>-1952560765</t>
  </si>
  <si>
    <t>Těsnění spáry betonové konstrukce pásy, profily, tmely  spárovým profilem průřezu 20/20 mm</t>
  </si>
  <si>
    <t>934956125</t>
  </si>
  <si>
    <t>Hradítka z dubového dřeva tl 60 mm</t>
  </si>
  <si>
    <t>1548520930</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</si>
  <si>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</si>
  <si>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</si>
  <si>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Hradítko, viz výkres D.1.3.5.1</t>
  </si>
  <si>
    <t>dřevo -dub, 470x100x60</t>
  </si>
  <si>
    <t>0,47"m"*0,1"m"*20"ks"</t>
  </si>
  <si>
    <t>953312122</t>
  </si>
  <si>
    <t>Vložky do svislých dilatačních spár z extrudovaných polystyrénových desek tl 20 mm</t>
  </si>
  <si>
    <t>136290634</t>
  </si>
  <si>
    <t>Vložky svislé do dilatačních spár z polystyrenových desek  extrudovaných včetně dodání a osazení, v jakémkoliv zdivu přes 10 do 20 mm</t>
  </si>
  <si>
    <t>1.55"m2" + 1.95"m2" + 0.3"m2"</t>
  </si>
  <si>
    <t>1593694448</t>
  </si>
  <si>
    <t>12.5"m"+12.5"m" +8.0"m"</t>
  </si>
  <si>
    <t>953961113R</t>
  </si>
  <si>
    <t>Kotvy chemickým tmelem M 14 hl 80 mm do betonu, ŽB nebo kamene s vyvrtáním otvoru</t>
  </si>
  <si>
    <t>1663473360</t>
  </si>
  <si>
    <t>Kotvy chemické s vyvrtáním otvoru  do betonu, železobetonu nebo tvrdého kamene tmel, velikost M 12, hloubka 110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</si>
  <si>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</si>
  <si>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chemická kotva M14/100, vrt Ø16mm hloubky 80mm</t>
  </si>
  <si>
    <t>953961113R1</t>
  </si>
  <si>
    <t>Kotvy chemickým tmelem M 14 hl 90 mm do betonu, ŽB nebo kamene s vyvrtáním otvoru</t>
  </si>
  <si>
    <t>1972458981</t>
  </si>
  <si>
    <t>chemická kotva M14/100, vrt Ø16mm hloubky 90mm</t>
  </si>
  <si>
    <t>Zábradlí na vtoku - viz výkres D.1.3.5.5</t>
  </si>
  <si>
    <t>44"ks"</t>
  </si>
  <si>
    <t>Zábradlí na vyústění - viz výkres D.1.3.5.6</t>
  </si>
  <si>
    <t>14"ks"</t>
  </si>
  <si>
    <t>13021014R</t>
  </si>
  <si>
    <t>tyč ocelová D 14mm</t>
  </si>
  <si>
    <t>128</t>
  </si>
  <si>
    <t>-692263274</t>
  </si>
  <si>
    <t>Poznámka k položce:_x000D_
Hmotnost: 1,21 kg/m</t>
  </si>
  <si>
    <t>pro malé množství změna MJ na kg</t>
  </si>
  <si>
    <t>0,4"kg"    "zavzdušnění"</t>
  </si>
  <si>
    <t>3,96"kg"   "Zábradlí na vtoku - viz výkres D.1.3.5.5</t>
  </si>
  <si>
    <t>2,52"kg"   "Zábradlí na vyústění - viz výkres D.1.3.5.6</t>
  </si>
  <si>
    <t>953961114R</t>
  </si>
  <si>
    <t>Kotvy chemickým tmelem M 16 hl 100 mm do betonu, ŽB nebo kamene s vyvrtáním otvoru</t>
  </si>
  <si>
    <t>1047973338</t>
  </si>
  <si>
    <t>Kotvy chemické s vyvrtáním otvoru  do betonu, železobetonu nebo tvrdého kamene tmel, velikost M 16, hloubka 125 mm</t>
  </si>
  <si>
    <t>chemická kotva M16/250, vrt Ø18mm hloubky 100mm</t>
  </si>
  <si>
    <t>34"ks"</t>
  </si>
  <si>
    <t>chemická kotva M16/650, vrt Ø18mm hloubky 100mm</t>
  </si>
  <si>
    <t>13021015R</t>
  </si>
  <si>
    <t>tyč ocelová D 16mm</t>
  </si>
  <si>
    <t>-1899090160</t>
  </si>
  <si>
    <t>Poznámka k položce:_x000D_
Hmotnost: 1,58 kg/m</t>
  </si>
  <si>
    <t>12,41"kg"  "odpadní potrubí</t>
  </si>
  <si>
    <t>3,54"kg"    "odpadní potrubí</t>
  </si>
  <si>
    <t>961044111</t>
  </si>
  <si>
    <t>Bourání základů z betonu prostého</t>
  </si>
  <si>
    <t>1912726534</t>
  </si>
  <si>
    <t>Bourání základů z betonu prostého</t>
  </si>
  <si>
    <t>Demolice stávajícho propustku</t>
  </si>
  <si>
    <t>10"m3"</t>
  </si>
  <si>
    <t>30</t>
  </si>
  <si>
    <t>985131111</t>
  </si>
  <si>
    <t>Očištění ploch stěn, rubu kleneb a podlah tlakovou vodou</t>
  </si>
  <si>
    <t>-528499132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</si>
  <si>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</si>
  <si>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ošetření pracovní spáry - tlaková voda</t>
  </si>
  <si>
    <t>12.3"m2"+12.3"m2"+6.5"m2"</t>
  </si>
  <si>
    <t>997</t>
  </si>
  <si>
    <t>Přesun sutě</t>
  </si>
  <si>
    <t>31</t>
  </si>
  <si>
    <t>997013501</t>
  </si>
  <si>
    <t>Odvoz suti a vybouraných hmot na skládku nebo meziskládku do 1 km se složením</t>
  </si>
  <si>
    <t>-1840051437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</si>
  <si>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</si>
  <si>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</si>
  <si>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20"t"    "demolice propustku</t>
  </si>
  <si>
    <t>32</t>
  </si>
  <si>
    <t>997013509</t>
  </si>
  <si>
    <t>Příplatek k odvozu suti a vybouraných hmot na skládku ZKD 1 km přes 1 km</t>
  </si>
  <si>
    <t>381090025</t>
  </si>
  <si>
    <t>Odvoz suti a vybouraných hmot na skládku nebo meziskládku se složením, na vzdálenost Příplatek k ceně za každý další i započatý 1 km přes 1 km</t>
  </si>
  <si>
    <t>20*34 'Přepočtené koeficientem množství</t>
  </si>
  <si>
    <t>33</t>
  </si>
  <si>
    <t>997013801R</t>
  </si>
  <si>
    <t>Poplatek za uložení na skládce (skládkovné) stavebního odpadu betonového kód odpadu 170 101</t>
  </si>
  <si>
    <t>-1609593663</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</si>
  <si>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</si>
  <si>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</si>
  <si>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34</t>
  </si>
  <si>
    <t>-1646892240</t>
  </si>
  <si>
    <t>PSV</t>
  </si>
  <si>
    <t>Práce a dodávky PSV</t>
  </si>
  <si>
    <t>711</t>
  </si>
  <si>
    <t>Izolace proti vodě, vlhkosti a plynům</t>
  </si>
  <si>
    <t>35</t>
  </si>
  <si>
    <t>711412001</t>
  </si>
  <si>
    <t>Provedení izolace proti tlakové vodě svislé za studena nátěrem penetračním</t>
  </si>
  <si>
    <t>-1785965043</t>
  </si>
  <si>
    <t>Provedení izolace proti povrchové a podpovrchové tlakové vodě natěradly a tmely za studena na ploše svislé S nátěrem penetračním</t>
  </si>
  <si>
    <t xml:space="preserve">Poznámka k souboru cen:_x000D_
1. Izolace plochy jednotlivě do 10 m2 se oceňují skladebně cenami příslušných izolací a cenou 711 49-9095 Příplatek za plochu do 10 m2. </t>
  </si>
  <si>
    <t>výplň dilatační spáry - penetrační nátěr</t>
  </si>
  <si>
    <t>(1.55"m2" + 1.95"m2"+0.3"m2")*2</t>
  </si>
  <si>
    <t>36</t>
  </si>
  <si>
    <t>11163150R</t>
  </si>
  <si>
    <t>lak asfaltový penetrační</t>
  </si>
  <si>
    <t>-2058841621</t>
  </si>
  <si>
    <t>Poznámka k položce:_x000D_
Spotřeba 0,3-0,4kg/m2</t>
  </si>
  <si>
    <t>7,6"m2"*0,00035*1000</t>
  </si>
  <si>
    <t>767</t>
  </si>
  <si>
    <t>Konstrukce zámečnické</t>
  </si>
  <si>
    <t>37</t>
  </si>
  <si>
    <t>76799_R1</t>
  </si>
  <si>
    <t xml:space="preserve">Sklopné provizorní hrazení </t>
  </si>
  <si>
    <t>1687706663</t>
  </si>
  <si>
    <t>viz výkres D.1.3.5.1, výroba, montáž a dodávka</t>
  </si>
  <si>
    <t>138,89"kg"</t>
  </si>
  <si>
    <t>38</t>
  </si>
  <si>
    <t>R1_1</t>
  </si>
  <si>
    <t>pryž</t>
  </si>
  <si>
    <t>-609319430</t>
  </si>
  <si>
    <t>Sklopné provizorní hrazení - viz výkres D.1.3.5.1</t>
  </si>
  <si>
    <t>pryž 100x70x15</t>
  </si>
  <si>
    <t>2"ks"</t>
  </si>
  <si>
    <t>39</t>
  </si>
  <si>
    <t>76799_R2</t>
  </si>
  <si>
    <t>Česle</t>
  </si>
  <si>
    <t>1568584629</t>
  </si>
  <si>
    <t xml:space="preserve">Poznámka k položce:_x000D_
Rám vodorovné mříže, 1ks_x000D_
Vodorovná mříž, 3ks_x000D_
Rám šikmé mříže, 1ks_x000D_
</t>
  </si>
  <si>
    <t>Česle - viz výkres D.1.3.5.4, materiál S235, výroba, montáž a dodávka</t>
  </si>
  <si>
    <t>444,06"kg"</t>
  </si>
  <si>
    <t>40</t>
  </si>
  <si>
    <t>76799_R3</t>
  </si>
  <si>
    <t>Šikmá mříž - nerez</t>
  </si>
  <si>
    <t>2101714148</t>
  </si>
  <si>
    <t>Šikmá mříž - viz výkres D.1.3.5.4, nerez 1,4301 bez nátěru, výroba, montáž a dodávka</t>
  </si>
  <si>
    <t>64,41"kg"</t>
  </si>
  <si>
    <t>41</t>
  </si>
  <si>
    <t>76799_R4</t>
  </si>
  <si>
    <t>Zábradlí</t>
  </si>
  <si>
    <t>287686783</t>
  </si>
  <si>
    <t>výroba, montáž a dodávka</t>
  </si>
  <si>
    <t>145,54"kg"</t>
  </si>
  <si>
    <t>106,16"kg"</t>
  </si>
  <si>
    <t>42</t>
  </si>
  <si>
    <t>76799_R5</t>
  </si>
  <si>
    <t>Zavzdušňovací potrubí</t>
  </si>
  <si>
    <t>1274051474</t>
  </si>
  <si>
    <t xml:space="preserve">Poznámka k položce:_x000D_
_x000D_
</t>
  </si>
  <si>
    <t>Krycí hlavice - viz výkres D.1.3.5.3, výroba, montáž a dodávka</t>
  </si>
  <si>
    <t>8,9"kg"</t>
  </si>
  <si>
    <t>43</t>
  </si>
  <si>
    <t>76799_R6</t>
  </si>
  <si>
    <t xml:space="preserve">Odpadní potrubí </t>
  </si>
  <si>
    <t>-1746108074</t>
  </si>
  <si>
    <t>Objímka potrubí Js 1000 - viz výkres D.1.3.5.2, výroba, montáž a dodávka</t>
  </si>
  <si>
    <t>109,93"kg"</t>
  </si>
  <si>
    <t>44</t>
  </si>
  <si>
    <t>998767101</t>
  </si>
  <si>
    <t>Přesun hmot tonážní pro zámečnické konstrukce v objektech v do 6 m</t>
  </si>
  <si>
    <t>1742632035</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</si>
  <si>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</si>
  <si>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</si>
  <si>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789</t>
  </si>
  <si>
    <t>Povrchové úpravy ocelových konstrukcí a technologických zařízení</t>
  </si>
  <si>
    <t>45</t>
  </si>
  <si>
    <t>78922_R1</t>
  </si>
  <si>
    <t>Sklopné provizorní hrazení - povrchová úprava</t>
  </si>
  <si>
    <t>-1752805016</t>
  </si>
  <si>
    <t xml:space="preserve">Poznámka k položce:_x000D_
1/ otryskání křemičitým pískem na stupeň čistoty Sa 2,5 _x000D_
2/ metalizace                                     _x000D_
- 1x žárové zinkování, tloušťka vrstvy 120 µm _x000D_
3/ nátěr systémem                            _x000D_
- 1x základní nátěr, tl. 100 µm _x000D_
- 1x nátěr, tl. 200 µm _x000D_
- 1x krycí vrstva, tl. 80 µm  _x000D_
Odstín RAL 7045 šedá, pololesk_x000D_
</t>
  </si>
  <si>
    <t>2,38"m2"       "Sklopné provizorní hrazení - viz výkres D.1.3.5.1</t>
  </si>
  <si>
    <t>46</t>
  </si>
  <si>
    <t>78922_R2</t>
  </si>
  <si>
    <t>Česle - povrchová úprava</t>
  </si>
  <si>
    <t>615342173</t>
  </si>
  <si>
    <t>6,71"m2"       "Česle - viz výkres D.1.3.5.4</t>
  </si>
  <si>
    <t>47</t>
  </si>
  <si>
    <t>78922_R4</t>
  </si>
  <si>
    <t>Zábradlí - povrchová úprava</t>
  </si>
  <si>
    <t>94841152</t>
  </si>
  <si>
    <t xml:space="preserve">Poznámka k položce:_x000D_
1/ otryskání křemičitým pískem na stupeň čistoty Sa 2,5 _x000D_
2/ metalizace                                     _x000D_
- 1x žárové pozinkování , tloušťka vrstvy 120 µm_x000D_
</t>
  </si>
  <si>
    <t>15"m2"       "Zábradlí na vtoku - viz výkres D.1.3.5.5</t>
  </si>
  <si>
    <t>6,75"m2"    "Zábradlí na vyústění - viz výkres D.1.3.5.6</t>
  </si>
  <si>
    <t>48</t>
  </si>
  <si>
    <t>78922_R5</t>
  </si>
  <si>
    <t>Zavzdušňovací potrubí - povrchová úprava</t>
  </si>
  <si>
    <t>550893162</t>
  </si>
  <si>
    <t>0,45"m2"       "Zavzdušňovací potrubí - viz výkres D.1.3.5.3</t>
  </si>
  <si>
    <t>49</t>
  </si>
  <si>
    <t>78922_R6</t>
  </si>
  <si>
    <t>Odpadní potrubí  - povrchová úprava</t>
  </si>
  <si>
    <t>1707122290</t>
  </si>
  <si>
    <t xml:space="preserve">Poznámka k položce:_x000D_
1/ otryskání křemičitým pískem na stupeň čistoty Sa 2,5_x000D_
2/ nátěr systémem                            _x000D_
- základní nátěr dvousložkový epoxidový, tl. 150 µm    _x000D_
- hlavní nátěr dvousložkový epoxidový, tl. 150 µm_x000D_
- vrchní krycí nátěr dvousložkový akryl-polyuretanový  nebo epoxidový, tl. 100 µm _x000D_
Odstín RAL 7045 šedá, pololesk_x000D_
_x000D_
</t>
  </si>
  <si>
    <t>63,63"m2"       "Odpadní potrubí - viz výkres D.1.3.5.2</t>
  </si>
  <si>
    <t>Práce a dodávky M</t>
  </si>
  <si>
    <t>23-M</t>
  </si>
  <si>
    <t>Montáže potrubí</t>
  </si>
  <si>
    <t>50</t>
  </si>
  <si>
    <t>23001107R</t>
  </si>
  <si>
    <t>Montáž potrubí trouby ocelové hladké  D 100 mm</t>
  </si>
  <si>
    <t>64</t>
  </si>
  <si>
    <t>1760002233</t>
  </si>
  <si>
    <t>51</t>
  </si>
  <si>
    <t>55261309R</t>
  </si>
  <si>
    <t>trubka z ušlechtilé oceli (nerez) DN 100</t>
  </si>
  <si>
    <t>-1915550294</t>
  </si>
  <si>
    <t>52</t>
  </si>
  <si>
    <t>23001119R</t>
  </si>
  <si>
    <t>Montáž potrubí trouby ocelové D 650 mm</t>
  </si>
  <si>
    <t>1810601366</t>
  </si>
  <si>
    <t>53</t>
  </si>
  <si>
    <t>140R.1</t>
  </si>
  <si>
    <t>trubka ocelová DN 650</t>
  </si>
  <si>
    <t>256</t>
  </si>
  <si>
    <t>758567013</t>
  </si>
  <si>
    <t>trubka ocelová bezešvá hladká ČSN 41 1375.1 D530 tl 8 mm</t>
  </si>
  <si>
    <t>54</t>
  </si>
  <si>
    <t>23001122R</t>
  </si>
  <si>
    <t>Montáž potrubí trouby ocelové DN 1000 mm</t>
  </si>
  <si>
    <t>2088363828</t>
  </si>
  <si>
    <t>Odpadní potrubí - viz výkres D.1.3.5.2</t>
  </si>
  <si>
    <t>17,84"m"</t>
  </si>
  <si>
    <t>55</t>
  </si>
  <si>
    <t>140R.2</t>
  </si>
  <si>
    <t>trubka ocelová DN 1000</t>
  </si>
  <si>
    <t>1292384323</t>
  </si>
  <si>
    <t>SO 03.2 - Úprava koryta</t>
  </si>
  <si>
    <t>114203103</t>
  </si>
  <si>
    <t>Rozebrání dlažeb z lomového kamene nebo betonových tvárnic do cementové malty</t>
  </si>
  <si>
    <t>2121015114</t>
  </si>
  <si>
    <t>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</si>
  <si>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</si>
  <si>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Odstranění betonového opevnění</t>
  </si>
  <si>
    <t>130*3*0,2</t>
  </si>
  <si>
    <t>124203102</t>
  </si>
  <si>
    <t>Vykopávky přes 1000 do 5000 m3 pro koryta vodotečí v hornině tř. 3</t>
  </si>
  <si>
    <t>61920490</t>
  </si>
  <si>
    <t>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</si>
  <si>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</si>
  <si>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Výkop pro úpravu koryta</t>
  </si>
  <si>
    <t>4.03*12+4*68.8+360*0.6+4.7*20+0.5*1.5*(6+9.4+6.7)</t>
  </si>
  <si>
    <t>642838486</t>
  </si>
  <si>
    <t xml:space="preserve">20"m2"*0,1"m"     </t>
  </si>
  <si>
    <t>-2041893129</t>
  </si>
  <si>
    <t>650,14"m3"    "přebytek výkopku-nevhodná zemina</t>
  </si>
  <si>
    <t>162701105R</t>
  </si>
  <si>
    <t xml:space="preserve">Likvidace betonového opevnění, jeho odvoz a uložení na skládku včetně poplatku za uložení  </t>
  </si>
  <si>
    <t>680498622</t>
  </si>
  <si>
    <t>78"m3"</t>
  </si>
  <si>
    <t>167101101</t>
  </si>
  <si>
    <t>Nakládání výkopku z hornin tř. 1 až 4 do 100 m3</t>
  </si>
  <si>
    <t>-1244766383</t>
  </si>
  <si>
    <t>Nakládání, skládání a překládání neulehlého výkopku nebo sypaniny  nakládání, množství do 100 m3, z hornin tř. 1 až 4</t>
  </si>
  <si>
    <t>Ohumusování a osetí  tl. 100 mm</t>
  </si>
  <si>
    <t>621346666</t>
  </si>
  <si>
    <t>20"m2"</t>
  </si>
  <si>
    <t>505090424</t>
  </si>
  <si>
    <t>20*0,015 'Přepočtené koeficientem množství</t>
  </si>
  <si>
    <t>27735516</t>
  </si>
  <si>
    <t>633,5"m3"/0,6"m"      "pod zához</t>
  </si>
  <si>
    <t>20"m2"                           "pod ohumusování</t>
  </si>
  <si>
    <t>1142996784</t>
  </si>
  <si>
    <t>-1097546267</t>
  </si>
  <si>
    <t>10.56*0.5+15.03*0.5</t>
  </si>
  <si>
    <t>726606501</t>
  </si>
  <si>
    <t>2*10.7*1.3+2*1.3*0.5+2*7.7*1.3+1.3*0.5*2</t>
  </si>
  <si>
    <t>-924488279</t>
  </si>
  <si>
    <t>(0.39+0.54)*0.5/0.05</t>
  </si>
  <si>
    <t>497489618</t>
  </si>
  <si>
    <t>4.03*12+4*68.8+360*0.6+4.7*20</t>
  </si>
  <si>
    <t>-536290905</t>
  </si>
  <si>
    <t>Zához z lomového kamene neupraveného záhozového  Příplatek k cenám za urovnání viditelných ploch záhozu z kamene, hmotnosti jednotlivých kamenů přes 200 do 500 kg</t>
  </si>
  <si>
    <t>633,56"m3"/0,6</t>
  </si>
  <si>
    <t>1034406128</t>
  </si>
  <si>
    <t>SO 03.3 - Měřící prvky</t>
  </si>
  <si>
    <t>-1866484989</t>
  </si>
  <si>
    <t>-597959390</t>
  </si>
  <si>
    <t>2,49"m3"    "výkop</t>
  </si>
  <si>
    <t>-1,35"m3"     "výkopek na zpětný zásyp</t>
  </si>
  <si>
    <t>-1346138638</t>
  </si>
  <si>
    <t>4,5*0,3</t>
  </si>
  <si>
    <t>275313711</t>
  </si>
  <si>
    <t>Základové patky z betonu tř. C 20/25</t>
  </si>
  <si>
    <t>-1581998513</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</si>
  <si>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</si>
  <si>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</si>
  <si>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betonová základová patka stožáru (C20/25)</t>
  </si>
  <si>
    <t>0,25"m3"</t>
  </si>
  <si>
    <t>984466300</t>
  </si>
  <si>
    <t>89480000R1</t>
  </si>
  <si>
    <t>Kabelová šachta PVC DN315 výška 750mm - montáž a dodávka</t>
  </si>
  <si>
    <t>-1049626835</t>
  </si>
  <si>
    <t>899623141</t>
  </si>
  <si>
    <t>Obetonování potrubí nebo zdiva stok betonem prostým tř. C 12/15 otevřený výkop</t>
  </si>
  <si>
    <t>2042074187</t>
  </si>
  <si>
    <t>Obetonování potrubí nebo zdiva stok betonem prostým v otevřeném výkopu, beton tř. C 12/15</t>
  </si>
  <si>
    <t>899722113</t>
  </si>
  <si>
    <t>Krytí potrubí z plastů výstražnou fólií z PVC 34cm</t>
  </si>
  <si>
    <t>821457011</t>
  </si>
  <si>
    <t>Krytí potrubí z plastů výstražnou fólií z PVC šířky 34cm</t>
  </si>
  <si>
    <t>899914R01</t>
  </si>
  <si>
    <t>Montáž ocelové chráničky D 60 mm</t>
  </si>
  <si>
    <t>-1073939359</t>
  </si>
  <si>
    <t>14011034R</t>
  </si>
  <si>
    <t>trubka ocelová DN 60,3mm</t>
  </si>
  <si>
    <t>1780954699</t>
  </si>
  <si>
    <t>93650111R</t>
  </si>
  <si>
    <t>Limnigrafická lať</t>
  </si>
  <si>
    <t>1004412611</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</si>
  <si>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</si>
  <si>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</si>
  <si>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Poznámka k položce:_x000D_
nerezový profil U200 vč. nerezových kotvících prvků, dle výkresu D.1.3.7.1.</t>
  </si>
  <si>
    <t xml:space="preserve">Vodočetná lať přišroubovaná na impregnovaný dřevěný hranol osazený do ocelového profilu U č. 20 </t>
  </si>
  <si>
    <t>7,2"m"</t>
  </si>
  <si>
    <t>-1764924693</t>
  </si>
  <si>
    <t>767995000R</t>
  </si>
  <si>
    <t>Ochranný ocelový profil pro osazení sondy</t>
  </si>
  <si>
    <t>-1691527351</t>
  </si>
  <si>
    <t>-222980854</t>
  </si>
  <si>
    <t>R_SO 03.3_1</t>
  </si>
  <si>
    <t>Monitorovací stanice</t>
  </si>
  <si>
    <t>-1746521521</t>
  </si>
  <si>
    <t>Poznámka k položce:_x000D_
Stožár se solárním panelem a skříní,  Řídící jednotka, akumulátor. Tlaková sonda včetně přívodního kabelu, Uzemnění. Dodávka a montáž komplet</t>
  </si>
  <si>
    <t>R_SO 03.3_2</t>
  </si>
  <si>
    <t>Hřebové nivelační značky</t>
  </si>
  <si>
    <t>900939793</t>
  </si>
  <si>
    <t>viz příloha D.1.3.7.2</t>
  </si>
  <si>
    <t>R_SO 03.3_3</t>
  </si>
  <si>
    <t>Revizní zpráva elektro k monitorovací stanici</t>
  </si>
  <si>
    <t>2169340</t>
  </si>
  <si>
    <t>1"kpl"</t>
  </si>
  <si>
    <t>SO 04 - Zemník</t>
  </si>
  <si>
    <t>SO 04.1 - Zemník</t>
  </si>
  <si>
    <t>122201403</t>
  </si>
  <si>
    <t>Vykopávky v zemníku na suchu v hornině tř. 3 objem do 5000 m3</t>
  </si>
  <si>
    <t>-894938639</t>
  </si>
  <si>
    <t>Vykopávky v zemnících na suchu  s přehozením výkopku na vzdálenost do 3 m nebo s naložením na dopravní prostředek v hornině tř. 3 přes 1 000 do 5 000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</si>
  <si>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</si>
  <si>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BILANCE ZEMIN</t>
  </si>
  <si>
    <t xml:space="preserve">ODKOPÁVKA V ZEMNÍKU  </t>
  </si>
  <si>
    <t xml:space="preserve">POZN.: vodorovné přemístění do místa využití je započítáno v objektech  </t>
  </si>
  <si>
    <t>6969"m3"     "SO 01.1</t>
  </si>
  <si>
    <t>5947"m3"     "SO 01.2</t>
  </si>
  <si>
    <t>784,6"m3"    "SO 02.1</t>
  </si>
  <si>
    <t>Násyp sjezdy</t>
  </si>
  <si>
    <t>28"m3"     "SO 01.2</t>
  </si>
  <si>
    <t>Zeminy z odkopávek vhodná do násypů</t>
  </si>
  <si>
    <t>-1604"m3"      "SO 01.1</t>
  </si>
  <si>
    <t>-4896"m3"      "SO 01.2</t>
  </si>
  <si>
    <t>-1344"m3"      "SO 02.1</t>
  </si>
  <si>
    <t>-2234,5"m3"    "SO 02.3</t>
  </si>
  <si>
    <t>R.3</t>
  </si>
  <si>
    <t>Kontrolní rozbory vzorků určující zatřídění a geotechnické vlastnosti zeminy vč. zajištění geologického dohledu</t>
  </si>
  <si>
    <t>-1766330357</t>
  </si>
  <si>
    <t>SO 04.2 - Rekultivace zemníku</t>
  </si>
  <si>
    <t>-435657363</t>
  </si>
  <si>
    <t>Vod. přem. výkopku z mezideponie, využije se přebytečná zemina z výkopů např. z SO 02.2 na zpětný zásyp zemníku</t>
  </si>
  <si>
    <t>Vod. přem. ornice z mezideponie k  rozprostření tl. 300 mm</t>
  </si>
  <si>
    <t>(8361-983)"m2"*0,3</t>
  </si>
  <si>
    <t>-785289186</t>
  </si>
  <si>
    <t>Naložení výkopku na mezideponie, využije se přebytečná zemina  z výkopů např. z SO 02.2 na zpětný zásyp zemníku</t>
  </si>
  <si>
    <t>Naložení ornice na mezideponii k rozprostření tl. 300 mm</t>
  </si>
  <si>
    <t>200280516</t>
  </si>
  <si>
    <t>Zpětný zásyp zemníku - využití zeminy z hráze</t>
  </si>
  <si>
    <t>3340"m3"-898"m3"</t>
  </si>
  <si>
    <t>860587689</t>
  </si>
  <si>
    <t>Zpětné rozprostření v tl. 300 mm</t>
  </si>
  <si>
    <t>8361-983</t>
  </si>
  <si>
    <t>-1189846941</t>
  </si>
  <si>
    <t>Zpětné ohumusování</t>
  </si>
  <si>
    <t>Osetí rekultivace zemníku včetně urovnání plochy pozemku</t>
  </si>
  <si>
    <t>10577"m2"</t>
  </si>
  <si>
    <t>-394647095</t>
  </si>
  <si>
    <t>17955*0,015 'Přepočtené koeficientem množství</t>
  </si>
  <si>
    <t>1713309578</t>
  </si>
  <si>
    <t>Urovnání zbylé části pozemku</t>
  </si>
  <si>
    <t>3200"m2"</t>
  </si>
  <si>
    <t>Rekultivace zemníku včetně urovnání plochy pozemku</t>
  </si>
  <si>
    <t>1449870535</t>
  </si>
  <si>
    <t>Modelace tůní</t>
  </si>
  <si>
    <t>983"m2"</t>
  </si>
  <si>
    <t>413187539</t>
  </si>
  <si>
    <t>SO 05 - Přeložky meliorací, propustek</t>
  </si>
  <si>
    <t>SO 05.1 - Odstranění stávajícího odvodnění</t>
  </si>
  <si>
    <t>969011131</t>
  </si>
  <si>
    <t>Vybourání vodovodního nebo plynového vedení DN do 125</t>
  </si>
  <si>
    <t>-1372478073</t>
  </si>
  <si>
    <t>Vybourání vodovodního, plynového a pod. vedení  DN do 125 mm</t>
  </si>
  <si>
    <t>Odstranění stávající drenáže - trubky z pálené hlíny</t>
  </si>
  <si>
    <t>2038"m"</t>
  </si>
  <si>
    <t>-1435268313</t>
  </si>
  <si>
    <t>Odvoz suti a vybouraných hmot na skládku nebo meziskládku  se složením, na vzdálenost do 1 km</t>
  </si>
  <si>
    <t>757542239</t>
  </si>
  <si>
    <t>Odvoz suti a vybouraných hmot na skládku nebo meziskládku  se složením, na vzdálenost Příplatek k ceně za každý další i započatý 1 km přes 1 km</t>
  </si>
  <si>
    <t>7,34*34 'Přepočtené koeficientem množství</t>
  </si>
  <si>
    <t>Poplatek za uložení na skládce (skládkovné) stavebního odpadu cihelného kód odpadu 170 102</t>
  </si>
  <si>
    <t>576393407</t>
  </si>
  <si>
    <t>Poplatek za uložení stavebního odpadu na skládce (skládkovné) cihelného zatříděného do Katalogu odpadů pod kódem 170 102</t>
  </si>
  <si>
    <t xml:space="preserve">Poznámka k položce:_x000D_
Cenu -1211R  lze po dohodě upravit podle místních podmínek. </t>
  </si>
  <si>
    <t>SO 05.2 - Obnova odvodnění v místě boční hráze</t>
  </si>
  <si>
    <t>132201102</t>
  </si>
  <si>
    <t>Hloubení rýh š do 600 mm v hornině tř. 3 objemu přes 100 m3</t>
  </si>
  <si>
    <t>-1858157870</t>
  </si>
  <si>
    <t>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</si>
  <si>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</si>
  <si>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drenážní rýhy š=300 mm</t>
  </si>
  <si>
    <t>0.3*0.8*(485+158)</t>
  </si>
  <si>
    <t>-1825787063</t>
  </si>
  <si>
    <t>Vodorovné přemístění výkopku na mezideponii a zpět pro využití na zásyp</t>
  </si>
  <si>
    <t>96,45"m3"*2    "vhodná zemina pro zásyp</t>
  </si>
  <si>
    <t>1237079825</t>
  </si>
  <si>
    <t>154,3 "m3"     "výkop rýhy</t>
  </si>
  <si>
    <t>-96,45"m3"     "odpočet, výkopek využit na zpětný zásyp</t>
  </si>
  <si>
    <t>-625988653</t>
  </si>
  <si>
    <t>96,45"m3"</t>
  </si>
  <si>
    <t>-1901241441</t>
  </si>
  <si>
    <t>0.3*0.5*(485+158)</t>
  </si>
  <si>
    <t>21275221R</t>
  </si>
  <si>
    <t>Trativod z drenážních trubek plastových flexibilních D do 65 mm včetně lože otevřený výkop</t>
  </si>
  <si>
    <t>802437086</t>
  </si>
  <si>
    <t xml:space="preserve">Trativod z drenážních trubek plastových flexibilních D do 65 mm včetně lože otevřený výkop, </t>
  </si>
  <si>
    <t xml:space="preserve">flexibilní drenážní potrubí DN 65, filtr - obsyp zahliněnou granulovanou drtí tl. 30 cm frakce 10-20 mm vč. zaústění stávajících sběrných drénů </t>
  </si>
  <si>
    <t>485+158</t>
  </si>
  <si>
    <t>1619664098</t>
  </si>
  <si>
    <t>SO 05.3 - Obnova odvodnění v místě zemníku</t>
  </si>
  <si>
    <t>-951604664</t>
  </si>
  <si>
    <t>Urovnání podloží do sklonu</t>
  </si>
  <si>
    <t>0.3*160</t>
  </si>
  <si>
    <t>-375018563</t>
  </si>
  <si>
    <t>flexibilní drenážní potrubí DN 65, filtr - obsyp zahliněnou granulovanou drtí tl. 30 cm frakce 10-20 mm, včetně zaústění stávajících sběrných drénů</t>
  </si>
  <si>
    <t>160"m"</t>
  </si>
  <si>
    <t>565914096</t>
  </si>
  <si>
    <t>SO 05.4 - Obnova odvodnění na pozemku 523/1</t>
  </si>
  <si>
    <t>2112344209</t>
  </si>
  <si>
    <t>0.3*0.8*64</t>
  </si>
  <si>
    <t>151588268</t>
  </si>
  <si>
    <t>9,6"m3"*2    "vhodná zemina pro zásyp</t>
  </si>
  <si>
    <t>-182078266</t>
  </si>
  <si>
    <t>15,36"m3"     "výkop rýhy</t>
  </si>
  <si>
    <t>-9,6"m3"        "odpočet, výkopek využit na zpětný zásyp</t>
  </si>
  <si>
    <t>1431853273</t>
  </si>
  <si>
    <t>9,6"m3"</t>
  </si>
  <si>
    <t>1996896682</t>
  </si>
  <si>
    <t>0.3*0.5*64</t>
  </si>
  <si>
    <t>-1899117755</t>
  </si>
  <si>
    <t>64"m"</t>
  </si>
  <si>
    <t>-1029379653</t>
  </si>
  <si>
    <t>SO 05.5 - Propustek</t>
  </si>
  <si>
    <t>-506970977</t>
  </si>
  <si>
    <t>5*2+3.8*2+0.6*34</t>
  </si>
  <si>
    <t>-258080956</t>
  </si>
  <si>
    <t>26,02"m3"*2    "vhodná zemina pro zásyp</t>
  </si>
  <si>
    <t xml:space="preserve">68"m2"*0,1"m"   </t>
  </si>
  <si>
    <t xml:space="preserve">296"m2"*0,3"m"     </t>
  </si>
  <si>
    <t>687166942</t>
  </si>
  <si>
    <t>38"m3"               "výkop</t>
  </si>
  <si>
    <t>-26,02"m3"        "výkopek využit na zpětný zásyp</t>
  </si>
  <si>
    <t>1290371628</t>
  </si>
  <si>
    <t>26,02"m3"</t>
  </si>
  <si>
    <t>2036790587</t>
  </si>
  <si>
    <t>1.2*2.6+3.47*0.8*2+1.45*4+3.47*0.8*2+1*6</t>
  </si>
  <si>
    <t>181301105</t>
  </si>
  <si>
    <t>Rozprostření ornice tl vrstvy do 300 mm pl do 500 m2 v rovině nebo ve svahu do 1:5</t>
  </si>
  <si>
    <t>1492979809</t>
  </si>
  <si>
    <t>Rozprostření a urovnání ornice v rovině nebo ve svahu sklonu do 1:5 při souvislé ploše do 500 m2, tl. vrstvy přes 250 do 300 mm</t>
  </si>
  <si>
    <t xml:space="preserve">296"m2"    </t>
  </si>
  <si>
    <t>-175261457</t>
  </si>
  <si>
    <t>-1322492294</t>
  </si>
  <si>
    <t>296*0,015 'Přepočtené koeficientem množství</t>
  </si>
  <si>
    <t>962880765</t>
  </si>
  <si>
    <t>Ohumusování 10 cm a osetí - svah 1:2</t>
  </si>
  <si>
    <t>2*34</t>
  </si>
  <si>
    <t>-1799752874</t>
  </si>
  <si>
    <t>68*0,015 'Přepočtené koeficientem množství</t>
  </si>
  <si>
    <t>1723397679</t>
  </si>
  <si>
    <t>Ohumusování pod ohumusování v rovině</t>
  </si>
  <si>
    <t>296"m2"</t>
  </si>
  <si>
    <t>365429461</t>
  </si>
  <si>
    <t xml:space="preserve">Svahování pod ohumusování ve svahu 1:2 </t>
  </si>
  <si>
    <t>691770649</t>
  </si>
  <si>
    <t>320101112</t>
  </si>
  <si>
    <t>Osazení betonových a železobetonových prefabrikátů hmotnosti nad 1000 do 5000 kg</t>
  </si>
  <si>
    <t>1964996017</t>
  </si>
  <si>
    <t>Osazení betonových a železobetonových prefabrikátů hmotnosti jednotlivě přes 1 000 do 5 000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</si>
  <si>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</si>
  <si>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0,7"m3"</t>
  </si>
  <si>
    <t>286R</t>
  </si>
  <si>
    <t>prefabrikované čelo propustku DN 600</t>
  </si>
  <si>
    <t>1887508796</t>
  </si>
  <si>
    <t>32712111R</t>
  </si>
  <si>
    <t>Osazení prefa horské vpusti, hmotnost 2,76 t</t>
  </si>
  <si>
    <t>-1393781881</t>
  </si>
  <si>
    <t>592R</t>
  </si>
  <si>
    <t xml:space="preserve">horská vpust 1500/900/1350 </t>
  </si>
  <si>
    <t>-269224302</t>
  </si>
  <si>
    <t>0,5*2 'Přepočtené koeficientem množství</t>
  </si>
  <si>
    <t>45131111R</t>
  </si>
  <si>
    <t>Podklad pod dlažbu z betonu prostého tl do 100 mm</t>
  </si>
  <si>
    <t>1118998143</t>
  </si>
  <si>
    <t>Podklad pod dlažbu z betonu prostého  tl. do 100 mm</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</si>
  <si>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</si>
  <si>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příloha D.1.5.4</t>
  </si>
  <si>
    <t>beton pod kamennou dlažbu C16/20 XC4, XF3, tl. 10 cm</t>
  </si>
  <si>
    <t>3.4+13.3</t>
  </si>
  <si>
    <t>-1380428900</t>
  </si>
  <si>
    <t>podkladní beton C12/15 X0 tl. 100 mm</t>
  </si>
  <si>
    <t>(1.55*0.95+1.7*0.95)*0,1"m"  "pod čelo propustku, horskou vpust</t>
  </si>
  <si>
    <t>465513127R</t>
  </si>
  <si>
    <t>Dlažba z lomového regulačního kamene na cementovou maltu s vyspárováním tl 200 mm</t>
  </si>
  <si>
    <t>-525156412</t>
  </si>
  <si>
    <t>kamenná dlažba z lomového regulačního kamene tl. 200 mm</t>
  </si>
  <si>
    <t>812442121</t>
  </si>
  <si>
    <t>Montáž potrubí z trub TBP těsněných pryžovými kroužky otevřený výkop sklon do 20 % DN 600</t>
  </si>
  <si>
    <t>-1023541394</t>
  </si>
  <si>
    <t>Montáž potrubí z trub betonových hrdlových  v otevřeném výkopu ve sklonu do 20 % z trub těsněných pryžovými kroužky DN 600</t>
  </si>
  <si>
    <t xml:space="preserve">Poznámka k souboru cen:_x000D_
1. V položkách cen 812 . . -2121 nejsou započteny náklady na dodání těsnících pryžových kroužků. Tyto kroužky se oceňují ve specifikaci, nejsou-li zahrnuty v ceně trub. </t>
  </si>
  <si>
    <t>13,6"m"</t>
  </si>
  <si>
    <t>59222410R</t>
  </si>
  <si>
    <t>trouba hrdlová přímá DN 600/2500</t>
  </si>
  <si>
    <t>-525081261</t>
  </si>
  <si>
    <t>6"ks"    "dl. 13,6m/2,5 dl. trouby</t>
  </si>
  <si>
    <t>899211113</t>
  </si>
  <si>
    <t>Osazení mříží s rámem hmotnosti nad 100 do 150 kg</t>
  </si>
  <si>
    <t>-967333814</t>
  </si>
  <si>
    <t>Osazení litinových mříží s rámem na šachtách tunelové stoky  hmotnosti jednotlivě přes 100 do 150 kg</t>
  </si>
  <si>
    <t xml:space="preserve">Poznámka k souboru cen:_x000D_
1. V cenách nejsou započteny náklady na dodání litinových mříží s rámem; mříže s rámem se oceňují ve specifikaci. </t>
  </si>
  <si>
    <t>562R</t>
  </si>
  <si>
    <t>litinový rám pro dvojitou mříž plastovou C250, 1200/600</t>
  </si>
  <si>
    <t>-244364857</t>
  </si>
  <si>
    <t>-840304498</t>
  </si>
  <si>
    <t>0.83*14.8</t>
  </si>
  <si>
    <t>1489661289</t>
  </si>
  <si>
    <t>bednění potrubí vč. odbednění</t>
  </si>
  <si>
    <t>2*0.95+14.8+1.3*14.8</t>
  </si>
  <si>
    <t>935111311</t>
  </si>
  <si>
    <t>Osazení příkopového žlabu do štěrkopísku tl 100 mm z betonových tvárnic š 1200 mm</t>
  </si>
  <si>
    <t>1771715300</t>
  </si>
  <si>
    <t>Osazení betonového příkopového žlabu s vyplněním a zatřením spár cementovou maltou s ložem tl. 100 mm z kameniva těženého nebo štěrkopísku z betonových příkopových tvárnic šířky přes 800 do 1200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</si>
  <si>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</si>
  <si>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28"m"</t>
  </si>
  <si>
    <t>59227023.R</t>
  </si>
  <si>
    <t>příkopová tvárnice L=30 cm</t>
  </si>
  <si>
    <t>-858376606</t>
  </si>
  <si>
    <t>28"m"*3</t>
  </si>
  <si>
    <t>-1855324323</t>
  </si>
  <si>
    <t>SO 06 - Vegetační úpravy</t>
  </si>
  <si>
    <t>SO 06.1 - Skrývka ornice ze ZPF</t>
  </si>
  <si>
    <t>121101102</t>
  </si>
  <si>
    <t>Sejmutí ornice s přemístěním na vzdálenost do 100 m</t>
  </si>
  <si>
    <t>-1045025785</t>
  </si>
  <si>
    <t>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</si>
  <si>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</si>
  <si>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Skrývka ornice 30 cm trvalé</t>
  </si>
  <si>
    <t>27000"m2"*0,3"m"</t>
  </si>
  <si>
    <t>Skrývka ornice 30 cm dočasné</t>
  </si>
  <si>
    <t>57294"m2"*0,3"m"</t>
  </si>
  <si>
    <t>983343951</t>
  </si>
  <si>
    <t>Vodorovné přemístění ornice z mezideponie pro rozprostření v tl. 100 mm - přebytek ornice</t>
  </si>
  <si>
    <t>4531"m3"     "přebytek ornice</t>
  </si>
  <si>
    <t>42295"m2"*0,3"m"</t>
  </si>
  <si>
    <t>-632903391</t>
  </si>
  <si>
    <t>Naložení ornice na mezideponii pro využití k zpětnému rozprostření v tl. 100 mm</t>
  </si>
  <si>
    <t>4531"m3"      "přebytek ornice ze všech objektů - bilance ornice</t>
  </si>
  <si>
    <t>2139737634</t>
  </si>
  <si>
    <t>Nalepšení svrchní vrstvy zemědělských pozemků mimo zátopu poldru – 501/1 a 510/1 v k.ú. Žireč Městys</t>
  </si>
  <si>
    <t>4531"m3"/0,1</t>
  </si>
  <si>
    <t>-1471069016</t>
  </si>
  <si>
    <t>zpětné rozprostření ornice na ZPF</t>
  </si>
  <si>
    <t>42295"m2"</t>
  </si>
  <si>
    <t>SO 06.2 - Kácení</t>
  </si>
  <si>
    <t>11120110R</t>
  </si>
  <si>
    <t xml:space="preserve">Odstranění křovin a stromů průměru kmene do 100 mm i s kořeny z celkové plochy do 1000 m2 vč. likvidace a odvoz na skládku s poplatkem </t>
  </si>
  <si>
    <t>-644119656</t>
  </si>
  <si>
    <t>250"m2"</t>
  </si>
  <si>
    <t>29"ks"*1"m2"     "stromy do 5 cm</t>
  </si>
  <si>
    <t>11125R</t>
  </si>
  <si>
    <t xml:space="preserve">Štěpkování větví stromů, odvoz a uložení na skládku včetně poplatku za uložení  </t>
  </si>
  <si>
    <t>-1990430907</t>
  </si>
  <si>
    <t>95"ks"</t>
  </si>
  <si>
    <t>16230R</t>
  </si>
  <si>
    <t xml:space="preserve">Likvidace dřevní hmoty - kořeny, odvoz a uložení na skládku včetně poplatku za uložení  </t>
  </si>
  <si>
    <t>-1454592203</t>
  </si>
  <si>
    <t>85"ks"+8"ks"+2"ks"</t>
  </si>
  <si>
    <t>11125R.2</t>
  </si>
  <si>
    <t>Rozřezání kmenů</t>
  </si>
  <si>
    <t>1128599188</t>
  </si>
  <si>
    <t>Rozřezání kmenů s ponecháním na místě</t>
  </si>
  <si>
    <t>112101101</t>
  </si>
  <si>
    <t>Odstranění stromů listnatých průměru kmene do 300 mm</t>
  </si>
  <si>
    <t>-1980676674</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</si>
  <si>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</si>
  <si>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</si>
  <si>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85"ks"    "dle TZ D.1.6.1</t>
  </si>
  <si>
    <t>112101102</t>
  </si>
  <si>
    <t>Odstranění stromů listnatých průměru kmene do 500 mm</t>
  </si>
  <si>
    <t>-842389918</t>
  </si>
  <si>
    <t>Odstranění stromů s odřezáním kmene a s odvětvením listnatých, průměru kmene přes 300 do 500 mm</t>
  </si>
  <si>
    <t>8"ks"    "dle TZ D.1.6.1</t>
  </si>
  <si>
    <t>112101103</t>
  </si>
  <si>
    <t>Odstranění stromů listnatých průměru kmene do 700 mm</t>
  </si>
  <si>
    <t>-536890736</t>
  </si>
  <si>
    <t>Odstranění stromů s odřezáním kmene a s odvětvením listnatých, průměru kmene přes 500 do 700 mm</t>
  </si>
  <si>
    <t>2"ks"    "dle TZ D.1.6.1</t>
  </si>
  <si>
    <t>112201101</t>
  </si>
  <si>
    <t>Odstranění pařezů D do 300 mm</t>
  </si>
  <si>
    <t>1313100855</t>
  </si>
  <si>
    <t>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</si>
  <si>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</si>
  <si>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</si>
  <si>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</si>
  <si>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-394692543</t>
  </si>
  <si>
    <t>Odstranění pařezů  s jejich vykopáním, vytrháním nebo odstřelením, s přesekáním kořenů průměru přes 300 do 500 mm</t>
  </si>
  <si>
    <t>112201103</t>
  </si>
  <si>
    <t>Odstranění pařezů D do 700 mm</t>
  </si>
  <si>
    <t>-739502748</t>
  </si>
  <si>
    <t>Odstranění pařezů  s jejich vykopáním, vytrháním nebo odstřelením, s přesekáním kořenů průměru přes 500 do 700 mm</t>
  </si>
  <si>
    <t>SO 06.3 - Náhradní výsadba na pozemcích Povodí Labe</t>
  </si>
  <si>
    <t xml:space="preserve">    Výsadba - Výsadba stromy - Pozemek č. 454 v k.ú. Žireč Ves </t>
  </si>
  <si>
    <t xml:space="preserve">    Výsadba_1 - Výsadba stromy - Pozemek č. 137 v k.ú. Žirecká Podstráň </t>
  </si>
  <si>
    <t xml:space="preserve">    Výsadba_2 - Výsadba keřů - Pozemek č. 454 v k.ú. Žireč Ves </t>
  </si>
  <si>
    <t>Výsadba</t>
  </si>
  <si>
    <t xml:space="preserve">Výsadba stromy - Pozemek č. 454 v k.ú. Žireč Ves </t>
  </si>
  <si>
    <t>183101221</t>
  </si>
  <si>
    <t>Jamky pro výsadbu s výměnou 50 % půdy zeminy tř 1 až 4 objem do 1 m3 v rovině a svahu do 1:5</t>
  </si>
  <si>
    <t>1695862781</t>
  </si>
  <si>
    <t>Hloubení jamek pro vysazování rostlin v zemině tř.1 až 4 s výměnou půdy z 50% v rovině nebo na svahu do 1:5, objemu přes 0,40 do 1,00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</si>
  <si>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</si>
  <si>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3"ks"+1"ks"    "Olše lepkavá</t>
  </si>
  <si>
    <t>9"ks"+1"ks"    "Dub letní</t>
  </si>
  <si>
    <t>2"ks"+1"ks"   "Jilm drsný</t>
  </si>
  <si>
    <t>103715000</t>
  </si>
  <si>
    <t>substrát pro trávníky VL</t>
  </si>
  <si>
    <t>-445984213</t>
  </si>
  <si>
    <t>substrát pro trávníky A  VL</t>
  </si>
  <si>
    <t>17*0,35 'Přepočtené koeficientem množství</t>
  </si>
  <si>
    <t>184102116</t>
  </si>
  <si>
    <t>Výsadba dřeviny s balem D do 0,8 m do jamky se zalitím v rovině a svahu do 1:5</t>
  </si>
  <si>
    <t>600950712</t>
  </si>
  <si>
    <t>Výsadba dřeviny s balem do předem vyhloubené jamky se zalitím  v rovině nebo na svahu do 1:5, při průměru balu přes 600 do 800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</si>
  <si>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</si>
  <si>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17"ks"</t>
  </si>
  <si>
    <t>02650R.1</t>
  </si>
  <si>
    <t>Olše lepkavá (Alnus glutinosa), 10-12 cm</t>
  </si>
  <si>
    <t>73368461</t>
  </si>
  <si>
    <t>3"ks"+1"ks"    "viz TZ D.1.6.1, 1 ks rezerva</t>
  </si>
  <si>
    <t>02650R.2</t>
  </si>
  <si>
    <t>Dub letní (Quercus robur ), 10-12 cm</t>
  </si>
  <si>
    <t>-1731381465</t>
  </si>
  <si>
    <t>9"ks"+1"ks"    "viz TZ D.1.6.1, 1 ks rezerva</t>
  </si>
  <si>
    <t>02650R.3</t>
  </si>
  <si>
    <t>Jilm drsný (Ulmus glabra ), 10-12 cm</t>
  </si>
  <si>
    <t>1149570337</t>
  </si>
  <si>
    <t>2"ks"+1"ks"    "viz TZ D.1.6.1, 1 ks rezerva</t>
  </si>
  <si>
    <t>184215132</t>
  </si>
  <si>
    <t>Ukotvení kmene dřevin třemi kůly D do 0,1 m délky do 2 m</t>
  </si>
  <si>
    <t>374167629</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</si>
  <si>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</si>
  <si>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</si>
  <si>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60591253</t>
  </si>
  <si>
    <t>kůl vyvazovací dřevěný impregnovaný D 8cm dl 2m</t>
  </si>
  <si>
    <t>65220714</t>
  </si>
  <si>
    <t>17*3 'Přepočtené koeficientem množství</t>
  </si>
  <si>
    <t>605R</t>
  </si>
  <si>
    <t>příčky ke kůlům 3ks/strom</t>
  </si>
  <si>
    <t>-1827490102</t>
  </si>
  <si>
    <t>17"ks"*3"ks/strom"</t>
  </si>
  <si>
    <t>184501121</t>
  </si>
  <si>
    <t>Zhotovení obalu z juty v jedné vrstvě v rovině a svahu do 1:5</t>
  </si>
  <si>
    <t>1774737891</t>
  </si>
  <si>
    <t>Zhotovení obalu kmene a spodních částí větví stromu z juty  v jedné vrstvě v rovině nebo na svahu do 1:5</t>
  </si>
  <si>
    <t xml:space="preserve">Poznámka k souboru cen:_x000D_
1. V cenách jsou započteny náklady na 50 % překrytí jutou. </t>
  </si>
  <si>
    <t>17"ks"*0,9"m2</t>
  </si>
  <si>
    <t>184808324</t>
  </si>
  <si>
    <t>Hnojení ostatních dřevin strojenými hnojivy</t>
  </si>
  <si>
    <t>1557382501</t>
  </si>
  <si>
    <t>Hnojení sazenic s promísením hnojiva se zeminou bez dodání hnojiva  ostatních dřevin při okopání nebo obrytí, strojenými hnojivy v množství 0,50 kg k 1 sazenici</t>
  </si>
  <si>
    <t xml:space="preserve">Poznámka k souboru cen:_x000D_
1. V cenách nejsou započteny náklady na dodání hnojiva; toto se oceňuje ve specifikaci. Ztratné lze dohodnout ve výši 5 %. 2. V cenách hnojení ostatních dřevin (ceny -8321 až -8326) nejsou započteny náklady na okopání nebo obrytí sazenic; okopání a obrytí sazenic se oceňuje cenami souborů cen 184 80-71 Okopání sazenic nebo 184 80-72 Obrytí sazenic této části. </t>
  </si>
  <si>
    <t>18491111R</t>
  </si>
  <si>
    <t>Uvázání dřeviny ke kůlům</t>
  </si>
  <si>
    <t>-97658071</t>
  </si>
  <si>
    <t>184911421</t>
  </si>
  <si>
    <t>Mulčování rostlin kůrou tl. do 0,1 m v rovině a svahu do 1:5</t>
  </si>
  <si>
    <t>-136381151</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</si>
  <si>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</si>
  <si>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</si>
  <si>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3,14*0,6*0,6*17"ks"</t>
  </si>
  <si>
    <t>103911000</t>
  </si>
  <si>
    <t>kůra mulčovací VL</t>
  </si>
  <si>
    <t>1105082334</t>
  </si>
  <si>
    <t>19,22*0,103 'Přepočtené koeficientem množství</t>
  </si>
  <si>
    <t>185804311</t>
  </si>
  <si>
    <t>Zalití rostlin vodou plocha do 20 m2</t>
  </si>
  <si>
    <t>1606216690</t>
  </si>
  <si>
    <t>Zalití rostlin vodou  plochy záhonů jednotlivě do 20 m2</t>
  </si>
  <si>
    <t>17"ks"*0,01"m3"*5</t>
  </si>
  <si>
    <t>998231311</t>
  </si>
  <si>
    <t>Přesun hmot pro sadovnické a krajinářské úpravy vodorovně do 5000 m</t>
  </si>
  <si>
    <t>513541682</t>
  </si>
  <si>
    <t>Přesun hmot pro sadovnické a krajinářské úpravy - strojně dopravní vzdálenost do 5000 m</t>
  </si>
  <si>
    <t>Výsadba_1</t>
  </si>
  <si>
    <t xml:space="preserve">Výsadba stromy - Pozemek č. 137 v k.ú. Žirecká Podstráň </t>
  </si>
  <si>
    <t>-1009502380</t>
  </si>
  <si>
    <t>6"ks"+1"ks"    "Olše lepkavá, 1 ks rezerva</t>
  </si>
  <si>
    <t>962217201</t>
  </si>
  <si>
    <t>7*0,35 'Přepočtené koeficientem množství</t>
  </si>
  <si>
    <t>-2011062316</t>
  </si>
  <si>
    <t>7"ks"    "Olše lepkavá</t>
  </si>
  <si>
    <t>02650R.4</t>
  </si>
  <si>
    <t>Olše lepkavá (Alnus glutinosa), 12-14 cm</t>
  </si>
  <si>
    <t>-1256361889</t>
  </si>
  <si>
    <t>6"ks" +1"ks"   "viz TZ D.1.6.1, 1 ks rezerva</t>
  </si>
  <si>
    <t>-1816102642</t>
  </si>
  <si>
    <t>84301591</t>
  </si>
  <si>
    <t>7*3 'Přepočtené koeficientem množství</t>
  </si>
  <si>
    <t>1749249678</t>
  </si>
  <si>
    <t>7"ks"*3"ks/strom"</t>
  </si>
  <si>
    <t>-645235550</t>
  </si>
  <si>
    <t>7"ks"*0,9"m2</t>
  </si>
  <si>
    <t>-1008521491</t>
  </si>
  <si>
    <t>-1179298477</t>
  </si>
  <si>
    <t>-1866717033</t>
  </si>
  <si>
    <t>3,14*0,6*0,6*7"ks"</t>
  </si>
  <si>
    <t>1809601704</t>
  </si>
  <si>
    <t>7,91*0,103 'Přepočtené koeficientem množství</t>
  </si>
  <si>
    <t>-351174295</t>
  </si>
  <si>
    <t>7"ks"*0,01"m3"*5</t>
  </si>
  <si>
    <t>279430717</t>
  </si>
  <si>
    <t>Výsadba_2</t>
  </si>
  <si>
    <t xml:space="preserve">Výsadba keřů - Pozemek č. 454 v k.ú. Žireč Ves </t>
  </si>
  <si>
    <t>183111213</t>
  </si>
  <si>
    <t>Jamky pro výsadbu s výměnou 50 % půdy zeminy tř 1 až 4 objem do 0,01 m3 v rovině a svahu do 1:5</t>
  </si>
  <si>
    <t>371615586</t>
  </si>
  <si>
    <t>Hloubení jamek pro vysazování rostlin v zemině tř.1 až 4 s výměnou půdy z 50% v rovině nebo na svahu do 1:5, objemu přes 0,005 do 0,01 m3</t>
  </si>
  <si>
    <t>5"ks"+1"ks"      "Líska obecná, 1 ks rezerva</t>
  </si>
  <si>
    <t>15"ks"+2"ks"    "Kalina obecná, 2 ks rezerva</t>
  </si>
  <si>
    <t>8"ks"+1"ks"      "Brslen evropský, 1 ks rezerva</t>
  </si>
  <si>
    <t>8"ks"+1"ks"      "Růže šípková, 1 ks rezerva</t>
  </si>
  <si>
    <t>-1498075304</t>
  </si>
  <si>
    <t>41*0,025 'Přepočtené koeficientem množství</t>
  </si>
  <si>
    <t>184102111</t>
  </si>
  <si>
    <t>Výsadba dřeviny s balem D do 0,2 m do jamky se zalitím v rovině a svahu do 1:5</t>
  </si>
  <si>
    <t>-1680003863</t>
  </si>
  <si>
    <t>Výsadba dřeviny s balem do předem vyhloubené jamky se zalitím  v rovině nebo na svahu do 1:5, při průměru balu přes 100 do 200 mm</t>
  </si>
  <si>
    <t>026505R.1</t>
  </si>
  <si>
    <t xml:space="preserve">Kalina obecná (Viburnum opulus) </t>
  </si>
  <si>
    <t>1270139212</t>
  </si>
  <si>
    <t>15"ks"+2"ks"    "viz TZ D.1.6.1,  2 ks rezerva</t>
  </si>
  <si>
    <t>026505R.2</t>
  </si>
  <si>
    <t xml:space="preserve">Brslen evropský (Euonymus europea) </t>
  </si>
  <si>
    <t>1840562460</t>
  </si>
  <si>
    <t>8"ks"+1"ks"    "viz TZ D.1.6.1, 1 ks rezerva</t>
  </si>
  <si>
    <t>026505R.3</t>
  </si>
  <si>
    <t xml:space="preserve">Líska obecná (Corylus avellana) </t>
  </si>
  <si>
    <t>-1190651914</t>
  </si>
  <si>
    <t>5"ks"+1"ks"    "viz TZ D.1.6.1, 1 ks rezerva</t>
  </si>
  <si>
    <t>026505R.4</t>
  </si>
  <si>
    <t xml:space="preserve">Růže šípková (Rosa canina) </t>
  </si>
  <si>
    <t>-1068553752</t>
  </si>
  <si>
    <t>184802111</t>
  </si>
  <si>
    <t>Chemické odplevelení před založením kultury nad 20 m2 postřikem na široko v rovině a svahu do 1:5</t>
  </si>
  <si>
    <t>917010443</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</si>
  <si>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</si>
  <si>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</si>
  <si>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41"ks"*1,4"m2/kus"</t>
  </si>
  <si>
    <t>1845540574</t>
  </si>
  <si>
    <t>-2005538887</t>
  </si>
  <si>
    <t>57,4*0,103 'Přepočtené koeficientem množství</t>
  </si>
  <si>
    <t>-196330874</t>
  </si>
  <si>
    <t>41"ks"*0,005"m3"*5</t>
  </si>
  <si>
    <t>1605067301</t>
  </si>
  <si>
    <t>SO 06.4 - Náhradní výsadba na pozemku města Dvůr Králové nad Labem</t>
  </si>
  <si>
    <t xml:space="preserve">    Výsadba - Výsadba stromy - Pozemek č. 504/1 v k.ú. Žireč Městys </t>
  </si>
  <si>
    <t xml:space="preserve">    Výsadba_2 - Výsadba keřů - Pozemek č. 504/1 v k.ú. Žireč Městys </t>
  </si>
  <si>
    <t xml:space="preserve">Výsadba stromy - Pozemek č. 504/1 v k.ú. Žireč Městys </t>
  </si>
  <si>
    <t>1561025618</t>
  </si>
  <si>
    <t>17"ks"+2"ks"    "Olše lepkavá, 2 ks rezerva</t>
  </si>
  <si>
    <t>1"ks"+1"ks"    "Dub letní, 1 ks rezerva</t>
  </si>
  <si>
    <t>8"ks"+1"ks"   "Jilm drsný, 1 ks rezerva</t>
  </si>
  <si>
    <t>477577426</t>
  </si>
  <si>
    <t>30*0,35 'Přepočtené koeficientem množství</t>
  </si>
  <si>
    <t>-749876870</t>
  </si>
  <si>
    <t>30"ks"</t>
  </si>
  <si>
    <t>1119672720</t>
  </si>
  <si>
    <t>17"ks"+2"ks"    "viz TZ D.1.6.1, 2 ks rezerva</t>
  </si>
  <si>
    <t>1776238063</t>
  </si>
  <si>
    <t>1"ks"+1"ks"    "viz TZ D.1.6.1, 1 ks rezerva</t>
  </si>
  <si>
    <t>833056479</t>
  </si>
  <si>
    <t>-786802504</t>
  </si>
  <si>
    <t>-31284384</t>
  </si>
  <si>
    <t>30*3 'Přepočtené koeficientem množství</t>
  </si>
  <si>
    <t>974303325</t>
  </si>
  <si>
    <t>30"ks"*3"ks/strom"</t>
  </si>
  <si>
    <t>-811642270</t>
  </si>
  <si>
    <t>30"ks"*0,9"m2</t>
  </si>
  <si>
    <t>-538874220</t>
  </si>
  <si>
    <t>-28345408</t>
  </si>
  <si>
    <t>-2043874158</t>
  </si>
  <si>
    <t>3,14*0,6*0,6*30"ks"</t>
  </si>
  <si>
    <t>845826498</t>
  </si>
  <si>
    <t>33,91*0,103 'Přepočtené koeficientem množství</t>
  </si>
  <si>
    <t>903020716</t>
  </si>
  <si>
    <t>30"ks"*0,01"m3"*5</t>
  </si>
  <si>
    <t>-72576494</t>
  </si>
  <si>
    <t xml:space="preserve">Výsadba keřů - Pozemek č. 504/1 v k.ú. Žireč Městys </t>
  </si>
  <si>
    <t>-709620739</t>
  </si>
  <si>
    <t>25"ks"+3"ks"    "Kalina obecná, 3 ks rezerva</t>
  </si>
  <si>
    <t>35"ks"+4"ks"      "Brslen evropský, 4 ks rezerva</t>
  </si>
  <si>
    <t>4"ks"+1"ks"      "Růže šípková, 1 ks rezerva</t>
  </si>
  <si>
    <t>350913833</t>
  </si>
  <si>
    <t>72*0,025 'Přepočtené koeficientem množství</t>
  </si>
  <si>
    <t>157850421</t>
  </si>
  <si>
    <t>Výsadba dřeviny s balem do předem vyhloubené jamky se zalitím v rovině nebo na svahu do 1:5, při průměru balu přes 100 do 200 mm</t>
  </si>
  <si>
    <t>-1645526539</t>
  </si>
  <si>
    <t>25"ks"+3"ks"    "viz TZ D.1.6.1,  3 ks rezerva</t>
  </si>
  <si>
    <t>2118909461</t>
  </si>
  <si>
    <t>35"ks"+4"ks"    "viz TZ D.1.6.1, 4 ks rezerva</t>
  </si>
  <si>
    <t>-1363688721</t>
  </si>
  <si>
    <t>4"ks"+1"ks"    "viz TZ D.1.6.1, 1 ks rezerva</t>
  </si>
  <si>
    <t>1706503505</t>
  </si>
  <si>
    <t>Chemické odplevelení půdy před založením kultury, trávníku nebo zpevněných ploch o výměře jednotlivě přes 20 m2 v rovině nebo na svahu do 1:5 postřikem na široko</t>
  </si>
  <si>
    <t>72"ks"*1,4"m2/kus"</t>
  </si>
  <si>
    <t>327234947</t>
  </si>
  <si>
    <t>1278171396</t>
  </si>
  <si>
    <t>72*0,103 'Přepočtené koeficientem množství</t>
  </si>
  <si>
    <t>-253606827</t>
  </si>
  <si>
    <t>72"ks"*0,005"m3"*5</t>
  </si>
  <si>
    <t>-329059703</t>
  </si>
  <si>
    <t>SO 07 - Průleh</t>
  </si>
  <si>
    <t>Odkaz na přílohy pro SO 04  D.1.7.1 - Technická zpráva D.1.7.2 - Podrobná situace průlehu D.1.7.3 - Příčné řezy průlehem D.1.7.4 - Podélný profil průlehem</t>
  </si>
  <si>
    <t>-1732300928</t>
  </si>
  <si>
    <t>300"m2"</t>
  </si>
  <si>
    <t>121101101</t>
  </si>
  <si>
    <t>Sejmutí ornice s přemístěním na vzdálenost do 50 m</t>
  </si>
  <si>
    <t>-795530008</t>
  </si>
  <si>
    <t>Sejmutí ornice nebo lesní půdy  s vodorovným přemístěním na hromady v místě upotřebení nebo na dočasné či trvalé skládky se složením, na vzdálenost do 50 m</t>
  </si>
  <si>
    <t>Sejmutí ornice před a za průlehem (ornice bude přemístěna do 1 km s rozprostřením)</t>
  </si>
  <si>
    <t>20.7*11.2+3.2*40+1043*0.25                                "sejmutí ornice před a za průlehem</t>
  </si>
  <si>
    <t>-(125"m2"*0,15"m"+376"m2"*0,15"m" )         "ornice k zpětnému využití</t>
  </si>
  <si>
    <t>108851387</t>
  </si>
  <si>
    <t>Sejmutí ornice před a za průlehem, k zpětnému použití bude uloženo na mezideponii</t>
  </si>
  <si>
    <t>125"m2"*0,15"m"        "ornice k zpětnému využití - ohumusování v tl 150 mm nad drénem</t>
  </si>
  <si>
    <t>376"m2"*0,15"m"        "ornice k zpětnému využití - ohumusování v tl 150 mm podél cesty</t>
  </si>
  <si>
    <t>122201102</t>
  </si>
  <si>
    <t>Odkopávky a prokopávky nezapažené v hornině tř. 3 objem do 1000 m3</t>
  </si>
  <si>
    <t>152335279</t>
  </si>
  <si>
    <t>Odkopávky a prokopávky nezapažené  s přehozením výkopku na vzdálenost do 3 m nebo s naložením na dopravní prostředek v hornině tř. 3 přes 100 do 1 000 m3</t>
  </si>
  <si>
    <t>Odtěžení náspu polní cesty, vč. výkopu pro novou cestu a odvodnění</t>
  </si>
  <si>
    <t>14*62</t>
  </si>
  <si>
    <t>132201201</t>
  </si>
  <si>
    <t>Hloubení rýh š do 2000 mm v hornině tř. 3 objemu do 100 m3</t>
  </si>
  <si>
    <t>-1534180376</t>
  </si>
  <si>
    <t>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</si>
  <si>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</si>
  <si>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rýhy pro odvodnění mimo úsek podél cesty</t>
  </si>
  <si>
    <t>1.05*30.4</t>
  </si>
  <si>
    <t>751337321</t>
  </si>
  <si>
    <t>Vod. přem. ornice na mezideponii a zpět pro zpětné ohumusování</t>
  </si>
  <si>
    <t>125"m2"*0,15"m"*2       "nad terénem</t>
  </si>
  <si>
    <t>376"m2"*0,15"m"*2       "podél cesty</t>
  </si>
  <si>
    <t xml:space="preserve">Vodorovné přemístění ornice  do SO 06.1 pro rozprostření v tl. 100 mm </t>
  </si>
  <si>
    <t>545,44"m3"</t>
  </si>
  <si>
    <t>1774030152</t>
  </si>
  <si>
    <t>Přebytek výkopku</t>
  </si>
  <si>
    <t>868"m3"+32"m3"</t>
  </si>
  <si>
    <t>439764410</t>
  </si>
  <si>
    <t xml:space="preserve">Sejmutí ornice před a za průlehem, naložení přebytku ornice pro vodorovné přemístění do 1 km </t>
  </si>
  <si>
    <t>Naložení ornice na mezideponii pro zpětné ohumusování</t>
  </si>
  <si>
    <t>125"m2"*0,15"m"       "nad terénem</t>
  </si>
  <si>
    <t>376"m2"*0,15"m"       "podél cesty</t>
  </si>
  <si>
    <t>-246464120</t>
  </si>
  <si>
    <t>5454,1"m2"    "tl. 100 mm</t>
  </si>
  <si>
    <t>181301112</t>
  </si>
  <si>
    <t>Rozprostření ornice tl vrstvy do 150 mm pl přes 500 m2 v rovině nebo ve svahu do 1:5</t>
  </si>
  <si>
    <t>1006174471</t>
  </si>
  <si>
    <t>Rozprostření a urovnání ornice v rovině nebo ve svahu sklonu do 1:5 při souvislé ploše přes 500 m2, tl. vrstvy přes 100 do 150 mm</t>
  </si>
  <si>
    <t>Ohumusování a osetí tl. 150 mm</t>
  </si>
  <si>
    <t>125"m2"       "nad terénem</t>
  </si>
  <si>
    <t>376"m2"       "podél cesty</t>
  </si>
  <si>
    <t>-276835913</t>
  </si>
  <si>
    <t>Osetí povrchu před a za průlehem</t>
  </si>
  <si>
    <t>580+2280</t>
  </si>
  <si>
    <t>179225866</t>
  </si>
  <si>
    <t>3361*0,015 'Přepočtené koeficientem množství</t>
  </si>
  <si>
    <t>871808635</t>
  </si>
  <si>
    <t xml:space="preserve">Polní cesta </t>
  </si>
  <si>
    <t>320"m2"    "výměra dle situace</t>
  </si>
  <si>
    <t>Pod ohumusování</t>
  </si>
  <si>
    <t>Úprava (urovnání) povrchu průlehu po provedení prací</t>
  </si>
  <si>
    <t>212752212R</t>
  </si>
  <si>
    <t>Trativod z drenážních trubek plastových flexibilních D do 100 mm včetně lože otevřený výkop</t>
  </si>
  <si>
    <t>1343088584</t>
  </si>
  <si>
    <t>Trativody z drenážních trubek se zřízením štěrkopískového lože pod trubky a s jejich obsypem v průměrném celkovém množství do 0,616 m3/m fr. 8-22 mm v otevřeném výkopu z trubek plastových flexibilních D přes 65 do 100 mm</t>
  </si>
  <si>
    <t>příloha D.1.7.2,D.1.7.3</t>
  </si>
  <si>
    <t>Drenážní potrubí flexibilní PVC DN 100, obsyp fr. 8-22 mm</t>
  </si>
  <si>
    <t>78"m"    "dle situace</t>
  </si>
  <si>
    <t>451573111R</t>
  </si>
  <si>
    <t>Lože pod potrubí otevřený výkop ze štěrku fr. 8-22 mm</t>
  </si>
  <si>
    <t>-9454059</t>
  </si>
  <si>
    <t>Lože pod potrubí, stoky a drobné objekty v otevřeném výkopu  ze štěrku fr. 8-22 mm</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</si>
  <si>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</si>
  <si>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potrubí tl. 100 mm, štěrk fr. 8-22 mm</t>
  </si>
  <si>
    <t>0,0463"m2"*78"m"</t>
  </si>
  <si>
    <t>564761111R</t>
  </si>
  <si>
    <t>Podklad z kameniva hrubého drceného vel. 32-63 mm tl 200-320 mm</t>
  </si>
  <si>
    <t>1004650188</t>
  </si>
  <si>
    <t>Podklad nebo kryt z kameniva hrubého drceného vel. 32-63 mm s rozprostřením a zhutněním, po zhutnění tl. 200 mm</t>
  </si>
  <si>
    <t>57190711R</t>
  </si>
  <si>
    <t>Posyp krytu kamenivem drceným nebo těženým do 20-35 kg/m2</t>
  </si>
  <si>
    <t>-36277814</t>
  </si>
  <si>
    <t>Posyp podkladu nebo krytu s rozprostřením a zhutněním kamenivem  drceným nebo těženým, v množství přes 30 do 35 kg/m2 (zavibrováním výplňového kameniva)</t>
  </si>
  <si>
    <t>871R.1</t>
  </si>
  <si>
    <t>Řešení křížení odvodnění se stávajícím svodným drénem</t>
  </si>
  <si>
    <t>1940407458</t>
  </si>
  <si>
    <t>871R.2</t>
  </si>
  <si>
    <t>Vyústění odvodnění do recipientu</t>
  </si>
  <si>
    <t>1547303492</t>
  </si>
  <si>
    <t>-804762460</t>
  </si>
  <si>
    <t>VON - Vedlejší a ostatní náklady</t>
  </si>
  <si>
    <t>VRN - Vedlejší rozpočtové náklady</t>
  </si>
  <si>
    <t xml:space="preserve">    01 - Vedlejší rozpočtové náklady</t>
  </si>
  <si>
    <t xml:space="preserve">    02 - Projektová dokumentace - ostatní náklady</t>
  </si>
  <si>
    <t xml:space="preserve">    03 - Projektová dokumentace - ostatní náklady</t>
  </si>
  <si>
    <t xml:space="preserve">    09 - Ostatní náklady</t>
  </si>
  <si>
    <t>VRN</t>
  </si>
  <si>
    <t>Vedlejší rozpočtové náklady</t>
  </si>
  <si>
    <t>01</t>
  </si>
  <si>
    <t>011</t>
  </si>
  <si>
    <t>Zajištění kompletního ZS jak pro suchou nádrž tak pro průleh a jeho připojení na sítě</t>
  </si>
  <si>
    <t>soubor</t>
  </si>
  <si>
    <t>1024</t>
  </si>
  <si>
    <t>-789817747</t>
  </si>
  <si>
    <t>0110</t>
  </si>
  <si>
    <t xml:space="preserve">Zajištění zřízení sjezdů </t>
  </si>
  <si>
    <t>2098481003</t>
  </si>
  <si>
    <t xml:space="preserve">Poznámka k položce:_x000D_
- zajištění zřízení a odstranění dočasných sjezdů a nájezdů pro realizaci stavby (1 ks)_x000D_
</t>
  </si>
  <si>
    <t>01132</t>
  </si>
  <si>
    <t>Zajištění obnovy zpevněných a nezpevněných komunikací</t>
  </si>
  <si>
    <t>2006519371</t>
  </si>
  <si>
    <t xml:space="preserve">Poznámka k položce:_x000D_
obnova stávajících zpevněných vč. asfaltových i nezpevněných komunikací při jejich případném porušení_x000D_
_x000D_
</t>
  </si>
  <si>
    <t>0114</t>
  </si>
  <si>
    <t>Zajištění zřízení a odstranění přejezdu přes potok</t>
  </si>
  <si>
    <t>-1332868746</t>
  </si>
  <si>
    <t xml:space="preserve">Poznámka k položce:_x000D_
Položka obsahuje:_x000D_
Brod_x000D_
- výkop pro brod, manipulace s výkopkem_x000D_
- zához z lomového kamene - 73 m3_x000D_
_x000D_
_x000D_
</t>
  </si>
  <si>
    <t>"viz příloha D.1.1.2</t>
  </si>
  <si>
    <t>1"soubor"</t>
  </si>
  <si>
    <t>0115</t>
  </si>
  <si>
    <t>Zřízení a odstranění jímek po dobu stavby (včetně materiálu a jeho likvidace), kompletní převedení vody na stavbě</t>
  </si>
  <si>
    <t>-1853230341</t>
  </si>
  <si>
    <t xml:space="preserve">Poznámka k položce:_x000D_
jímky po dobu stavby, včetně čerpání_x000D_
_x000D_
</t>
  </si>
  <si>
    <t>02</t>
  </si>
  <si>
    <t>Projektová dokumentace - ostatní náklady</t>
  </si>
  <si>
    <t>0210</t>
  </si>
  <si>
    <t>Zhotovitelem vypracovaný Plán pro případ havárie pro případ úniku závadných látek (např. ropné produkty, cementové výluhy, odpadní vody z těsnících clon, atd.)</t>
  </si>
  <si>
    <t>57557395</t>
  </si>
  <si>
    <t>0221</t>
  </si>
  <si>
    <t>Zpracování povodňového plánu stavby dle §71 zákona č. 254/2001 Sb. včetně zajištění schválení příslušnými orgány správy a Povodím Labe, státní podnik</t>
  </si>
  <si>
    <t>1175619765</t>
  </si>
  <si>
    <t>023</t>
  </si>
  <si>
    <t>Vypracování projektu skutečného provedení díla</t>
  </si>
  <si>
    <t>1576907500</t>
  </si>
  <si>
    <t>024</t>
  </si>
  <si>
    <t>-351111056</t>
  </si>
  <si>
    <t>026</t>
  </si>
  <si>
    <t>Zpracování realizační nebo výrobní dokumentace zhotovitele, dílenských výkresů, technologických předpisů</t>
  </si>
  <si>
    <t>-1383283240</t>
  </si>
  <si>
    <t>03</t>
  </si>
  <si>
    <t>031</t>
  </si>
  <si>
    <t>Vypracování geodetického zaměření skutečného stavu</t>
  </si>
  <si>
    <t>-1542806119</t>
  </si>
  <si>
    <t>035</t>
  </si>
  <si>
    <t>Zajištění veškerých geodetických prací souvisejících s realizací díla</t>
  </si>
  <si>
    <t>719921992</t>
  </si>
  <si>
    <t>037</t>
  </si>
  <si>
    <t>Zajištění písemných souhlasných vyjádření všech dotčených vlastníků a případných uživatelů všech pozemků dotčených stavbou s jejich konečnou úpravou po dokončení prací</t>
  </si>
  <si>
    <t>1986946501</t>
  </si>
  <si>
    <t>09</t>
  </si>
  <si>
    <t>Ostatní náklady</t>
  </si>
  <si>
    <t>0931</t>
  </si>
  <si>
    <t>Provedení pasportizace stávajících nemovitostí (vč. pozemků) a jejich příslušenství, zajištění fotodokumentace stávajícího stavu přístupových komunikací</t>
  </si>
  <si>
    <t>1483719694</t>
  </si>
  <si>
    <t>095</t>
  </si>
  <si>
    <t>Zajištění šetření o podzemních sítích vč. zajištění nových vyjádření v případě, že před realizací pozbyly platnosti</t>
  </si>
  <si>
    <t>-1553703534</t>
  </si>
  <si>
    <t>096</t>
  </si>
  <si>
    <t xml:space="preserve">Vedení evidence (pracovního deníku) v souvislosti se skrývkou ZPF </t>
  </si>
  <si>
    <t>-1407140123</t>
  </si>
  <si>
    <t>097</t>
  </si>
  <si>
    <t>Zabezpečení ornice proti znehodnocení, případně odcizení</t>
  </si>
  <si>
    <t>-1359755732</t>
  </si>
  <si>
    <t>0993</t>
  </si>
  <si>
    <t>Zajištění dopravně inženýrských opatření</t>
  </si>
  <si>
    <t>-736573464</t>
  </si>
  <si>
    <t xml:space="preserve">Poznámka k položce:_x000D_
- zajištění dopravně inženýrských opatření_x000D_
- zajištění zřízení a likvidace dopravního značení včetně případné světelné signalizace_x000D_
- zajištění vydání dopravně inženýrského rozhodnutí_x000D_
_x000D_
</t>
  </si>
  <si>
    <t>220510679</t>
  </si>
  <si>
    <t>0994</t>
  </si>
  <si>
    <t>Zajištění veškerých předepsaných rozborů, atestů, zkoušek a revizí dle příslušných norem a dalších předpisů a nařízení platných v ČR, kterými bude prokázáno dosažení předepsané kvality a parametrů dokončeného díla</t>
  </si>
  <si>
    <t>171752799</t>
  </si>
  <si>
    <t>0996</t>
  </si>
  <si>
    <t>Zajištění výroby a instalace informačních tabulí ke stavbě</t>
  </si>
  <si>
    <t>1247199268</t>
  </si>
  <si>
    <t>0997</t>
  </si>
  <si>
    <t>Zajištění kontrolního a zkušebního plánu stavby</t>
  </si>
  <si>
    <t>-1815346742</t>
  </si>
  <si>
    <t>09991</t>
  </si>
  <si>
    <t>Zajištění fotodokumentace veškerých konstrukcí, které budou v průběhu výstavby skryty nebo zakryty</t>
  </si>
  <si>
    <t>-1576438042</t>
  </si>
  <si>
    <t>099911</t>
  </si>
  <si>
    <t>Zajištění vedení průběžné evidence odpadů</t>
  </si>
  <si>
    <t>-1061594114</t>
  </si>
  <si>
    <t>Zajištění zpracování provozního a rovněž manipulačního řádu po dokončení realizace jako podklad pro kolaudační řízení</t>
  </si>
  <si>
    <t>032</t>
  </si>
  <si>
    <t>Zpracování geometrických plánů</t>
  </si>
  <si>
    <t xml:space="preserve">Poznámka k položce:_x000D_
vytýčení stavby, vytýčení hranic pozemků pro předepsané trvalé a dočasné vynětí ze ZPF, vytýčení prostoru pro deponování, případné přeměření a stanovení kubatur odnímané ornice nebo těžené zeminy určené do hrází, zaměření dokončené stavby,  apod._x000D_
</t>
  </si>
  <si>
    <t>zajištění odsouhlasení geometrických plánů příslušným katastrálním úřadem</t>
  </si>
  <si>
    <t xml:space="preserve"> geometrických plánů pro vyznačení vodního díla do KN,</t>
  </si>
  <si>
    <t>Poznámka k položce:</t>
  </si>
  <si>
    <t>Poznámka k položce:_x000D_
7x v tištěné podobě a 1x na CD v editovatelném a needitovatelném formátu. Každý řád bude samostatně. Vzor pro provozní řád předá objednatel.</t>
  </si>
  <si>
    <t xml:space="preserve">Poznámka k položce:_x000D_
3x tištěné paré, 1x elektronicky_x000D_ na CD
</t>
  </si>
  <si>
    <t>0992</t>
  </si>
  <si>
    <t>Zajištění průzkumu staveniště zaměřeného na výskyt zvláště chráněných živočichů</t>
  </si>
  <si>
    <t>09922</t>
  </si>
  <si>
    <t>Zajištění biologického servisu odborně způsobilou osobou</t>
  </si>
  <si>
    <t>"zpracování zprávy o výsledcích biologického servisu"</t>
  </si>
  <si>
    <t>"biologický servis po dobu stavby (1x za každý započatý rok)"</t>
  </si>
  <si>
    <t>"zajištění opakovaného záchranného odlovu a přesunu živočichů"</t>
  </si>
  <si>
    <t xml:space="preserve">Poznámka k položce:_x000D_ před koncem stavby na zabetonovaném sloupku instalovaná trvalá tabule 50 x 35 cm s údaji o stavbě (materiál: např. hliníková sendvičová deska Gibond) a po dobu stavby instalovaná informační tabule splňující též požadavky z hlediska BOZP
_x000D_
</t>
  </si>
  <si>
    <t xml:space="preserve">Poznámka k položce:_x000D_
- zajištění místnosti pro TDI v ZS vč. jejího vybavení_x000D_
- zajištění ohlášení všech staveb zařízení staveniště dle §104 odst. (2) zákona č. 183/2006 Sb._x000D_
- zajištění oplocení hlavního prostoru ZS, jeho napojení na inž. sítě_x000D_
- zajištění následné likvidace všech objektů ZS včetně odpojení ze sítě_x000D_
- zajištění zřízení a odstranění dočasných komunikací, sjezdů a nájezdů pro realizaci stavby_x000D_
- zajištění ostrahy stavby a staveniště po dobu realizace stavby_x000D_
- zajištění podmínek pro použití přístupových komunikací dotčených stavbou s příslušnými vlastníky či správci a zajištění jejich splnění_x000D_
- zřízení čisticích zón před výjezdem z obvodu staveniště_x000D_ včetně průběžného čištění veřejných komunikací znečištěných stavbou
- provedení takových opatření, aby plochy obvodu staveniště nebyly znečištěny ropnými látkami a jinými podobnými produkty_x000D_
- provedení takových opatření, aby nebyly překročeny limity prašnosti a hlučnosti dané obecně závaznou vyhláškou_x000D_
- zajištění péče o nepředané objekty a konstrukce stavby, jejich ošetřování a zimní opatření_x000D_
- zajištění ochrany veškeré zeleně v prostoru staveniště a v jeho bezprostřední blízkosti pro poškození během realizace stavby_x000D_
</t>
  </si>
  <si>
    <t xml:space="preserve">Poznámka k položce:_x000D_ zaměřeného zejména na ptáky, obojživelníky a plazy
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</si>
</sst>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
      <i/>
      <sz val="7"/>
      <color theme="0" tint="-0.499984740745262"/>
      <name val="Arial CE"/>
      <charset val="238"/>
    </font>
    <font>
      <i/>
      <sz val="8"/>
      <color theme="0" tint="-0.499984740745262"/>
      <name val="Arial CE"/>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1" fillId="0" borderId="0" applyNumberFormat="0" applyFill="0" applyBorder="0" applyAlignment="0" applyProtection="0"/>
  </cellStyleXfs>
  <cellXfs count="282">
    <xf numFmtId="0" fontId="0" fillId="0" borderId="0" xfId="0"/>
    <xf numFmtId="0" fontId="0" fillId="0" borderId="0" xfId="0" applyProtection="1">
      <protection locked="0"/>
    </xf>
    <xf numFmtId="0" fontId="0" fillId="0" borderId="0" xfId="0" applyFont="1" applyAlignment="1" applyProtection="1">
      <alignment vertical="center"/>
      <protection locked="0"/>
    </xf>
    <xf numFmtId="0" fontId="0" fillId="0" borderId="10" xfId="0" applyFont="1" applyBorder="1" applyAlignment="1" applyProtection="1">
      <alignment vertical="center"/>
      <protection locked="0"/>
    </xf>
    <xf numFmtId="0" fontId="8" fillId="0" borderId="0" xfId="0" applyFont="1" applyAlignment="1" applyProtection="1">
      <protection locked="0"/>
    </xf>
    <xf numFmtId="4" fontId="23" fillId="3" borderId="22" xfId="0" applyNumberFormat="1" applyFont="1" applyFill="1" applyBorder="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4" fontId="39" fillId="3" borderId="22" xfId="0" applyNumberFormat="1" applyFont="1" applyFill="1" applyBorder="1" applyAlignment="1" applyProtection="1">
      <alignment vertical="center"/>
      <protection locked="0"/>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49"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0" fontId="0" fillId="0" borderId="0" xfId="0" applyProtection="1"/>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5" fillId="0" borderId="0" xfId="0" applyFont="1" applyAlignment="1" applyProtection="1">
      <alignment horizontal="left" vertical="center"/>
    </xf>
    <xf numFmtId="0" fontId="32"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2" fillId="3" borderId="0" xfId="0" applyFont="1" applyFill="1" applyAlignment="1" applyProtection="1">
      <alignment horizontal="left" vertical="center"/>
    </xf>
    <xf numFmtId="0" fontId="2" fillId="3" borderId="0" xfId="0" applyFont="1" applyFill="1" applyAlignment="1" applyProtection="1">
      <alignment horizontal="left" vertical="center"/>
    </xf>
    <xf numFmtId="0" fontId="2" fillId="0" borderId="0" xfId="0" applyFont="1" applyAlignment="1" applyProtection="1">
      <alignment horizontal="left" vertical="center"/>
    </xf>
    <xf numFmtId="0" fontId="0" fillId="0" borderId="3" xfId="0" applyFont="1" applyBorder="1" applyAlignment="1" applyProtection="1">
      <alignment vertical="center" wrapText="1"/>
    </xf>
    <xf numFmtId="0" fontId="0" fillId="0" borderId="0" xfId="0" applyFont="1" applyAlignment="1" applyProtection="1">
      <alignment vertical="center" wrapText="1"/>
    </xf>
    <xf numFmtId="0" fontId="0" fillId="0" borderId="12" xfId="0" applyFont="1" applyBorder="1" applyAlignment="1" applyProtection="1">
      <alignment vertical="center"/>
    </xf>
    <xf numFmtId="0" fontId="18" fillId="0" borderId="0" xfId="0" applyFont="1" applyAlignment="1" applyProtection="1">
      <alignment horizontal="left" vertical="center"/>
    </xf>
    <xf numFmtId="4" fontId="25" fillId="0" borderId="0" xfId="0" applyNumberFormat="1" applyFont="1" applyAlignment="1" applyProtection="1">
      <alignment vertical="center"/>
    </xf>
    <xf numFmtId="0" fontId="1" fillId="0" borderId="0" xfId="0" applyFont="1" applyAlignment="1" applyProtection="1">
      <alignment horizontal="right" vertical="center"/>
    </xf>
    <xf numFmtId="0" fontId="22"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20" fillId="0" borderId="4" xfId="0" applyFont="1" applyBorder="1" applyAlignment="1" applyProtection="1">
      <alignment horizontal="left" vertical="center"/>
    </xf>
    <xf numFmtId="0" fontId="0" fillId="0" borderId="4" xfId="0" applyFont="1"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3" fillId="5" borderId="0" xfId="0" applyFont="1" applyFill="1" applyAlignment="1" applyProtection="1">
      <alignment horizontal="left" vertical="center"/>
    </xf>
    <xf numFmtId="0" fontId="23" fillId="5"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0" fillId="0" borderId="3" xfId="0" applyFont="1" applyBorder="1" applyAlignment="1" applyProtection="1">
      <alignment horizontal="center" vertical="center" wrapText="1"/>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25" fillId="0" borderId="0" xfId="0" applyFont="1" applyAlignment="1" applyProtection="1">
      <alignment horizontal="left" vertical="center"/>
    </xf>
    <xf numFmtId="4" fontId="25" fillId="0" borderId="0" xfId="0" applyNumberFormat="1" applyFont="1" applyAlignment="1" applyProtection="1"/>
    <xf numFmtId="0" fontId="0" fillId="0" borderId="11" xfId="0" applyFont="1"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pplyProtection="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4" fontId="23" fillId="0" borderId="22" xfId="0" applyNumberFormat="1" applyFont="1" applyBorder="1" applyAlignment="1" applyProtection="1">
      <alignment vertical="center"/>
    </xf>
    <xf numFmtId="0" fontId="24" fillId="3" borderId="14" xfId="0" applyFont="1" applyFill="1" applyBorder="1" applyAlignment="1" applyProtection="1">
      <alignment horizontal="left" vertical="center"/>
    </xf>
    <xf numFmtId="0" fontId="24" fillId="0" borderId="0" xfId="0" applyFont="1" applyBorder="1" applyAlignment="1" applyProtection="1">
      <alignment horizontal="center" vertical="center"/>
    </xf>
    <xf numFmtId="0" fontId="0" fillId="0" borderId="0" xfId="0" applyFont="1" applyBorder="1" applyAlignment="1" applyProtection="1">
      <alignment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pplyProtection="1">
      <alignment horizontal="left" vertical="center"/>
    </xf>
    <xf numFmtId="4" fontId="0" fillId="0" borderId="0" xfId="0" applyNumberFormat="1" applyFont="1" applyAlignment="1" applyProtection="1">
      <alignment vertical="center"/>
    </xf>
    <xf numFmtId="0" fontId="36" fillId="0" borderId="0" xfId="0" applyFont="1" applyAlignment="1" applyProtection="1">
      <alignment horizontal="left" vertical="center"/>
    </xf>
    <xf numFmtId="0" fontId="38" fillId="0" borderId="0" xfId="0" applyFont="1" applyAlignment="1" applyProtection="1">
      <alignment vertical="center" wrapText="1"/>
    </xf>
    <xf numFmtId="0" fontId="0" fillId="0" borderId="14" xfId="0" applyFont="1" applyBorder="1" applyAlignment="1" applyProtection="1">
      <alignment vertical="center"/>
    </xf>
    <xf numFmtId="0" fontId="0" fillId="0" borderId="15" xfId="0"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23" fillId="0" borderId="0" xfId="0" applyFont="1" applyBorder="1" applyAlignment="1" applyProtection="1">
      <alignment horizontal="center" vertical="center"/>
    </xf>
    <xf numFmtId="49" fontId="23" fillId="0" borderId="0" xfId="0" applyNumberFormat="1" applyFont="1" applyBorder="1" applyAlignment="1" applyProtection="1">
      <alignment horizontal="left" vertical="center" wrapText="1"/>
    </xf>
    <xf numFmtId="0" fontId="23" fillId="0" borderId="0" xfId="0" applyFont="1" applyBorder="1" applyAlignment="1" applyProtection="1">
      <alignment horizontal="center" vertical="center" wrapText="1"/>
    </xf>
    <xf numFmtId="4" fontId="23" fillId="0" borderId="0" xfId="0" applyNumberFormat="1" applyFont="1" applyBorder="1" applyAlignment="1" applyProtection="1">
      <alignment vertical="center"/>
    </xf>
    <xf numFmtId="0" fontId="23" fillId="0" borderId="0" xfId="0" applyFont="1" applyBorder="1" applyAlignment="1" applyProtection="1">
      <alignment horizontal="left" vertical="center" wrapText="1"/>
    </xf>
    <xf numFmtId="0" fontId="42" fillId="0" borderId="0" xfId="0" applyFont="1" applyAlignment="1" applyProtection="1">
      <alignment horizontal="left" vertical="center" wrapText="1"/>
    </xf>
    <xf numFmtId="0" fontId="43" fillId="0" borderId="0" xfId="0" applyFont="1" applyAlignment="1" applyProtection="1">
      <alignment horizontal="left" vertical="center" wrapText="1"/>
    </xf>
    <xf numFmtId="167" fontId="9" fillId="0" borderId="0" xfId="0" applyNumberFormat="1" applyFont="1" applyAlignment="1" applyProtection="1">
      <alignment vertical="center"/>
    </xf>
    <xf numFmtId="167" fontId="23" fillId="0" borderId="22" xfId="0" applyNumberFormat="1" applyFont="1" applyBorder="1" applyAlignment="1" applyProtection="1">
      <alignment vertical="center"/>
    </xf>
    <xf numFmtId="167" fontId="23" fillId="0" borderId="0" xfId="0" applyNumberFormat="1" applyFont="1" applyBorder="1" applyAlignment="1" applyProtection="1">
      <alignment vertical="center"/>
    </xf>
    <xf numFmtId="0" fontId="0" fillId="0" borderId="19"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13" fillId="0" borderId="0" xfId="0" applyFont="1" applyAlignment="1" applyProtection="1">
      <alignment horizontal="left" vertical="center"/>
    </xf>
    <xf numFmtId="0" fontId="14" fillId="0" borderId="0" xfId="0" applyFont="1" applyAlignment="1" applyProtection="1">
      <alignment horizontal="left" vertical="center"/>
    </xf>
    <xf numFmtId="0" fontId="16"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4" xfId="0" applyBorder="1" applyProtection="1"/>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pplyProtection="1">
      <alignment vertical="center"/>
    </xf>
    <xf numFmtId="0" fontId="23" fillId="5" borderId="0" xfId="0" applyFont="1" applyFill="1" applyAlignment="1" applyProtection="1">
      <alignment horizontal="center"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6" fillId="0" borderId="0" xfId="0" applyFont="1" applyAlignment="1" applyProtection="1">
      <alignment horizontal="left" vertical="center"/>
    </xf>
    <xf numFmtId="0" fontId="5" fillId="0" borderId="0" xfId="0" applyFont="1" applyAlignment="1" applyProtection="1">
      <alignmen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pplyProtection="1">
      <alignment horizontal="left" vertical="center"/>
    </xf>
    <xf numFmtId="0" fontId="30" fillId="0" borderId="0" xfId="1" applyFont="1" applyAlignment="1" applyProtection="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7" fillId="0" borderId="0" xfId="0" applyFont="1" applyAlignment="1" applyProtection="1">
      <alignment horizontal="left" vertical="center" wrapText="1"/>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4" fontId="39" fillId="0" borderId="22" xfId="0" applyNumberFormat="1" applyFont="1" applyBorder="1" applyAlignment="1" applyProtection="1">
      <alignment vertical="center"/>
    </xf>
    <xf numFmtId="0" fontId="40" fillId="0" borderId="3" xfId="0" applyFont="1" applyBorder="1" applyAlignment="1" applyProtection="1">
      <alignment vertical="center"/>
    </xf>
    <xf numFmtId="0" fontId="39" fillId="3" borderId="14" xfId="0" applyFont="1" applyFill="1" applyBorder="1" applyAlignment="1" applyProtection="1">
      <alignment horizontal="left" vertical="center"/>
    </xf>
    <xf numFmtId="0" fontId="39"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38" fillId="0" borderId="0" xfId="0" applyFont="1" applyAlignment="1" applyProtection="1">
      <alignment vertical="top" wrapText="1"/>
    </xf>
    <xf numFmtId="0" fontId="24" fillId="3" borderId="19" xfId="0" applyFont="1" applyFill="1" applyBorder="1" applyAlignment="1" applyProtection="1">
      <alignment horizontal="left" vertical="center"/>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0" fontId="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14" fillId="2" borderId="0" xfId="0" applyFont="1" applyFill="1" applyAlignment="1" applyProtection="1">
      <alignment horizontal="center" vertical="center"/>
    </xf>
    <xf numFmtId="0" fontId="0" fillId="0" borderId="0" xfId="0" applyProtection="1"/>
    <xf numFmtId="0" fontId="17" fillId="0" borderId="0" xfId="0" applyFont="1" applyAlignment="1" applyProtection="1">
      <alignment horizontal="left" vertical="top" wrapText="1"/>
    </xf>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1" fillId="0" borderId="11" xfId="0" applyFont="1" applyBorder="1" applyAlignment="1" applyProtection="1">
      <alignment horizontal="center" vertical="center"/>
    </xf>
    <xf numFmtId="0" fontId="21" fillId="0" borderId="12"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0" fontId="1" fillId="0" borderId="0" xfId="0" applyFont="1" applyAlignment="1" applyProtection="1">
      <alignment horizontal="right" vertical="center"/>
    </xf>
    <xf numFmtId="164" fontId="1" fillId="0" borderId="0" xfId="0" applyNumberFormat="1" applyFont="1" applyAlignment="1" applyProtection="1">
      <alignment horizontal="left" vertical="center"/>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4" fontId="28" fillId="0" borderId="0" xfId="0" applyNumberFormat="1" applyFont="1" applyAlignment="1" applyProtection="1">
      <alignment vertical="center"/>
    </xf>
    <xf numFmtId="0" fontId="28" fillId="0" borderId="0" xfId="0" applyFont="1" applyAlignment="1" applyProtection="1">
      <alignment vertical="center"/>
    </xf>
    <xf numFmtId="0" fontId="31" fillId="0" borderId="0" xfId="0" applyFont="1" applyAlignment="1" applyProtection="1">
      <alignment horizontal="left" vertical="center" wrapText="1"/>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4" fontId="28" fillId="0" borderId="0" xfId="0" applyNumberFormat="1" applyFont="1" applyAlignment="1" applyProtection="1">
      <alignment horizontal="righ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23" fillId="5" borderId="7" xfId="0" applyFont="1" applyFill="1" applyBorder="1" applyAlignment="1" applyProtection="1">
      <alignment horizontal="center" vertical="center"/>
    </xf>
    <xf numFmtId="0" fontId="23" fillId="5" borderId="7" xfId="0" applyFont="1" applyFill="1" applyBorder="1" applyAlignment="1" applyProtection="1">
      <alignment horizontal="left" vertical="center"/>
    </xf>
    <xf numFmtId="0" fontId="23" fillId="5" borderId="8" xfId="0" applyFont="1" applyFill="1" applyBorder="1" applyAlignment="1" applyProtection="1">
      <alignment horizontal="left" vertical="center"/>
    </xf>
    <xf numFmtId="0" fontId="23" fillId="5" borderId="7" xfId="0" applyFont="1" applyFill="1" applyBorder="1" applyAlignment="1" applyProtection="1">
      <alignment horizontal="right" vertical="center"/>
    </xf>
    <xf numFmtId="0" fontId="23" fillId="5" borderId="6"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2" fillId="3" borderId="0" xfId="0" applyFont="1" applyFill="1" applyAlignment="1" applyProtection="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4" fontId="23" fillId="6" borderId="0" xfId="0" applyNumberFormat="1" applyFont="1" applyFill="1" applyBorder="1" applyAlignment="1" applyProtection="1">
      <alignmen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4"/>
  <sheetViews>
    <sheetView showGridLines="0" workbookViewId="0">
      <selection activeCell="X26" sqref="X25:X26"/>
    </sheetView>
  </sheetViews>
  <sheetFormatPr defaultRowHeight="11.25"/>
  <cols>
    <col min="1" max="1" width="8.33203125" style="13" customWidth="1"/>
    <col min="2" max="2" width="1.6640625" style="13" customWidth="1"/>
    <col min="3" max="3" width="4.1640625" style="13" customWidth="1"/>
    <col min="4" max="33" width="2.6640625" style="13" customWidth="1"/>
    <col min="34" max="34" width="3.33203125" style="13" customWidth="1"/>
    <col min="35" max="35" width="31.6640625" style="13" customWidth="1"/>
    <col min="36" max="37" width="2.5" style="13" customWidth="1"/>
    <col min="38" max="38" width="8.33203125" style="13" customWidth="1"/>
    <col min="39" max="39" width="3.33203125" style="13" customWidth="1"/>
    <col min="40" max="40" width="13.33203125" style="13" customWidth="1"/>
    <col min="41" max="41" width="7.5" style="13" customWidth="1"/>
    <col min="42" max="42" width="4.1640625" style="13" customWidth="1"/>
    <col min="43" max="43" width="15.6640625" style="13" hidden="1" customWidth="1"/>
    <col min="44" max="44" width="13.6640625" style="13" customWidth="1"/>
    <col min="45" max="47" width="25.83203125" style="13" hidden="1" customWidth="1"/>
    <col min="48" max="49" width="21.6640625" style="13" hidden="1" customWidth="1"/>
    <col min="50" max="51" width="25" style="13" hidden="1" customWidth="1"/>
    <col min="52" max="52" width="21.6640625" style="13" hidden="1" customWidth="1"/>
    <col min="53" max="53" width="19.1640625" style="13" hidden="1" customWidth="1"/>
    <col min="54" max="54" width="25" style="13" hidden="1" customWidth="1"/>
    <col min="55" max="55" width="21.6640625" style="13" hidden="1" customWidth="1"/>
    <col min="56" max="56" width="19.1640625" style="13" hidden="1" customWidth="1"/>
    <col min="57" max="57" width="66.5" style="13" customWidth="1"/>
    <col min="58" max="70" width="9.33203125" style="13"/>
    <col min="71" max="91" width="9.33203125" style="13" hidden="1"/>
    <col min="92" max="16384" width="9.33203125" style="13"/>
  </cols>
  <sheetData>
    <row r="1" spans="1:74">
      <c r="A1" s="142" t="s">
        <v>0</v>
      </c>
      <c r="AZ1" s="142" t="s">
        <v>1</v>
      </c>
      <c r="BA1" s="142" t="s">
        <v>2</v>
      </c>
      <c r="BB1" s="142" t="s">
        <v>1</v>
      </c>
      <c r="BT1" s="142" t="s">
        <v>3</v>
      </c>
      <c r="BU1" s="142" t="s">
        <v>3</v>
      </c>
      <c r="BV1" s="142" t="s">
        <v>4</v>
      </c>
    </row>
    <row r="2" spans="1:74" ht="36.950000000000003" customHeight="1">
      <c r="AR2" s="234" t="s">
        <v>5</v>
      </c>
      <c r="AS2" s="235"/>
      <c r="AT2" s="235"/>
      <c r="AU2" s="235"/>
      <c r="AV2" s="235"/>
      <c r="AW2" s="235"/>
      <c r="AX2" s="235"/>
      <c r="AY2" s="235"/>
      <c r="AZ2" s="235"/>
      <c r="BA2" s="235"/>
      <c r="BB2" s="235"/>
      <c r="BC2" s="235"/>
      <c r="BD2" s="235"/>
      <c r="BE2" s="235"/>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8"/>
      <c r="D4" s="19" t="s">
        <v>9</v>
      </c>
      <c r="AR4" s="18"/>
      <c r="AS4" s="143" t="s">
        <v>10</v>
      </c>
      <c r="BE4" s="144" t="s">
        <v>11</v>
      </c>
      <c r="BS4" s="15" t="s">
        <v>6</v>
      </c>
    </row>
    <row r="5" spans="1:74" ht="12" customHeight="1">
      <c r="B5" s="18"/>
      <c r="D5" s="145" t="s">
        <v>12</v>
      </c>
      <c r="K5" s="248" t="s">
        <v>13</v>
      </c>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R5" s="18"/>
      <c r="BE5" s="236" t="s">
        <v>14</v>
      </c>
      <c r="BS5" s="15" t="s">
        <v>6</v>
      </c>
    </row>
    <row r="6" spans="1:74" ht="36.950000000000003" customHeight="1">
      <c r="B6" s="18"/>
      <c r="D6" s="146" t="s">
        <v>15</v>
      </c>
      <c r="K6" s="249" t="s">
        <v>16</v>
      </c>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R6" s="18"/>
      <c r="BE6" s="237"/>
      <c r="BS6" s="15" t="s">
        <v>6</v>
      </c>
    </row>
    <row r="7" spans="1:74" ht="12" customHeight="1">
      <c r="B7" s="18"/>
      <c r="D7" s="21" t="s">
        <v>17</v>
      </c>
      <c r="K7" s="26" t="s">
        <v>1</v>
      </c>
      <c r="AK7" s="21" t="s">
        <v>18</v>
      </c>
      <c r="AN7" s="26" t="s">
        <v>1</v>
      </c>
      <c r="AR7" s="18"/>
      <c r="BE7" s="237"/>
      <c r="BS7" s="15" t="s">
        <v>6</v>
      </c>
    </row>
    <row r="8" spans="1:74" ht="12" customHeight="1">
      <c r="B8" s="18"/>
      <c r="D8" s="21" t="s">
        <v>19</v>
      </c>
      <c r="K8" s="26" t="s">
        <v>20</v>
      </c>
      <c r="AK8" s="21" t="s">
        <v>21</v>
      </c>
      <c r="AN8" s="12" t="s">
        <v>22</v>
      </c>
      <c r="AR8" s="18"/>
      <c r="BE8" s="237"/>
      <c r="BS8" s="15" t="s">
        <v>6</v>
      </c>
    </row>
    <row r="9" spans="1:74" ht="14.45" customHeight="1">
      <c r="B9" s="18"/>
      <c r="AR9" s="18"/>
      <c r="BE9" s="237"/>
      <c r="BS9" s="15" t="s">
        <v>6</v>
      </c>
    </row>
    <row r="10" spans="1:74" ht="12" customHeight="1">
      <c r="B10" s="18"/>
      <c r="D10" s="21" t="s">
        <v>23</v>
      </c>
      <c r="AK10" s="21" t="s">
        <v>24</v>
      </c>
      <c r="AN10" s="26" t="s">
        <v>25</v>
      </c>
      <c r="AR10" s="18"/>
      <c r="BE10" s="237"/>
      <c r="BS10" s="15" t="s">
        <v>6</v>
      </c>
    </row>
    <row r="11" spans="1:74" ht="18.399999999999999" customHeight="1">
      <c r="B11" s="18"/>
      <c r="E11" s="26" t="s">
        <v>26</v>
      </c>
      <c r="AK11" s="21" t="s">
        <v>27</v>
      </c>
      <c r="AN11" s="26" t="s">
        <v>28</v>
      </c>
      <c r="AR11" s="18"/>
      <c r="BE11" s="237"/>
      <c r="BS11" s="15" t="s">
        <v>6</v>
      </c>
    </row>
    <row r="12" spans="1:74" ht="6.95" customHeight="1">
      <c r="B12" s="18"/>
      <c r="AR12" s="18"/>
      <c r="BE12" s="237"/>
      <c r="BS12" s="15" t="s">
        <v>6</v>
      </c>
    </row>
    <row r="13" spans="1:74" ht="12" customHeight="1">
      <c r="B13" s="18"/>
      <c r="D13" s="21" t="s">
        <v>29</v>
      </c>
      <c r="AK13" s="21" t="s">
        <v>24</v>
      </c>
      <c r="AN13" s="11" t="s">
        <v>30</v>
      </c>
      <c r="AR13" s="18"/>
      <c r="BE13" s="237"/>
      <c r="BS13" s="15" t="s">
        <v>6</v>
      </c>
    </row>
    <row r="14" spans="1:74" ht="12.75">
      <c r="B14" s="18"/>
      <c r="E14" s="250" t="s">
        <v>30</v>
      </c>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1" t="s">
        <v>27</v>
      </c>
      <c r="AN14" s="11" t="s">
        <v>30</v>
      </c>
      <c r="AR14" s="18"/>
      <c r="BE14" s="237"/>
      <c r="BS14" s="15" t="s">
        <v>6</v>
      </c>
    </row>
    <row r="15" spans="1:74" ht="6.95" customHeight="1">
      <c r="B15" s="18"/>
      <c r="AR15" s="18"/>
      <c r="BE15" s="237"/>
      <c r="BS15" s="15" t="s">
        <v>3</v>
      </c>
    </row>
    <row r="16" spans="1:74" ht="12" customHeight="1">
      <c r="B16" s="18"/>
      <c r="D16" s="21" t="s">
        <v>31</v>
      </c>
      <c r="AK16" s="21" t="s">
        <v>24</v>
      </c>
      <c r="AN16" s="26" t="s">
        <v>32</v>
      </c>
      <c r="AR16" s="18"/>
      <c r="BE16" s="237"/>
      <c r="BS16" s="15" t="s">
        <v>3</v>
      </c>
    </row>
    <row r="17" spans="2:71" ht="18.399999999999999" customHeight="1">
      <c r="B17" s="18"/>
      <c r="E17" s="26" t="s">
        <v>33</v>
      </c>
      <c r="AK17" s="21" t="s">
        <v>27</v>
      </c>
      <c r="AN17" s="26" t="s">
        <v>34</v>
      </c>
      <c r="AR17" s="18"/>
      <c r="BE17" s="237"/>
      <c r="BS17" s="15" t="s">
        <v>35</v>
      </c>
    </row>
    <row r="18" spans="2:71" ht="6.95" customHeight="1">
      <c r="B18" s="18"/>
      <c r="AR18" s="18"/>
      <c r="BE18" s="237"/>
      <c r="BS18" s="15" t="s">
        <v>6</v>
      </c>
    </row>
    <row r="19" spans="2:71" ht="12" customHeight="1">
      <c r="B19" s="18"/>
      <c r="D19" s="21" t="s">
        <v>36</v>
      </c>
      <c r="AK19" s="21" t="s">
        <v>24</v>
      </c>
      <c r="AN19" s="26" t="s">
        <v>1</v>
      </c>
      <c r="AR19" s="18"/>
      <c r="BE19" s="237"/>
      <c r="BS19" s="15" t="s">
        <v>6</v>
      </c>
    </row>
    <row r="20" spans="2:71" ht="18.399999999999999" customHeight="1">
      <c r="B20" s="18"/>
      <c r="E20" s="26" t="s">
        <v>20</v>
      </c>
      <c r="AK20" s="21" t="s">
        <v>27</v>
      </c>
      <c r="AN20" s="26" t="s">
        <v>1</v>
      </c>
      <c r="AR20" s="18"/>
      <c r="BE20" s="237"/>
      <c r="BS20" s="15" t="s">
        <v>35</v>
      </c>
    </row>
    <row r="21" spans="2:71" ht="6.95" customHeight="1">
      <c r="B21" s="18"/>
      <c r="AR21" s="18"/>
      <c r="BE21" s="237"/>
    </row>
    <row r="22" spans="2:71" ht="12" customHeight="1">
      <c r="B22" s="18"/>
      <c r="D22" s="21" t="s">
        <v>37</v>
      </c>
      <c r="AR22" s="18"/>
      <c r="BE22" s="237"/>
    </row>
    <row r="23" spans="2:71" ht="102" customHeight="1">
      <c r="B23" s="18"/>
      <c r="E23" s="252" t="s">
        <v>38</v>
      </c>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R23" s="18"/>
      <c r="BE23" s="237"/>
    </row>
    <row r="24" spans="2:71" ht="6.95" customHeight="1">
      <c r="B24" s="18"/>
      <c r="AR24" s="18"/>
      <c r="BE24" s="237"/>
    </row>
    <row r="25" spans="2:71" ht="6.95" customHeight="1">
      <c r="B25" s="18"/>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R25" s="18"/>
      <c r="BE25" s="237"/>
    </row>
    <row r="26" spans="2:71" s="24" customFormat="1" ht="25.9" customHeight="1">
      <c r="B26" s="23"/>
      <c r="D26" s="148" t="s">
        <v>39</v>
      </c>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255">
        <f>ROUND(AG94,2)</f>
        <v>0</v>
      </c>
      <c r="AL26" s="256"/>
      <c r="AM26" s="256"/>
      <c r="AN26" s="256"/>
      <c r="AO26" s="256"/>
      <c r="AR26" s="23"/>
      <c r="BE26" s="237"/>
    </row>
    <row r="27" spans="2:71" s="24" customFormat="1" ht="6.95" customHeight="1">
      <c r="B27" s="23"/>
      <c r="AR27" s="23"/>
      <c r="BE27" s="237"/>
    </row>
    <row r="28" spans="2:71" s="24" customFormat="1" ht="12.75">
      <c r="B28" s="23"/>
      <c r="L28" s="253" t="s">
        <v>40</v>
      </c>
      <c r="M28" s="253"/>
      <c r="N28" s="253"/>
      <c r="O28" s="253"/>
      <c r="P28" s="253"/>
      <c r="W28" s="253" t="s">
        <v>41</v>
      </c>
      <c r="X28" s="253"/>
      <c r="Y28" s="253"/>
      <c r="Z28" s="253"/>
      <c r="AA28" s="253"/>
      <c r="AB28" s="253"/>
      <c r="AC28" s="253"/>
      <c r="AD28" s="253"/>
      <c r="AE28" s="253"/>
      <c r="AK28" s="253" t="s">
        <v>42</v>
      </c>
      <c r="AL28" s="253"/>
      <c r="AM28" s="253"/>
      <c r="AN28" s="253"/>
      <c r="AO28" s="253"/>
      <c r="AR28" s="23"/>
      <c r="BE28" s="237"/>
    </row>
    <row r="29" spans="2:71" s="152" customFormat="1" ht="14.45" customHeight="1">
      <c r="B29" s="151"/>
      <c r="D29" s="21" t="s">
        <v>43</v>
      </c>
      <c r="F29" s="21" t="s">
        <v>44</v>
      </c>
      <c r="L29" s="254">
        <v>0.21</v>
      </c>
      <c r="M29" s="229"/>
      <c r="N29" s="229"/>
      <c r="O29" s="229"/>
      <c r="P29" s="229"/>
      <c r="W29" s="228">
        <f>ROUND(AZ94, 2)</f>
        <v>0</v>
      </c>
      <c r="X29" s="229"/>
      <c r="Y29" s="229"/>
      <c r="Z29" s="229"/>
      <c r="AA29" s="229"/>
      <c r="AB29" s="229"/>
      <c r="AC29" s="229"/>
      <c r="AD29" s="229"/>
      <c r="AE29" s="229"/>
      <c r="AK29" s="228">
        <f>ROUND(AV94, 2)</f>
        <v>0</v>
      </c>
      <c r="AL29" s="229"/>
      <c r="AM29" s="229"/>
      <c r="AN29" s="229"/>
      <c r="AO29" s="229"/>
      <c r="AR29" s="151"/>
      <c r="BE29" s="238"/>
    </row>
    <row r="30" spans="2:71" s="152" customFormat="1" ht="14.45" customHeight="1">
      <c r="B30" s="151"/>
      <c r="F30" s="21" t="s">
        <v>45</v>
      </c>
      <c r="L30" s="254">
        <v>0.15</v>
      </c>
      <c r="M30" s="229"/>
      <c r="N30" s="229"/>
      <c r="O30" s="229"/>
      <c r="P30" s="229"/>
      <c r="W30" s="228">
        <f>ROUND(BA94, 2)</f>
        <v>0</v>
      </c>
      <c r="X30" s="229"/>
      <c r="Y30" s="229"/>
      <c r="Z30" s="229"/>
      <c r="AA30" s="229"/>
      <c r="AB30" s="229"/>
      <c r="AC30" s="229"/>
      <c r="AD30" s="229"/>
      <c r="AE30" s="229"/>
      <c r="AK30" s="228">
        <f>ROUND(AW94, 2)</f>
        <v>0</v>
      </c>
      <c r="AL30" s="229"/>
      <c r="AM30" s="229"/>
      <c r="AN30" s="229"/>
      <c r="AO30" s="229"/>
      <c r="AR30" s="151"/>
      <c r="BE30" s="238"/>
    </row>
    <row r="31" spans="2:71" s="152" customFormat="1" ht="14.45" hidden="1" customHeight="1">
      <c r="B31" s="151"/>
      <c r="F31" s="21" t="s">
        <v>46</v>
      </c>
      <c r="L31" s="254">
        <v>0.21</v>
      </c>
      <c r="M31" s="229"/>
      <c r="N31" s="229"/>
      <c r="O31" s="229"/>
      <c r="P31" s="229"/>
      <c r="W31" s="228">
        <f>ROUND(BB94, 2)</f>
        <v>0</v>
      </c>
      <c r="X31" s="229"/>
      <c r="Y31" s="229"/>
      <c r="Z31" s="229"/>
      <c r="AA31" s="229"/>
      <c r="AB31" s="229"/>
      <c r="AC31" s="229"/>
      <c r="AD31" s="229"/>
      <c r="AE31" s="229"/>
      <c r="AK31" s="228">
        <v>0</v>
      </c>
      <c r="AL31" s="229"/>
      <c r="AM31" s="229"/>
      <c r="AN31" s="229"/>
      <c r="AO31" s="229"/>
      <c r="AR31" s="151"/>
      <c r="BE31" s="238"/>
    </row>
    <row r="32" spans="2:71" s="152" customFormat="1" ht="14.45" hidden="1" customHeight="1">
      <c r="B32" s="151"/>
      <c r="F32" s="21" t="s">
        <v>47</v>
      </c>
      <c r="L32" s="254">
        <v>0.15</v>
      </c>
      <c r="M32" s="229"/>
      <c r="N32" s="229"/>
      <c r="O32" s="229"/>
      <c r="P32" s="229"/>
      <c r="W32" s="228">
        <f>ROUND(BC94, 2)</f>
        <v>0</v>
      </c>
      <c r="X32" s="229"/>
      <c r="Y32" s="229"/>
      <c r="Z32" s="229"/>
      <c r="AA32" s="229"/>
      <c r="AB32" s="229"/>
      <c r="AC32" s="229"/>
      <c r="AD32" s="229"/>
      <c r="AE32" s="229"/>
      <c r="AK32" s="228">
        <v>0</v>
      </c>
      <c r="AL32" s="229"/>
      <c r="AM32" s="229"/>
      <c r="AN32" s="229"/>
      <c r="AO32" s="229"/>
      <c r="AR32" s="151"/>
      <c r="BE32" s="238"/>
    </row>
    <row r="33" spans="2:57" s="152" customFormat="1" ht="14.45" hidden="1" customHeight="1">
      <c r="B33" s="151"/>
      <c r="F33" s="21" t="s">
        <v>48</v>
      </c>
      <c r="L33" s="254">
        <v>0</v>
      </c>
      <c r="M33" s="229"/>
      <c r="N33" s="229"/>
      <c r="O33" s="229"/>
      <c r="P33" s="229"/>
      <c r="W33" s="228">
        <f>ROUND(BD94, 2)</f>
        <v>0</v>
      </c>
      <c r="X33" s="229"/>
      <c r="Y33" s="229"/>
      <c r="Z33" s="229"/>
      <c r="AA33" s="229"/>
      <c r="AB33" s="229"/>
      <c r="AC33" s="229"/>
      <c r="AD33" s="229"/>
      <c r="AE33" s="229"/>
      <c r="AK33" s="228">
        <v>0</v>
      </c>
      <c r="AL33" s="229"/>
      <c r="AM33" s="229"/>
      <c r="AN33" s="229"/>
      <c r="AO33" s="229"/>
      <c r="AR33" s="151"/>
      <c r="BE33" s="238"/>
    </row>
    <row r="34" spans="2:57" s="24" customFormat="1" ht="6.95" customHeight="1">
      <c r="B34" s="23"/>
      <c r="AR34" s="23"/>
      <c r="BE34" s="237"/>
    </row>
    <row r="35" spans="2:57" s="24" customFormat="1" ht="25.9" customHeight="1">
      <c r="B35" s="23"/>
      <c r="C35" s="153"/>
      <c r="D35" s="154" t="s">
        <v>49</v>
      </c>
      <c r="E35" s="155"/>
      <c r="F35" s="155"/>
      <c r="G35" s="155"/>
      <c r="H35" s="155"/>
      <c r="I35" s="155"/>
      <c r="J35" s="155"/>
      <c r="K35" s="155"/>
      <c r="L35" s="155"/>
      <c r="M35" s="155"/>
      <c r="N35" s="155"/>
      <c r="O35" s="155"/>
      <c r="P35" s="155"/>
      <c r="Q35" s="155"/>
      <c r="R35" s="155"/>
      <c r="S35" s="155"/>
      <c r="T35" s="156" t="s">
        <v>50</v>
      </c>
      <c r="U35" s="155"/>
      <c r="V35" s="155"/>
      <c r="W35" s="155"/>
      <c r="X35" s="230" t="s">
        <v>51</v>
      </c>
      <c r="Y35" s="231"/>
      <c r="Z35" s="231"/>
      <c r="AA35" s="231"/>
      <c r="AB35" s="231"/>
      <c r="AC35" s="155"/>
      <c r="AD35" s="155"/>
      <c r="AE35" s="155"/>
      <c r="AF35" s="155"/>
      <c r="AG35" s="155"/>
      <c r="AH35" s="155"/>
      <c r="AI35" s="155"/>
      <c r="AJ35" s="155"/>
      <c r="AK35" s="232">
        <f>SUM(AK26:AK33)</f>
        <v>0</v>
      </c>
      <c r="AL35" s="231"/>
      <c r="AM35" s="231"/>
      <c r="AN35" s="231"/>
      <c r="AO35" s="233"/>
      <c r="AP35" s="153"/>
      <c r="AQ35" s="153"/>
      <c r="AR35" s="23"/>
    </row>
    <row r="36" spans="2:57" s="24" customFormat="1" ht="6.95" customHeight="1">
      <c r="B36" s="23"/>
      <c r="AR36" s="23"/>
    </row>
    <row r="37" spans="2:57" s="24" customFormat="1" ht="14.45" customHeight="1">
      <c r="B37" s="23"/>
      <c r="AR37" s="23"/>
    </row>
    <row r="38" spans="2:57" ht="14.45" customHeight="1">
      <c r="B38" s="18"/>
      <c r="AR38" s="18"/>
    </row>
    <row r="39" spans="2:57" ht="14.45" customHeight="1">
      <c r="B39" s="18"/>
      <c r="AR39" s="18"/>
    </row>
    <row r="40" spans="2:57" ht="14.45" customHeight="1">
      <c r="B40" s="18"/>
      <c r="AR40" s="18"/>
    </row>
    <row r="41" spans="2:57" ht="14.45" customHeight="1">
      <c r="B41" s="18"/>
      <c r="AR41" s="18"/>
    </row>
    <row r="42" spans="2:57" ht="14.45" customHeight="1">
      <c r="B42" s="18"/>
      <c r="AR42" s="18"/>
    </row>
    <row r="43" spans="2:57" ht="14.45" customHeight="1">
      <c r="B43" s="18"/>
      <c r="AR43" s="18"/>
    </row>
    <row r="44" spans="2:57" ht="14.45" customHeight="1">
      <c r="B44" s="18"/>
      <c r="AR44" s="18"/>
    </row>
    <row r="45" spans="2:57" ht="14.45" customHeight="1">
      <c r="B45" s="18"/>
      <c r="AR45" s="18"/>
    </row>
    <row r="46" spans="2:57" ht="14.45" customHeight="1">
      <c r="B46" s="18"/>
      <c r="AR46" s="18"/>
    </row>
    <row r="47" spans="2:57" ht="14.45" customHeight="1">
      <c r="B47" s="18"/>
      <c r="AR47" s="18"/>
    </row>
    <row r="48" spans="2:57" ht="14.45" customHeight="1">
      <c r="B48" s="18"/>
      <c r="AR48" s="18"/>
    </row>
    <row r="49" spans="2:44" s="24" customFormat="1" ht="14.45" customHeight="1">
      <c r="B49" s="23"/>
      <c r="D49" s="47" t="s">
        <v>52</v>
      </c>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7" t="s">
        <v>53</v>
      </c>
      <c r="AI49" s="48"/>
      <c r="AJ49" s="48"/>
      <c r="AK49" s="48"/>
      <c r="AL49" s="48"/>
      <c r="AM49" s="48"/>
      <c r="AN49" s="48"/>
      <c r="AO49" s="48"/>
      <c r="AR49" s="23"/>
    </row>
    <row r="50" spans="2:44">
      <c r="B50" s="18"/>
      <c r="AR50" s="18"/>
    </row>
    <row r="51" spans="2:44">
      <c r="B51" s="18"/>
      <c r="AR51" s="18"/>
    </row>
    <row r="52" spans="2:44">
      <c r="B52" s="18"/>
      <c r="AR52" s="18"/>
    </row>
    <row r="53" spans="2:44">
      <c r="B53" s="18"/>
      <c r="AR53" s="18"/>
    </row>
    <row r="54" spans="2:44">
      <c r="B54" s="18"/>
      <c r="AR54" s="18"/>
    </row>
    <row r="55" spans="2:44">
      <c r="B55" s="18"/>
      <c r="AR55" s="18"/>
    </row>
    <row r="56" spans="2:44">
      <c r="B56" s="18"/>
      <c r="AR56" s="18"/>
    </row>
    <row r="57" spans="2:44">
      <c r="B57" s="18"/>
      <c r="AR57" s="18"/>
    </row>
    <row r="58" spans="2:44">
      <c r="B58" s="18"/>
      <c r="AR58" s="18"/>
    </row>
    <row r="59" spans="2:44">
      <c r="B59" s="18"/>
      <c r="AR59" s="18"/>
    </row>
    <row r="60" spans="2:44" s="24" customFormat="1" ht="12.75">
      <c r="B60" s="23"/>
      <c r="D60" s="49" t="s">
        <v>54</v>
      </c>
      <c r="E60" s="50"/>
      <c r="F60" s="50"/>
      <c r="G60" s="50"/>
      <c r="H60" s="50"/>
      <c r="I60" s="50"/>
      <c r="J60" s="50"/>
      <c r="K60" s="50"/>
      <c r="L60" s="50"/>
      <c r="M60" s="50"/>
      <c r="N60" s="50"/>
      <c r="O60" s="50"/>
      <c r="P60" s="50"/>
      <c r="Q60" s="50"/>
      <c r="R60" s="50"/>
      <c r="S60" s="50"/>
      <c r="T60" s="50"/>
      <c r="U60" s="50"/>
      <c r="V60" s="49" t="s">
        <v>55</v>
      </c>
      <c r="W60" s="50"/>
      <c r="X60" s="50"/>
      <c r="Y60" s="50"/>
      <c r="Z60" s="50"/>
      <c r="AA60" s="50"/>
      <c r="AB60" s="50"/>
      <c r="AC60" s="50"/>
      <c r="AD60" s="50"/>
      <c r="AE60" s="50"/>
      <c r="AF60" s="50"/>
      <c r="AG60" s="50"/>
      <c r="AH60" s="49" t="s">
        <v>54</v>
      </c>
      <c r="AI60" s="50"/>
      <c r="AJ60" s="50"/>
      <c r="AK60" s="50"/>
      <c r="AL60" s="50"/>
      <c r="AM60" s="49" t="s">
        <v>55</v>
      </c>
      <c r="AN60" s="50"/>
      <c r="AO60" s="50"/>
      <c r="AR60" s="23"/>
    </row>
    <row r="61" spans="2:44">
      <c r="B61" s="18"/>
      <c r="AR61" s="18"/>
    </row>
    <row r="62" spans="2:44">
      <c r="B62" s="18"/>
      <c r="AR62" s="18"/>
    </row>
    <row r="63" spans="2:44">
      <c r="B63" s="18"/>
      <c r="AR63" s="18"/>
    </row>
    <row r="64" spans="2:44" s="24" customFormat="1" ht="12.75">
      <c r="B64" s="23"/>
      <c r="D64" s="47" t="s">
        <v>56</v>
      </c>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7" t="s">
        <v>57</v>
      </c>
      <c r="AI64" s="48"/>
      <c r="AJ64" s="48"/>
      <c r="AK64" s="48"/>
      <c r="AL64" s="48"/>
      <c r="AM64" s="48"/>
      <c r="AN64" s="48"/>
      <c r="AO64" s="48"/>
      <c r="AR64" s="23"/>
    </row>
    <row r="65" spans="2:44">
      <c r="B65" s="18"/>
      <c r="AR65" s="18"/>
    </row>
    <row r="66" spans="2:44">
      <c r="B66" s="18"/>
      <c r="AR66" s="18"/>
    </row>
    <row r="67" spans="2:44">
      <c r="B67" s="18"/>
      <c r="AR67" s="18"/>
    </row>
    <row r="68" spans="2:44">
      <c r="B68" s="18"/>
      <c r="AR68" s="18"/>
    </row>
    <row r="69" spans="2:44">
      <c r="B69" s="18"/>
      <c r="AR69" s="18"/>
    </row>
    <row r="70" spans="2:44">
      <c r="B70" s="18"/>
      <c r="AR70" s="18"/>
    </row>
    <row r="71" spans="2:44">
      <c r="B71" s="18"/>
      <c r="AR71" s="18"/>
    </row>
    <row r="72" spans="2:44">
      <c r="B72" s="18"/>
      <c r="AR72" s="18"/>
    </row>
    <row r="73" spans="2:44">
      <c r="B73" s="18"/>
      <c r="AR73" s="18"/>
    </row>
    <row r="74" spans="2:44">
      <c r="B74" s="18"/>
      <c r="AR74" s="18"/>
    </row>
    <row r="75" spans="2:44" s="24" customFormat="1" ht="12.75">
      <c r="B75" s="23"/>
      <c r="D75" s="49" t="s">
        <v>54</v>
      </c>
      <c r="E75" s="50"/>
      <c r="F75" s="50"/>
      <c r="G75" s="50"/>
      <c r="H75" s="50"/>
      <c r="I75" s="50"/>
      <c r="J75" s="50"/>
      <c r="K75" s="50"/>
      <c r="L75" s="50"/>
      <c r="M75" s="50"/>
      <c r="N75" s="50"/>
      <c r="O75" s="50"/>
      <c r="P75" s="50"/>
      <c r="Q75" s="50"/>
      <c r="R75" s="50"/>
      <c r="S75" s="50"/>
      <c r="T75" s="50"/>
      <c r="U75" s="50"/>
      <c r="V75" s="49" t="s">
        <v>55</v>
      </c>
      <c r="W75" s="50"/>
      <c r="X75" s="50"/>
      <c r="Y75" s="50"/>
      <c r="Z75" s="50"/>
      <c r="AA75" s="50"/>
      <c r="AB75" s="50"/>
      <c r="AC75" s="50"/>
      <c r="AD75" s="50"/>
      <c r="AE75" s="50"/>
      <c r="AF75" s="50"/>
      <c r="AG75" s="50"/>
      <c r="AH75" s="49" t="s">
        <v>54</v>
      </c>
      <c r="AI75" s="50"/>
      <c r="AJ75" s="50"/>
      <c r="AK75" s="50"/>
      <c r="AL75" s="50"/>
      <c r="AM75" s="49" t="s">
        <v>55</v>
      </c>
      <c r="AN75" s="50"/>
      <c r="AO75" s="50"/>
      <c r="AR75" s="23"/>
    </row>
    <row r="76" spans="2:44" s="24" customFormat="1">
      <c r="B76" s="23"/>
      <c r="AR76" s="23"/>
    </row>
    <row r="77" spans="2:44" s="24" customFormat="1" ht="6.95" customHeight="1">
      <c r="B77" s="53"/>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23"/>
    </row>
    <row r="81" spans="1:91" s="24" customFormat="1" ht="6.95" customHeight="1">
      <c r="B81" s="55"/>
      <c r="C81" s="56"/>
      <c r="D81" s="56"/>
      <c r="E81" s="56"/>
      <c r="F81" s="56"/>
      <c r="G81" s="56"/>
      <c r="H81" s="56"/>
      <c r="I81" s="56"/>
      <c r="J81" s="56"/>
      <c r="K81" s="56"/>
      <c r="L81" s="56"/>
      <c r="M81" s="56"/>
      <c r="N81" s="56"/>
      <c r="O81" s="56"/>
      <c r="P81" s="56"/>
      <c r="Q81" s="56"/>
      <c r="R81" s="56"/>
      <c r="S81" s="56"/>
      <c r="T81" s="56"/>
      <c r="U81" s="56"/>
      <c r="V81" s="56"/>
      <c r="W81" s="56"/>
      <c r="X81" s="56"/>
      <c r="Y81" s="56"/>
      <c r="Z81" s="56"/>
      <c r="AA81" s="56"/>
      <c r="AB81" s="56"/>
      <c r="AC81" s="56"/>
      <c r="AD81" s="56"/>
      <c r="AE81" s="56"/>
      <c r="AF81" s="56"/>
      <c r="AG81" s="56"/>
      <c r="AH81" s="56"/>
      <c r="AI81" s="56"/>
      <c r="AJ81" s="56"/>
      <c r="AK81" s="56"/>
      <c r="AL81" s="56"/>
      <c r="AM81" s="56"/>
      <c r="AN81" s="56"/>
      <c r="AO81" s="56"/>
      <c r="AP81" s="56"/>
      <c r="AQ81" s="56"/>
      <c r="AR81" s="23"/>
    </row>
    <row r="82" spans="1:91" s="24" customFormat="1" ht="24.95" customHeight="1">
      <c r="B82" s="23"/>
      <c r="C82" s="19" t="s">
        <v>58</v>
      </c>
      <c r="AR82" s="23"/>
    </row>
    <row r="83" spans="1:91" s="24" customFormat="1" ht="6.95" customHeight="1">
      <c r="B83" s="23"/>
      <c r="AR83" s="23"/>
    </row>
    <row r="84" spans="1:91" s="157" customFormat="1" ht="12" customHeight="1">
      <c r="B84" s="158"/>
      <c r="C84" s="21" t="s">
        <v>12</v>
      </c>
      <c r="L84" s="157" t="str">
        <f>K5</f>
        <v>Zirec_F_RR</v>
      </c>
      <c r="AR84" s="158"/>
    </row>
    <row r="85" spans="1:91" s="159" customFormat="1" ht="36.950000000000003" customHeight="1">
      <c r="B85" s="160"/>
      <c r="C85" s="161" t="s">
        <v>15</v>
      </c>
      <c r="L85" s="245" t="str">
        <f>K6</f>
        <v>SN Žireč</v>
      </c>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R85" s="160"/>
    </row>
    <row r="86" spans="1:91" s="24" customFormat="1" ht="6.95" customHeight="1">
      <c r="B86" s="23"/>
      <c r="AR86" s="23"/>
    </row>
    <row r="87" spans="1:91" s="24" customFormat="1" ht="12" customHeight="1">
      <c r="B87" s="23"/>
      <c r="C87" s="21" t="s">
        <v>19</v>
      </c>
      <c r="L87" s="162" t="str">
        <f>IF(K8="","",K8)</f>
        <v xml:space="preserve"> </v>
      </c>
      <c r="AI87" s="21" t="s">
        <v>21</v>
      </c>
      <c r="AM87" s="247" t="str">
        <f>IF(AN8= "","",AN8)</f>
        <v>17. 12. 2018</v>
      </c>
      <c r="AN87" s="247"/>
      <c r="AR87" s="23"/>
    </row>
    <row r="88" spans="1:91" s="24" customFormat="1" ht="6.95" customHeight="1">
      <c r="B88" s="23"/>
      <c r="AR88" s="23"/>
    </row>
    <row r="89" spans="1:91" s="24" customFormat="1" ht="15.2" customHeight="1">
      <c r="B89" s="23"/>
      <c r="C89" s="21" t="s">
        <v>23</v>
      </c>
      <c r="L89" s="157" t="str">
        <f>IF(E11= "","",E11)</f>
        <v>Povodí Labe, státní podnik</v>
      </c>
      <c r="AI89" s="21" t="s">
        <v>31</v>
      </c>
      <c r="AM89" s="243" t="str">
        <f>IF(E17="","",E17)</f>
        <v>Sweco Hydroprojekt a.s.</v>
      </c>
      <c r="AN89" s="244"/>
      <c r="AO89" s="244"/>
      <c r="AP89" s="244"/>
      <c r="AR89" s="23"/>
      <c r="AS89" s="239" t="s">
        <v>59</v>
      </c>
      <c r="AT89" s="240"/>
      <c r="AU89" s="33"/>
      <c r="AV89" s="33"/>
      <c r="AW89" s="33"/>
      <c r="AX89" s="33"/>
      <c r="AY89" s="33"/>
      <c r="AZ89" s="33"/>
      <c r="BA89" s="33"/>
      <c r="BB89" s="33"/>
      <c r="BC89" s="33"/>
      <c r="BD89" s="164"/>
    </row>
    <row r="90" spans="1:91" s="24" customFormat="1" ht="15.2" customHeight="1">
      <c r="B90" s="23"/>
      <c r="C90" s="21" t="s">
        <v>29</v>
      </c>
      <c r="L90" s="157" t="str">
        <f>IF(E14= "Vyplň údaj","",E14)</f>
        <v/>
      </c>
      <c r="AI90" s="21" t="s">
        <v>36</v>
      </c>
      <c r="AM90" s="243" t="str">
        <f>IF(E20="","",E20)</f>
        <v xml:space="preserve"> </v>
      </c>
      <c r="AN90" s="244"/>
      <c r="AO90" s="244"/>
      <c r="AP90" s="244"/>
      <c r="AR90" s="23"/>
      <c r="AS90" s="241"/>
      <c r="AT90" s="242"/>
      <c r="AU90" s="105"/>
      <c r="AV90" s="105"/>
      <c r="AW90" s="105"/>
      <c r="AX90" s="105"/>
      <c r="AY90" s="105"/>
      <c r="AZ90" s="105"/>
      <c r="BA90" s="105"/>
      <c r="BB90" s="105"/>
      <c r="BC90" s="105"/>
      <c r="BD90" s="113"/>
    </row>
    <row r="91" spans="1:91" s="24" customFormat="1" ht="10.9" customHeight="1">
      <c r="B91" s="23"/>
      <c r="AR91" s="23"/>
      <c r="AS91" s="241"/>
      <c r="AT91" s="242"/>
      <c r="AU91" s="105"/>
      <c r="AV91" s="105"/>
      <c r="AW91" s="105"/>
      <c r="AX91" s="105"/>
      <c r="AY91" s="105"/>
      <c r="AZ91" s="105"/>
      <c r="BA91" s="105"/>
      <c r="BB91" s="105"/>
      <c r="BC91" s="105"/>
      <c r="BD91" s="113"/>
    </row>
    <row r="92" spans="1:91" s="24" customFormat="1" ht="29.25" customHeight="1">
      <c r="B92" s="23"/>
      <c r="C92" s="270" t="s">
        <v>60</v>
      </c>
      <c r="D92" s="267"/>
      <c r="E92" s="267"/>
      <c r="F92" s="267"/>
      <c r="G92" s="267"/>
      <c r="H92" s="42"/>
      <c r="I92" s="266" t="s">
        <v>61</v>
      </c>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9" t="s">
        <v>62</v>
      </c>
      <c r="AH92" s="267"/>
      <c r="AI92" s="267"/>
      <c r="AJ92" s="267"/>
      <c r="AK92" s="267"/>
      <c r="AL92" s="267"/>
      <c r="AM92" s="267"/>
      <c r="AN92" s="266" t="s">
        <v>63</v>
      </c>
      <c r="AO92" s="267"/>
      <c r="AP92" s="268"/>
      <c r="AQ92" s="165" t="s">
        <v>64</v>
      </c>
      <c r="AR92" s="23"/>
      <c r="AS92" s="75" t="s">
        <v>65</v>
      </c>
      <c r="AT92" s="76" t="s">
        <v>66</v>
      </c>
      <c r="AU92" s="76" t="s">
        <v>67</v>
      </c>
      <c r="AV92" s="76" t="s">
        <v>68</v>
      </c>
      <c r="AW92" s="76" t="s">
        <v>69</v>
      </c>
      <c r="AX92" s="76" t="s">
        <v>70</v>
      </c>
      <c r="AY92" s="76" t="s">
        <v>71</v>
      </c>
      <c r="AZ92" s="76" t="s">
        <v>72</v>
      </c>
      <c r="BA92" s="76" t="s">
        <v>73</v>
      </c>
      <c r="BB92" s="76" t="s">
        <v>74</v>
      </c>
      <c r="BC92" s="76" t="s">
        <v>75</v>
      </c>
      <c r="BD92" s="77" t="s">
        <v>76</v>
      </c>
    </row>
    <row r="93" spans="1:91" s="24" customFormat="1" ht="10.9" customHeight="1">
      <c r="B93" s="23"/>
      <c r="AR93" s="23"/>
      <c r="AS93" s="81"/>
      <c r="AT93" s="33"/>
      <c r="AU93" s="33"/>
      <c r="AV93" s="33"/>
      <c r="AW93" s="33"/>
      <c r="AX93" s="33"/>
      <c r="AY93" s="33"/>
      <c r="AZ93" s="33"/>
      <c r="BA93" s="33"/>
      <c r="BB93" s="33"/>
      <c r="BC93" s="33"/>
      <c r="BD93" s="164"/>
    </row>
    <row r="94" spans="1:91" s="166" customFormat="1" ht="32.450000000000003" customHeight="1">
      <c r="B94" s="167"/>
      <c r="C94" s="79" t="s">
        <v>77</v>
      </c>
      <c r="D94" s="168"/>
      <c r="E94" s="168"/>
      <c r="F94" s="168"/>
      <c r="G94" s="168"/>
      <c r="H94" s="168"/>
      <c r="I94" s="168"/>
      <c r="J94" s="168"/>
      <c r="K94" s="168"/>
      <c r="L94" s="168"/>
      <c r="M94" s="168"/>
      <c r="N94" s="168"/>
      <c r="O94" s="168"/>
      <c r="P94" s="168"/>
      <c r="Q94" s="168"/>
      <c r="R94" s="168"/>
      <c r="S94" s="168"/>
      <c r="T94" s="168"/>
      <c r="U94" s="168"/>
      <c r="V94" s="168"/>
      <c r="W94" s="168"/>
      <c r="X94" s="168"/>
      <c r="Y94" s="168"/>
      <c r="Z94" s="168"/>
      <c r="AA94" s="168"/>
      <c r="AB94" s="168"/>
      <c r="AC94" s="168"/>
      <c r="AD94" s="168"/>
      <c r="AE94" s="168"/>
      <c r="AF94" s="168"/>
      <c r="AG94" s="264">
        <f>ROUND(AG95+AG99+AG103+AG107+AG110+AG116+AG121+AG122,2)</f>
        <v>0</v>
      </c>
      <c r="AH94" s="264"/>
      <c r="AI94" s="264"/>
      <c r="AJ94" s="264"/>
      <c r="AK94" s="264"/>
      <c r="AL94" s="264"/>
      <c r="AM94" s="264"/>
      <c r="AN94" s="265">
        <f t="shared" ref="AN94:AN122" si="0">SUM(AG94,AT94)</f>
        <v>0</v>
      </c>
      <c r="AO94" s="265"/>
      <c r="AP94" s="265"/>
      <c r="AQ94" s="170" t="s">
        <v>1</v>
      </c>
      <c r="AR94" s="167"/>
      <c r="AS94" s="171">
        <f>ROUND(AS95+AS99+AS103+AS107+AS110+AS116+AS121+AS122,2)</f>
        <v>0</v>
      </c>
      <c r="AT94" s="172">
        <f t="shared" ref="AT94:AT122" si="1">ROUND(SUM(AV94:AW94),2)</f>
        <v>0</v>
      </c>
      <c r="AU94" s="173">
        <f>ROUND(AU95+AU99+AU103+AU107+AU110+AU116+AU121+AU122,5)</f>
        <v>0</v>
      </c>
      <c r="AV94" s="172">
        <f>ROUND(AZ94*L29,2)</f>
        <v>0</v>
      </c>
      <c r="AW94" s="172">
        <f>ROUND(BA94*L30,2)</f>
        <v>0</v>
      </c>
      <c r="AX94" s="172">
        <f>ROUND(BB94*L29,2)</f>
        <v>0</v>
      </c>
      <c r="AY94" s="172">
        <f>ROUND(BC94*L30,2)</f>
        <v>0</v>
      </c>
      <c r="AZ94" s="172">
        <f>ROUND(AZ95+AZ99+AZ103+AZ107+AZ110+AZ116+AZ121+AZ122,2)</f>
        <v>0</v>
      </c>
      <c r="BA94" s="172">
        <f>ROUND(BA95+BA99+BA103+BA107+BA110+BA116+BA121+BA122,2)</f>
        <v>0</v>
      </c>
      <c r="BB94" s="172">
        <f>ROUND(BB95+BB99+BB103+BB107+BB110+BB116+BB121+BB122,2)</f>
        <v>0</v>
      </c>
      <c r="BC94" s="172">
        <f>ROUND(BC95+BC99+BC103+BC107+BC110+BC116+BC121+BC122,2)</f>
        <v>0</v>
      </c>
      <c r="BD94" s="174">
        <f>ROUND(BD95+BD99+BD103+BD107+BD110+BD116+BD121+BD122,2)</f>
        <v>0</v>
      </c>
      <c r="BS94" s="175" t="s">
        <v>78</v>
      </c>
      <c r="BT94" s="175" t="s">
        <v>79</v>
      </c>
      <c r="BU94" s="176" t="s">
        <v>80</v>
      </c>
      <c r="BV94" s="175" t="s">
        <v>81</v>
      </c>
      <c r="BW94" s="175" t="s">
        <v>4</v>
      </c>
      <c r="BX94" s="175" t="s">
        <v>82</v>
      </c>
      <c r="CL94" s="175" t="s">
        <v>1</v>
      </c>
    </row>
    <row r="95" spans="1:91" s="177" customFormat="1" ht="16.5" customHeight="1">
      <c r="B95" s="178"/>
      <c r="C95" s="179"/>
      <c r="D95" s="260" t="s">
        <v>83</v>
      </c>
      <c r="E95" s="260"/>
      <c r="F95" s="260"/>
      <c r="G95" s="260"/>
      <c r="H95" s="260"/>
      <c r="I95" s="180"/>
      <c r="J95" s="260" t="s">
        <v>84</v>
      </c>
      <c r="K95" s="260"/>
      <c r="L95" s="260"/>
      <c r="M95" s="260"/>
      <c r="N95" s="260"/>
      <c r="O95" s="260"/>
      <c r="P95" s="260"/>
      <c r="Q95" s="260"/>
      <c r="R95" s="260"/>
      <c r="S95" s="260"/>
      <c r="T95" s="260"/>
      <c r="U95" s="260"/>
      <c r="V95" s="260"/>
      <c r="W95" s="260"/>
      <c r="X95" s="260"/>
      <c r="Y95" s="260"/>
      <c r="Z95" s="260"/>
      <c r="AA95" s="260"/>
      <c r="AB95" s="260"/>
      <c r="AC95" s="260"/>
      <c r="AD95" s="260"/>
      <c r="AE95" s="260"/>
      <c r="AF95" s="260"/>
      <c r="AG95" s="263">
        <f>ROUND(SUM(AG96:AG98),2)</f>
        <v>0</v>
      </c>
      <c r="AH95" s="258"/>
      <c r="AI95" s="258"/>
      <c r="AJ95" s="258"/>
      <c r="AK95" s="258"/>
      <c r="AL95" s="258"/>
      <c r="AM95" s="258"/>
      <c r="AN95" s="257">
        <f t="shared" si="0"/>
        <v>0</v>
      </c>
      <c r="AO95" s="258"/>
      <c r="AP95" s="258"/>
      <c r="AQ95" s="181" t="s">
        <v>85</v>
      </c>
      <c r="AR95" s="178"/>
      <c r="AS95" s="182">
        <f>ROUND(SUM(AS96:AS98),2)</f>
        <v>0</v>
      </c>
      <c r="AT95" s="183">
        <f t="shared" si="1"/>
        <v>0</v>
      </c>
      <c r="AU95" s="184">
        <f>ROUND(SUM(AU96:AU98),5)</f>
        <v>0</v>
      </c>
      <c r="AV95" s="183">
        <f>ROUND(AZ95*L29,2)</f>
        <v>0</v>
      </c>
      <c r="AW95" s="183">
        <f>ROUND(BA95*L30,2)</f>
        <v>0</v>
      </c>
      <c r="AX95" s="183">
        <f>ROUND(BB95*L29,2)</f>
        <v>0</v>
      </c>
      <c r="AY95" s="183">
        <f>ROUND(BC95*L30,2)</f>
        <v>0</v>
      </c>
      <c r="AZ95" s="183">
        <f>ROUND(SUM(AZ96:AZ98),2)</f>
        <v>0</v>
      </c>
      <c r="BA95" s="183">
        <f>ROUND(SUM(BA96:BA98),2)</f>
        <v>0</v>
      </c>
      <c r="BB95" s="183">
        <f>ROUND(SUM(BB96:BB98),2)</f>
        <v>0</v>
      </c>
      <c r="BC95" s="183">
        <f>ROUND(SUM(BC96:BC98),2)</f>
        <v>0</v>
      </c>
      <c r="BD95" s="185">
        <f>ROUND(SUM(BD96:BD98),2)</f>
        <v>0</v>
      </c>
      <c r="BS95" s="186" t="s">
        <v>78</v>
      </c>
      <c r="BT95" s="186" t="s">
        <v>86</v>
      </c>
      <c r="BU95" s="186" t="s">
        <v>80</v>
      </c>
      <c r="BV95" s="186" t="s">
        <v>81</v>
      </c>
      <c r="BW95" s="186" t="s">
        <v>87</v>
      </c>
      <c r="BX95" s="186" t="s">
        <v>4</v>
      </c>
      <c r="CL95" s="186" t="s">
        <v>1</v>
      </c>
      <c r="CM95" s="186" t="s">
        <v>88</v>
      </c>
    </row>
    <row r="96" spans="1:91" s="157" customFormat="1" ht="16.5" customHeight="1">
      <c r="A96" s="187" t="s">
        <v>89</v>
      </c>
      <c r="B96" s="158"/>
      <c r="C96" s="67"/>
      <c r="D96" s="67"/>
      <c r="E96" s="259" t="s">
        <v>90</v>
      </c>
      <c r="F96" s="259"/>
      <c r="G96" s="259"/>
      <c r="H96" s="259"/>
      <c r="I96" s="259"/>
      <c r="J96" s="67"/>
      <c r="K96" s="259" t="s">
        <v>91</v>
      </c>
      <c r="L96" s="259"/>
      <c r="M96" s="259"/>
      <c r="N96" s="259"/>
      <c r="O96" s="259"/>
      <c r="P96" s="259"/>
      <c r="Q96" s="259"/>
      <c r="R96" s="259"/>
      <c r="S96" s="259"/>
      <c r="T96" s="259"/>
      <c r="U96" s="259"/>
      <c r="V96" s="259"/>
      <c r="W96" s="259"/>
      <c r="X96" s="259"/>
      <c r="Y96" s="259"/>
      <c r="Z96" s="259"/>
      <c r="AA96" s="259"/>
      <c r="AB96" s="259"/>
      <c r="AC96" s="259"/>
      <c r="AD96" s="259"/>
      <c r="AE96" s="259"/>
      <c r="AF96" s="259"/>
      <c r="AG96" s="261">
        <f>'SO 01.1 - Boční hráz'!J32</f>
        <v>0</v>
      </c>
      <c r="AH96" s="262"/>
      <c r="AI96" s="262"/>
      <c r="AJ96" s="262"/>
      <c r="AK96" s="262"/>
      <c r="AL96" s="262"/>
      <c r="AM96" s="262"/>
      <c r="AN96" s="261">
        <f t="shared" si="0"/>
        <v>0</v>
      </c>
      <c r="AO96" s="262"/>
      <c r="AP96" s="262"/>
      <c r="AQ96" s="189" t="s">
        <v>92</v>
      </c>
      <c r="AR96" s="158"/>
      <c r="AS96" s="190">
        <v>0</v>
      </c>
      <c r="AT96" s="191">
        <f t="shared" si="1"/>
        <v>0</v>
      </c>
      <c r="AU96" s="192">
        <f>'SO 01.1 - Boční hráz'!P129</f>
        <v>0</v>
      </c>
      <c r="AV96" s="191">
        <f>'SO 01.1 - Boční hráz'!J35</f>
        <v>0</v>
      </c>
      <c r="AW96" s="191">
        <f>'SO 01.1 - Boční hráz'!J36</f>
        <v>0</v>
      </c>
      <c r="AX96" s="191">
        <f>'SO 01.1 - Boční hráz'!J37</f>
        <v>0</v>
      </c>
      <c r="AY96" s="191">
        <f>'SO 01.1 - Boční hráz'!J38</f>
        <v>0</v>
      </c>
      <c r="AZ96" s="191">
        <f>'SO 01.1 - Boční hráz'!F35</f>
        <v>0</v>
      </c>
      <c r="BA96" s="191">
        <f>'SO 01.1 - Boční hráz'!F36</f>
        <v>0</v>
      </c>
      <c r="BB96" s="191">
        <f>'SO 01.1 - Boční hráz'!F37</f>
        <v>0</v>
      </c>
      <c r="BC96" s="191">
        <f>'SO 01.1 - Boční hráz'!F38</f>
        <v>0</v>
      </c>
      <c r="BD96" s="193">
        <f>'SO 01.1 - Boční hráz'!F39</f>
        <v>0</v>
      </c>
      <c r="BT96" s="26" t="s">
        <v>88</v>
      </c>
      <c r="BV96" s="26" t="s">
        <v>81</v>
      </c>
      <c r="BW96" s="26" t="s">
        <v>93</v>
      </c>
      <c r="BX96" s="26" t="s">
        <v>87</v>
      </c>
      <c r="CL96" s="26" t="s">
        <v>1</v>
      </c>
    </row>
    <row r="97" spans="1:91" s="157" customFormat="1" ht="16.5" customHeight="1">
      <c r="A97" s="187" t="s">
        <v>89</v>
      </c>
      <c r="B97" s="158"/>
      <c r="C97" s="67"/>
      <c r="D97" s="67"/>
      <c r="E97" s="259" t="s">
        <v>94</v>
      </c>
      <c r="F97" s="259"/>
      <c r="G97" s="259"/>
      <c r="H97" s="259"/>
      <c r="I97" s="259"/>
      <c r="J97" s="67"/>
      <c r="K97" s="259" t="s">
        <v>95</v>
      </c>
      <c r="L97" s="259"/>
      <c r="M97" s="259"/>
      <c r="N97" s="259"/>
      <c r="O97" s="259"/>
      <c r="P97" s="259"/>
      <c r="Q97" s="259"/>
      <c r="R97" s="259"/>
      <c r="S97" s="259"/>
      <c r="T97" s="259"/>
      <c r="U97" s="259"/>
      <c r="V97" s="259"/>
      <c r="W97" s="259"/>
      <c r="X97" s="259"/>
      <c r="Y97" s="259"/>
      <c r="Z97" s="259"/>
      <c r="AA97" s="259"/>
      <c r="AB97" s="259"/>
      <c r="AC97" s="259"/>
      <c r="AD97" s="259"/>
      <c r="AE97" s="259"/>
      <c r="AF97" s="259"/>
      <c r="AG97" s="261">
        <f>'SO 01.2 - Čelní hráz'!J32</f>
        <v>0</v>
      </c>
      <c r="AH97" s="262"/>
      <c r="AI97" s="262"/>
      <c r="AJ97" s="262"/>
      <c r="AK97" s="262"/>
      <c r="AL97" s="262"/>
      <c r="AM97" s="262"/>
      <c r="AN97" s="261">
        <f t="shared" si="0"/>
        <v>0</v>
      </c>
      <c r="AO97" s="262"/>
      <c r="AP97" s="262"/>
      <c r="AQ97" s="189" t="s">
        <v>92</v>
      </c>
      <c r="AR97" s="158"/>
      <c r="AS97" s="190">
        <v>0</v>
      </c>
      <c r="AT97" s="191">
        <f t="shared" si="1"/>
        <v>0</v>
      </c>
      <c r="AU97" s="192">
        <f>'SO 01.2 - Čelní hráz'!P129</f>
        <v>0</v>
      </c>
      <c r="AV97" s="191">
        <f>'SO 01.2 - Čelní hráz'!J35</f>
        <v>0</v>
      </c>
      <c r="AW97" s="191">
        <f>'SO 01.2 - Čelní hráz'!J36</f>
        <v>0</v>
      </c>
      <c r="AX97" s="191">
        <f>'SO 01.2 - Čelní hráz'!J37</f>
        <v>0</v>
      </c>
      <c r="AY97" s="191">
        <f>'SO 01.2 - Čelní hráz'!J38</f>
        <v>0</v>
      </c>
      <c r="AZ97" s="191">
        <f>'SO 01.2 - Čelní hráz'!F35</f>
        <v>0</v>
      </c>
      <c r="BA97" s="191">
        <f>'SO 01.2 - Čelní hráz'!F36</f>
        <v>0</v>
      </c>
      <c r="BB97" s="191">
        <f>'SO 01.2 - Čelní hráz'!F37</f>
        <v>0</v>
      </c>
      <c r="BC97" s="191">
        <f>'SO 01.2 - Čelní hráz'!F38</f>
        <v>0</v>
      </c>
      <c r="BD97" s="193">
        <f>'SO 01.2 - Čelní hráz'!F39</f>
        <v>0</v>
      </c>
      <c r="BT97" s="26" t="s">
        <v>88</v>
      </c>
      <c r="BV97" s="26" t="s">
        <v>81</v>
      </c>
      <c r="BW97" s="26" t="s">
        <v>96</v>
      </c>
      <c r="BX97" s="26" t="s">
        <v>87</v>
      </c>
      <c r="CL97" s="26" t="s">
        <v>1</v>
      </c>
    </row>
    <row r="98" spans="1:91" s="157" customFormat="1" ht="16.5" customHeight="1">
      <c r="A98" s="187" t="s">
        <v>89</v>
      </c>
      <c r="B98" s="158"/>
      <c r="C98" s="67"/>
      <c r="D98" s="67"/>
      <c r="E98" s="259" t="s">
        <v>97</v>
      </c>
      <c r="F98" s="259"/>
      <c r="G98" s="259"/>
      <c r="H98" s="259"/>
      <c r="I98" s="259"/>
      <c r="J98" s="67"/>
      <c r="K98" s="259" t="s">
        <v>98</v>
      </c>
      <c r="L98" s="259"/>
      <c r="M98" s="259"/>
      <c r="N98" s="259"/>
      <c r="O98" s="259"/>
      <c r="P98" s="259"/>
      <c r="Q98" s="259"/>
      <c r="R98" s="259"/>
      <c r="S98" s="259"/>
      <c r="T98" s="259"/>
      <c r="U98" s="259"/>
      <c r="V98" s="259"/>
      <c r="W98" s="259"/>
      <c r="X98" s="259"/>
      <c r="Y98" s="259"/>
      <c r="Z98" s="259"/>
      <c r="AA98" s="259"/>
      <c r="AB98" s="259"/>
      <c r="AC98" s="259"/>
      <c r="AD98" s="259"/>
      <c r="AE98" s="259"/>
      <c r="AF98" s="259"/>
      <c r="AG98" s="261">
        <f>'SO 01.3 - Úprava terénu p...'!J32</f>
        <v>0</v>
      </c>
      <c r="AH98" s="262"/>
      <c r="AI98" s="262"/>
      <c r="AJ98" s="262"/>
      <c r="AK98" s="262"/>
      <c r="AL98" s="262"/>
      <c r="AM98" s="262"/>
      <c r="AN98" s="261">
        <f t="shared" si="0"/>
        <v>0</v>
      </c>
      <c r="AO98" s="262"/>
      <c r="AP98" s="262"/>
      <c r="AQ98" s="189" t="s">
        <v>92</v>
      </c>
      <c r="AR98" s="158"/>
      <c r="AS98" s="190">
        <v>0</v>
      </c>
      <c r="AT98" s="191">
        <f t="shared" si="1"/>
        <v>0</v>
      </c>
      <c r="AU98" s="192">
        <f>'SO 01.3 - Úprava terénu p...'!P123</f>
        <v>0</v>
      </c>
      <c r="AV98" s="191">
        <f>'SO 01.3 - Úprava terénu p...'!J35</f>
        <v>0</v>
      </c>
      <c r="AW98" s="191">
        <f>'SO 01.3 - Úprava terénu p...'!J36</f>
        <v>0</v>
      </c>
      <c r="AX98" s="191">
        <f>'SO 01.3 - Úprava terénu p...'!J37</f>
        <v>0</v>
      </c>
      <c r="AY98" s="191">
        <f>'SO 01.3 - Úprava terénu p...'!J38</f>
        <v>0</v>
      </c>
      <c r="AZ98" s="191">
        <f>'SO 01.3 - Úprava terénu p...'!F35</f>
        <v>0</v>
      </c>
      <c r="BA98" s="191">
        <f>'SO 01.3 - Úprava terénu p...'!F36</f>
        <v>0</v>
      </c>
      <c r="BB98" s="191">
        <f>'SO 01.3 - Úprava terénu p...'!F37</f>
        <v>0</v>
      </c>
      <c r="BC98" s="191">
        <f>'SO 01.3 - Úprava terénu p...'!F38</f>
        <v>0</v>
      </c>
      <c r="BD98" s="193">
        <f>'SO 01.3 - Úprava terénu p...'!F39</f>
        <v>0</v>
      </c>
      <c r="BT98" s="26" t="s">
        <v>88</v>
      </c>
      <c r="BV98" s="26" t="s">
        <v>81</v>
      </c>
      <c r="BW98" s="26" t="s">
        <v>99</v>
      </c>
      <c r="BX98" s="26" t="s">
        <v>87</v>
      </c>
      <c r="CL98" s="26" t="s">
        <v>1</v>
      </c>
    </row>
    <row r="99" spans="1:91" s="177" customFormat="1" ht="16.5" customHeight="1">
      <c r="B99" s="178"/>
      <c r="C99" s="179"/>
      <c r="D99" s="260" t="s">
        <v>100</v>
      </c>
      <c r="E99" s="260"/>
      <c r="F99" s="260"/>
      <c r="G99" s="260"/>
      <c r="H99" s="260"/>
      <c r="I99" s="180"/>
      <c r="J99" s="260" t="s">
        <v>101</v>
      </c>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3">
        <f>ROUND(SUM(AG100:AG102),2)</f>
        <v>0</v>
      </c>
      <c r="AH99" s="258"/>
      <c r="AI99" s="258"/>
      <c r="AJ99" s="258"/>
      <c r="AK99" s="258"/>
      <c r="AL99" s="258"/>
      <c r="AM99" s="258"/>
      <c r="AN99" s="257">
        <f t="shared" si="0"/>
        <v>0</v>
      </c>
      <c r="AO99" s="258"/>
      <c r="AP99" s="258"/>
      <c r="AQ99" s="181" t="s">
        <v>85</v>
      </c>
      <c r="AR99" s="178"/>
      <c r="AS99" s="182">
        <f>ROUND(SUM(AS100:AS102),2)</f>
        <v>0</v>
      </c>
      <c r="AT99" s="183">
        <f t="shared" si="1"/>
        <v>0</v>
      </c>
      <c r="AU99" s="184">
        <f>ROUND(SUM(AU100:AU102),5)</f>
        <v>0</v>
      </c>
      <c r="AV99" s="183">
        <f>ROUND(AZ99*L29,2)</f>
        <v>0</v>
      </c>
      <c r="AW99" s="183">
        <f>ROUND(BA99*L30,2)</f>
        <v>0</v>
      </c>
      <c r="AX99" s="183">
        <f>ROUND(BB99*L29,2)</f>
        <v>0</v>
      </c>
      <c r="AY99" s="183">
        <f>ROUND(BC99*L30,2)</f>
        <v>0</v>
      </c>
      <c r="AZ99" s="183">
        <f>ROUND(SUM(AZ100:AZ102),2)</f>
        <v>0</v>
      </c>
      <c r="BA99" s="183">
        <f>ROUND(SUM(BA100:BA102),2)</f>
        <v>0</v>
      </c>
      <c r="BB99" s="183">
        <f>ROUND(SUM(BB100:BB102),2)</f>
        <v>0</v>
      </c>
      <c r="BC99" s="183">
        <f>ROUND(SUM(BC100:BC102),2)</f>
        <v>0</v>
      </c>
      <c r="BD99" s="185">
        <f>ROUND(SUM(BD100:BD102),2)</f>
        <v>0</v>
      </c>
      <c r="BS99" s="186" t="s">
        <v>78</v>
      </c>
      <c r="BT99" s="186" t="s">
        <v>86</v>
      </c>
      <c r="BU99" s="186" t="s">
        <v>80</v>
      </c>
      <c r="BV99" s="186" t="s">
        <v>81</v>
      </c>
      <c r="BW99" s="186" t="s">
        <v>102</v>
      </c>
      <c r="BX99" s="186" t="s">
        <v>4</v>
      </c>
      <c r="CL99" s="186" t="s">
        <v>1</v>
      </c>
      <c r="CM99" s="186" t="s">
        <v>88</v>
      </c>
    </row>
    <row r="100" spans="1:91" s="157" customFormat="1" ht="16.5" customHeight="1">
      <c r="A100" s="187" t="s">
        <v>89</v>
      </c>
      <c r="B100" s="158"/>
      <c r="C100" s="67"/>
      <c r="D100" s="67"/>
      <c r="E100" s="259" t="s">
        <v>103</v>
      </c>
      <c r="F100" s="259"/>
      <c r="G100" s="259"/>
      <c r="H100" s="259"/>
      <c r="I100" s="259"/>
      <c r="J100" s="67"/>
      <c r="K100" s="259" t="s">
        <v>104</v>
      </c>
      <c r="L100" s="259"/>
      <c r="M100" s="259"/>
      <c r="N100" s="259"/>
      <c r="O100" s="259"/>
      <c r="P100" s="259"/>
      <c r="Q100" s="259"/>
      <c r="R100" s="259"/>
      <c r="S100" s="259"/>
      <c r="T100" s="259"/>
      <c r="U100" s="259"/>
      <c r="V100" s="259"/>
      <c r="W100" s="259"/>
      <c r="X100" s="259"/>
      <c r="Y100" s="259"/>
      <c r="Z100" s="259"/>
      <c r="AA100" s="259"/>
      <c r="AB100" s="259"/>
      <c r="AC100" s="259"/>
      <c r="AD100" s="259"/>
      <c r="AE100" s="259"/>
      <c r="AF100" s="259"/>
      <c r="AG100" s="261">
        <f>'SO 02.1 - Korunový přeliv'!J32</f>
        <v>0</v>
      </c>
      <c r="AH100" s="262"/>
      <c r="AI100" s="262"/>
      <c r="AJ100" s="262"/>
      <c r="AK100" s="262"/>
      <c r="AL100" s="262"/>
      <c r="AM100" s="262"/>
      <c r="AN100" s="261">
        <f t="shared" si="0"/>
        <v>0</v>
      </c>
      <c r="AO100" s="262"/>
      <c r="AP100" s="262"/>
      <c r="AQ100" s="189" t="s">
        <v>92</v>
      </c>
      <c r="AR100" s="158"/>
      <c r="AS100" s="190">
        <v>0</v>
      </c>
      <c r="AT100" s="191">
        <f t="shared" si="1"/>
        <v>0</v>
      </c>
      <c r="AU100" s="192">
        <f>'SO 02.1 - Korunový přeliv'!P128</f>
        <v>0</v>
      </c>
      <c r="AV100" s="191">
        <f>'SO 02.1 - Korunový přeliv'!J35</f>
        <v>0</v>
      </c>
      <c r="AW100" s="191">
        <f>'SO 02.1 - Korunový přeliv'!J36</f>
        <v>0</v>
      </c>
      <c r="AX100" s="191">
        <f>'SO 02.1 - Korunový přeliv'!J37</f>
        <v>0</v>
      </c>
      <c r="AY100" s="191">
        <f>'SO 02.1 - Korunový přeliv'!J38</f>
        <v>0</v>
      </c>
      <c r="AZ100" s="191">
        <f>'SO 02.1 - Korunový přeliv'!F35</f>
        <v>0</v>
      </c>
      <c r="BA100" s="191">
        <f>'SO 02.1 - Korunový přeliv'!F36</f>
        <v>0</v>
      </c>
      <c r="BB100" s="191">
        <f>'SO 02.1 - Korunový přeliv'!F37</f>
        <v>0</v>
      </c>
      <c r="BC100" s="191">
        <f>'SO 02.1 - Korunový přeliv'!F38</f>
        <v>0</v>
      </c>
      <c r="BD100" s="193">
        <f>'SO 02.1 - Korunový přeliv'!F39</f>
        <v>0</v>
      </c>
      <c r="BT100" s="26" t="s">
        <v>88</v>
      </c>
      <c r="BV100" s="26" t="s">
        <v>81</v>
      </c>
      <c r="BW100" s="26" t="s">
        <v>105</v>
      </c>
      <c r="BX100" s="26" t="s">
        <v>102</v>
      </c>
      <c r="CL100" s="26" t="s">
        <v>1</v>
      </c>
    </row>
    <row r="101" spans="1:91" s="157" customFormat="1" ht="16.5" customHeight="1">
      <c r="A101" s="187" t="s">
        <v>89</v>
      </c>
      <c r="B101" s="158"/>
      <c r="C101" s="67"/>
      <c r="D101" s="67"/>
      <c r="E101" s="259" t="s">
        <v>106</v>
      </c>
      <c r="F101" s="259"/>
      <c r="G101" s="259"/>
      <c r="H101" s="259"/>
      <c r="I101" s="259"/>
      <c r="J101" s="67"/>
      <c r="K101" s="259" t="s">
        <v>107</v>
      </c>
      <c r="L101" s="259"/>
      <c r="M101" s="259"/>
      <c r="N101" s="259"/>
      <c r="O101" s="259"/>
      <c r="P101" s="259"/>
      <c r="Q101" s="259"/>
      <c r="R101" s="259"/>
      <c r="S101" s="259"/>
      <c r="T101" s="259"/>
      <c r="U101" s="259"/>
      <c r="V101" s="259"/>
      <c r="W101" s="259"/>
      <c r="X101" s="259"/>
      <c r="Y101" s="259"/>
      <c r="Z101" s="259"/>
      <c r="AA101" s="259"/>
      <c r="AB101" s="259"/>
      <c r="AC101" s="259"/>
      <c r="AD101" s="259"/>
      <c r="AE101" s="259"/>
      <c r="AF101" s="259"/>
      <c r="AG101" s="261">
        <f>'SO 02.2 - Odpadní koryto'!J32</f>
        <v>0</v>
      </c>
      <c r="AH101" s="262"/>
      <c r="AI101" s="262"/>
      <c r="AJ101" s="262"/>
      <c r="AK101" s="262"/>
      <c r="AL101" s="262"/>
      <c r="AM101" s="262"/>
      <c r="AN101" s="261">
        <f t="shared" si="0"/>
        <v>0</v>
      </c>
      <c r="AO101" s="262"/>
      <c r="AP101" s="262"/>
      <c r="AQ101" s="189" t="s">
        <v>92</v>
      </c>
      <c r="AR101" s="158"/>
      <c r="AS101" s="190">
        <v>0</v>
      </c>
      <c r="AT101" s="191">
        <f t="shared" si="1"/>
        <v>0</v>
      </c>
      <c r="AU101" s="192">
        <f>'SO 02.2 - Odpadní koryto'!P125</f>
        <v>0</v>
      </c>
      <c r="AV101" s="191">
        <f>'SO 02.2 - Odpadní koryto'!J35</f>
        <v>0</v>
      </c>
      <c r="AW101" s="191">
        <f>'SO 02.2 - Odpadní koryto'!J36</f>
        <v>0</v>
      </c>
      <c r="AX101" s="191">
        <f>'SO 02.2 - Odpadní koryto'!J37</f>
        <v>0</v>
      </c>
      <c r="AY101" s="191">
        <f>'SO 02.2 - Odpadní koryto'!J38</f>
        <v>0</v>
      </c>
      <c r="AZ101" s="191">
        <f>'SO 02.2 - Odpadní koryto'!F35</f>
        <v>0</v>
      </c>
      <c r="BA101" s="191">
        <f>'SO 02.2 - Odpadní koryto'!F36</f>
        <v>0</v>
      </c>
      <c r="BB101" s="191">
        <f>'SO 02.2 - Odpadní koryto'!F37</f>
        <v>0</v>
      </c>
      <c r="BC101" s="191">
        <f>'SO 02.2 - Odpadní koryto'!F38</f>
        <v>0</v>
      </c>
      <c r="BD101" s="193">
        <f>'SO 02.2 - Odpadní koryto'!F39</f>
        <v>0</v>
      </c>
      <c r="BT101" s="26" t="s">
        <v>88</v>
      </c>
      <c r="BV101" s="26" t="s">
        <v>81</v>
      </c>
      <c r="BW101" s="26" t="s">
        <v>108</v>
      </c>
      <c r="BX101" s="26" t="s">
        <v>102</v>
      </c>
      <c r="CL101" s="26" t="s">
        <v>1</v>
      </c>
    </row>
    <row r="102" spans="1:91" s="157" customFormat="1" ht="16.5" customHeight="1">
      <c r="A102" s="187" t="s">
        <v>89</v>
      </c>
      <c r="B102" s="158"/>
      <c r="C102" s="67"/>
      <c r="D102" s="67"/>
      <c r="E102" s="259" t="s">
        <v>109</v>
      </c>
      <c r="F102" s="259"/>
      <c r="G102" s="259"/>
      <c r="H102" s="259"/>
      <c r="I102" s="259"/>
      <c r="J102" s="67"/>
      <c r="K102" s="259" t="s">
        <v>110</v>
      </c>
      <c r="L102" s="259"/>
      <c r="M102" s="259"/>
      <c r="N102" s="259"/>
      <c r="O102" s="259"/>
      <c r="P102" s="259"/>
      <c r="Q102" s="259"/>
      <c r="R102" s="259"/>
      <c r="S102" s="259"/>
      <c r="T102" s="259"/>
      <c r="U102" s="259"/>
      <c r="V102" s="259"/>
      <c r="W102" s="259"/>
      <c r="X102" s="259"/>
      <c r="Y102" s="259"/>
      <c r="Z102" s="259"/>
      <c r="AA102" s="259"/>
      <c r="AB102" s="259"/>
      <c r="AC102" s="259"/>
      <c r="AD102" s="259"/>
      <c r="AE102" s="259"/>
      <c r="AF102" s="259"/>
      <c r="AG102" s="261">
        <f>'SO 02.3 - Snížení terénu'!J32</f>
        <v>0</v>
      </c>
      <c r="AH102" s="262"/>
      <c r="AI102" s="262"/>
      <c r="AJ102" s="262"/>
      <c r="AK102" s="262"/>
      <c r="AL102" s="262"/>
      <c r="AM102" s="262"/>
      <c r="AN102" s="261">
        <f t="shared" si="0"/>
        <v>0</v>
      </c>
      <c r="AO102" s="262"/>
      <c r="AP102" s="262"/>
      <c r="AQ102" s="189" t="s">
        <v>92</v>
      </c>
      <c r="AR102" s="158"/>
      <c r="AS102" s="190">
        <v>0</v>
      </c>
      <c r="AT102" s="191">
        <f t="shared" si="1"/>
        <v>0</v>
      </c>
      <c r="AU102" s="192">
        <f>'SO 02.3 - Snížení terénu'!P122</f>
        <v>0</v>
      </c>
      <c r="AV102" s="191">
        <f>'SO 02.3 - Snížení terénu'!J35</f>
        <v>0</v>
      </c>
      <c r="AW102" s="191">
        <f>'SO 02.3 - Snížení terénu'!J36</f>
        <v>0</v>
      </c>
      <c r="AX102" s="191">
        <f>'SO 02.3 - Snížení terénu'!J37</f>
        <v>0</v>
      </c>
      <c r="AY102" s="191">
        <f>'SO 02.3 - Snížení terénu'!J38</f>
        <v>0</v>
      </c>
      <c r="AZ102" s="191">
        <f>'SO 02.3 - Snížení terénu'!F35</f>
        <v>0</v>
      </c>
      <c r="BA102" s="191">
        <f>'SO 02.3 - Snížení terénu'!F36</f>
        <v>0</v>
      </c>
      <c r="BB102" s="191">
        <f>'SO 02.3 - Snížení terénu'!F37</f>
        <v>0</v>
      </c>
      <c r="BC102" s="191">
        <f>'SO 02.3 - Snížení terénu'!F38</f>
        <v>0</v>
      </c>
      <c r="BD102" s="193">
        <f>'SO 02.3 - Snížení terénu'!F39</f>
        <v>0</v>
      </c>
      <c r="BT102" s="26" t="s">
        <v>88</v>
      </c>
      <c r="BV102" s="26" t="s">
        <v>81</v>
      </c>
      <c r="BW102" s="26" t="s">
        <v>111</v>
      </c>
      <c r="BX102" s="26" t="s">
        <v>102</v>
      </c>
      <c r="CL102" s="26" t="s">
        <v>1</v>
      </c>
    </row>
    <row r="103" spans="1:91" s="177" customFormat="1" ht="16.5" customHeight="1">
      <c r="B103" s="178"/>
      <c r="C103" s="179"/>
      <c r="D103" s="260" t="s">
        <v>112</v>
      </c>
      <c r="E103" s="260"/>
      <c r="F103" s="260"/>
      <c r="G103" s="260"/>
      <c r="H103" s="260"/>
      <c r="I103" s="180"/>
      <c r="J103" s="260" t="s">
        <v>113</v>
      </c>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3">
        <f>ROUND(SUM(AG104:AG106),2)</f>
        <v>0</v>
      </c>
      <c r="AH103" s="258"/>
      <c r="AI103" s="258"/>
      <c r="AJ103" s="258"/>
      <c r="AK103" s="258"/>
      <c r="AL103" s="258"/>
      <c r="AM103" s="258"/>
      <c r="AN103" s="257">
        <f t="shared" si="0"/>
        <v>0</v>
      </c>
      <c r="AO103" s="258"/>
      <c r="AP103" s="258"/>
      <c r="AQ103" s="181" t="s">
        <v>85</v>
      </c>
      <c r="AR103" s="178"/>
      <c r="AS103" s="182">
        <f>ROUND(SUM(AS104:AS106),2)</f>
        <v>0</v>
      </c>
      <c r="AT103" s="183">
        <f t="shared" si="1"/>
        <v>0</v>
      </c>
      <c r="AU103" s="184">
        <f>ROUND(SUM(AU104:AU106),5)</f>
        <v>0</v>
      </c>
      <c r="AV103" s="183">
        <f>ROUND(AZ103*L29,2)</f>
        <v>0</v>
      </c>
      <c r="AW103" s="183">
        <f>ROUND(BA103*L30,2)</f>
        <v>0</v>
      </c>
      <c r="AX103" s="183">
        <f>ROUND(BB103*L29,2)</f>
        <v>0</v>
      </c>
      <c r="AY103" s="183">
        <f>ROUND(BC103*L30,2)</f>
        <v>0</v>
      </c>
      <c r="AZ103" s="183">
        <f>ROUND(SUM(AZ104:AZ106),2)</f>
        <v>0</v>
      </c>
      <c r="BA103" s="183">
        <f>ROUND(SUM(BA104:BA106),2)</f>
        <v>0</v>
      </c>
      <c r="BB103" s="183">
        <f>ROUND(SUM(BB104:BB106),2)</f>
        <v>0</v>
      </c>
      <c r="BC103" s="183">
        <f>ROUND(SUM(BC104:BC106),2)</f>
        <v>0</v>
      </c>
      <c r="BD103" s="185">
        <f>ROUND(SUM(BD104:BD106),2)</f>
        <v>0</v>
      </c>
      <c r="BS103" s="186" t="s">
        <v>78</v>
      </c>
      <c r="BT103" s="186" t="s">
        <v>86</v>
      </c>
      <c r="BU103" s="186" t="s">
        <v>80</v>
      </c>
      <c r="BV103" s="186" t="s">
        <v>81</v>
      </c>
      <c r="BW103" s="186" t="s">
        <v>114</v>
      </c>
      <c r="BX103" s="186" t="s">
        <v>4</v>
      </c>
      <c r="CL103" s="186" t="s">
        <v>1</v>
      </c>
      <c r="CM103" s="186" t="s">
        <v>88</v>
      </c>
    </row>
    <row r="104" spans="1:91" s="157" customFormat="1" ht="16.5" customHeight="1">
      <c r="A104" s="187" t="s">
        <v>89</v>
      </c>
      <c r="B104" s="158"/>
      <c r="C104" s="67"/>
      <c r="D104" s="67"/>
      <c r="E104" s="259" t="s">
        <v>115</v>
      </c>
      <c r="F104" s="259"/>
      <c r="G104" s="259"/>
      <c r="H104" s="259"/>
      <c r="I104" s="259"/>
      <c r="J104" s="67"/>
      <c r="K104" s="259" t="s">
        <v>113</v>
      </c>
      <c r="L104" s="259"/>
      <c r="M104" s="259"/>
      <c r="N104" s="259"/>
      <c r="O104" s="259"/>
      <c r="P104" s="259"/>
      <c r="Q104" s="259"/>
      <c r="R104" s="259"/>
      <c r="S104" s="259"/>
      <c r="T104" s="259"/>
      <c r="U104" s="259"/>
      <c r="V104" s="259"/>
      <c r="W104" s="259"/>
      <c r="X104" s="259"/>
      <c r="Y104" s="259"/>
      <c r="Z104" s="259"/>
      <c r="AA104" s="259"/>
      <c r="AB104" s="259"/>
      <c r="AC104" s="259"/>
      <c r="AD104" s="259"/>
      <c r="AE104" s="259"/>
      <c r="AF104" s="259"/>
      <c r="AG104" s="261">
        <f>'SO 03.1 - Spodní výpust'!J32</f>
        <v>0</v>
      </c>
      <c r="AH104" s="262"/>
      <c r="AI104" s="262"/>
      <c r="AJ104" s="262"/>
      <c r="AK104" s="262"/>
      <c r="AL104" s="262"/>
      <c r="AM104" s="262"/>
      <c r="AN104" s="261">
        <f t="shared" si="0"/>
        <v>0</v>
      </c>
      <c r="AO104" s="262"/>
      <c r="AP104" s="262"/>
      <c r="AQ104" s="189" t="s">
        <v>92</v>
      </c>
      <c r="AR104" s="158"/>
      <c r="AS104" s="190">
        <v>0</v>
      </c>
      <c r="AT104" s="191">
        <f t="shared" si="1"/>
        <v>0</v>
      </c>
      <c r="AU104" s="192">
        <f>'SO 03.1 - Spodní výpust'!P135</f>
        <v>0</v>
      </c>
      <c r="AV104" s="191">
        <f>'SO 03.1 - Spodní výpust'!J35</f>
        <v>0</v>
      </c>
      <c r="AW104" s="191">
        <f>'SO 03.1 - Spodní výpust'!J36</f>
        <v>0</v>
      </c>
      <c r="AX104" s="191">
        <f>'SO 03.1 - Spodní výpust'!J37</f>
        <v>0</v>
      </c>
      <c r="AY104" s="191">
        <f>'SO 03.1 - Spodní výpust'!J38</f>
        <v>0</v>
      </c>
      <c r="AZ104" s="191">
        <f>'SO 03.1 - Spodní výpust'!F35</f>
        <v>0</v>
      </c>
      <c r="BA104" s="191">
        <f>'SO 03.1 - Spodní výpust'!F36</f>
        <v>0</v>
      </c>
      <c r="BB104" s="191">
        <f>'SO 03.1 - Spodní výpust'!F37</f>
        <v>0</v>
      </c>
      <c r="BC104" s="191">
        <f>'SO 03.1 - Spodní výpust'!F38</f>
        <v>0</v>
      </c>
      <c r="BD104" s="193">
        <f>'SO 03.1 - Spodní výpust'!F39</f>
        <v>0</v>
      </c>
      <c r="BT104" s="26" t="s">
        <v>88</v>
      </c>
      <c r="BV104" s="26" t="s">
        <v>81</v>
      </c>
      <c r="BW104" s="26" t="s">
        <v>116</v>
      </c>
      <c r="BX104" s="26" t="s">
        <v>114</v>
      </c>
      <c r="CL104" s="26" t="s">
        <v>1</v>
      </c>
    </row>
    <row r="105" spans="1:91" s="157" customFormat="1" ht="16.5" customHeight="1">
      <c r="A105" s="187" t="s">
        <v>89</v>
      </c>
      <c r="B105" s="158"/>
      <c r="C105" s="67"/>
      <c r="D105" s="67"/>
      <c r="E105" s="259" t="s">
        <v>117</v>
      </c>
      <c r="F105" s="259"/>
      <c r="G105" s="259"/>
      <c r="H105" s="259"/>
      <c r="I105" s="259"/>
      <c r="J105" s="67"/>
      <c r="K105" s="259" t="s">
        <v>118</v>
      </c>
      <c r="L105" s="259"/>
      <c r="M105" s="259"/>
      <c r="N105" s="259"/>
      <c r="O105" s="259"/>
      <c r="P105" s="259"/>
      <c r="Q105" s="259"/>
      <c r="R105" s="259"/>
      <c r="S105" s="259"/>
      <c r="T105" s="259"/>
      <c r="U105" s="259"/>
      <c r="V105" s="259"/>
      <c r="W105" s="259"/>
      <c r="X105" s="259"/>
      <c r="Y105" s="259"/>
      <c r="Z105" s="259"/>
      <c r="AA105" s="259"/>
      <c r="AB105" s="259"/>
      <c r="AC105" s="259"/>
      <c r="AD105" s="259"/>
      <c r="AE105" s="259"/>
      <c r="AF105" s="259"/>
      <c r="AG105" s="261">
        <f>'SO 03.2 - Úprava koryta'!J32</f>
        <v>0</v>
      </c>
      <c r="AH105" s="262"/>
      <c r="AI105" s="262"/>
      <c r="AJ105" s="262"/>
      <c r="AK105" s="262"/>
      <c r="AL105" s="262"/>
      <c r="AM105" s="262"/>
      <c r="AN105" s="261">
        <f t="shared" si="0"/>
        <v>0</v>
      </c>
      <c r="AO105" s="262"/>
      <c r="AP105" s="262"/>
      <c r="AQ105" s="189" t="s">
        <v>92</v>
      </c>
      <c r="AR105" s="158"/>
      <c r="AS105" s="190">
        <v>0</v>
      </c>
      <c r="AT105" s="191">
        <f t="shared" si="1"/>
        <v>0</v>
      </c>
      <c r="AU105" s="192">
        <f>'SO 03.2 - Úprava koryta'!P125</f>
        <v>0</v>
      </c>
      <c r="AV105" s="191">
        <f>'SO 03.2 - Úprava koryta'!J35</f>
        <v>0</v>
      </c>
      <c r="AW105" s="191">
        <f>'SO 03.2 - Úprava koryta'!J36</f>
        <v>0</v>
      </c>
      <c r="AX105" s="191">
        <f>'SO 03.2 - Úprava koryta'!J37</f>
        <v>0</v>
      </c>
      <c r="AY105" s="191">
        <f>'SO 03.2 - Úprava koryta'!J38</f>
        <v>0</v>
      </c>
      <c r="AZ105" s="191">
        <f>'SO 03.2 - Úprava koryta'!F35</f>
        <v>0</v>
      </c>
      <c r="BA105" s="191">
        <f>'SO 03.2 - Úprava koryta'!F36</f>
        <v>0</v>
      </c>
      <c r="BB105" s="191">
        <f>'SO 03.2 - Úprava koryta'!F37</f>
        <v>0</v>
      </c>
      <c r="BC105" s="191">
        <f>'SO 03.2 - Úprava koryta'!F38</f>
        <v>0</v>
      </c>
      <c r="BD105" s="193">
        <f>'SO 03.2 - Úprava koryta'!F39</f>
        <v>0</v>
      </c>
      <c r="BT105" s="26" t="s">
        <v>88</v>
      </c>
      <c r="BV105" s="26" t="s">
        <v>81</v>
      </c>
      <c r="BW105" s="26" t="s">
        <v>119</v>
      </c>
      <c r="BX105" s="26" t="s">
        <v>114</v>
      </c>
      <c r="CL105" s="26" t="s">
        <v>1</v>
      </c>
    </row>
    <row r="106" spans="1:91" s="157" customFormat="1" ht="16.5" customHeight="1">
      <c r="A106" s="187" t="s">
        <v>89</v>
      </c>
      <c r="B106" s="158"/>
      <c r="C106" s="67"/>
      <c r="D106" s="67"/>
      <c r="E106" s="259" t="s">
        <v>120</v>
      </c>
      <c r="F106" s="259"/>
      <c r="G106" s="259"/>
      <c r="H106" s="259"/>
      <c r="I106" s="259"/>
      <c r="J106" s="67"/>
      <c r="K106" s="259" t="s">
        <v>121</v>
      </c>
      <c r="L106" s="259"/>
      <c r="M106" s="259"/>
      <c r="N106" s="259"/>
      <c r="O106" s="259"/>
      <c r="P106" s="259"/>
      <c r="Q106" s="259"/>
      <c r="R106" s="259"/>
      <c r="S106" s="259"/>
      <c r="T106" s="259"/>
      <c r="U106" s="259"/>
      <c r="V106" s="259"/>
      <c r="W106" s="259"/>
      <c r="X106" s="259"/>
      <c r="Y106" s="259"/>
      <c r="Z106" s="259"/>
      <c r="AA106" s="259"/>
      <c r="AB106" s="259"/>
      <c r="AC106" s="259"/>
      <c r="AD106" s="259"/>
      <c r="AE106" s="259"/>
      <c r="AF106" s="259"/>
      <c r="AG106" s="261">
        <f>'SO 03.3 - Měřící prvky'!J32</f>
        <v>0</v>
      </c>
      <c r="AH106" s="262"/>
      <c r="AI106" s="262"/>
      <c r="AJ106" s="262"/>
      <c r="AK106" s="262"/>
      <c r="AL106" s="262"/>
      <c r="AM106" s="262"/>
      <c r="AN106" s="261">
        <f t="shared" si="0"/>
        <v>0</v>
      </c>
      <c r="AO106" s="262"/>
      <c r="AP106" s="262"/>
      <c r="AQ106" s="189" t="s">
        <v>92</v>
      </c>
      <c r="AR106" s="158"/>
      <c r="AS106" s="190">
        <v>0</v>
      </c>
      <c r="AT106" s="191">
        <f t="shared" si="1"/>
        <v>0</v>
      </c>
      <c r="AU106" s="192">
        <f>'SO 03.3 - Měřící prvky'!P131</f>
        <v>0</v>
      </c>
      <c r="AV106" s="191">
        <f>'SO 03.3 - Měřící prvky'!J35</f>
        <v>0</v>
      </c>
      <c r="AW106" s="191">
        <f>'SO 03.3 - Měřící prvky'!J36</f>
        <v>0</v>
      </c>
      <c r="AX106" s="191">
        <f>'SO 03.3 - Měřící prvky'!J37</f>
        <v>0</v>
      </c>
      <c r="AY106" s="191">
        <f>'SO 03.3 - Měřící prvky'!J38</f>
        <v>0</v>
      </c>
      <c r="AZ106" s="191">
        <f>'SO 03.3 - Měřící prvky'!F35</f>
        <v>0</v>
      </c>
      <c r="BA106" s="191">
        <f>'SO 03.3 - Měřící prvky'!F36</f>
        <v>0</v>
      </c>
      <c r="BB106" s="191">
        <f>'SO 03.3 - Měřící prvky'!F37</f>
        <v>0</v>
      </c>
      <c r="BC106" s="191">
        <f>'SO 03.3 - Měřící prvky'!F38</f>
        <v>0</v>
      </c>
      <c r="BD106" s="193">
        <f>'SO 03.3 - Měřící prvky'!F39</f>
        <v>0</v>
      </c>
      <c r="BT106" s="26" t="s">
        <v>88</v>
      </c>
      <c r="BV106" s="26" t="s">
        <v>81</v>
      </c>
      <c r="BW106" s="26" t="s">
        <v>122</v>
      </c>
      <c r="BX106" s="26" t="s">
        <v>114</v>
      </c>
      <c r="CL106" s="26" t="s">
        <v>1</v>
      </c>
    </row>
    <row r="107" spans="1:91" s="177" customFormat="1" ht="16.5" customHeight="1">
      <c r="B107" s="178"/>
      <c r="C107" s="179"/>
      <c r="D107" s="260" t="s">
        <v>123</v>
      </c>
      <c r="E107" s="260"/>
      <c r="F107" s="260"/>
      <c r="G107" s="260"/>
      <c r="H107" s="260"/>
      <c r="I107" s="180"/>
      <c r="J107" s="260" t="s">
        <v>124</v>
      </c>
      <c r="K107" s="260"/>
      <c r="L107" s="260"/>
      <c r="M107" s="260"/>
      <c r="N107" s="260"/>
      <c r="O107" s="260"/>
      <c r="P107" s="260"/>
      <c r="Q107" s="260"/>
      <c r="R107" s="260"/>
      <c r="S107" s="260"/>
      <c r="T107" s="260"/>
      <c r="U107" s="260"/>
      <c r="V107" s="260"/>
      <c r="W107" s="260"/>
      <c r="X107" s="260"/>
      <c r="Y107" s="260"/>
      <c r="Z107" s="260"/>
      <c r="AA107" s="260"/>
      <c r="AB107" s="260"/>
      <c r="AC107" s="260"/>
      <c r="AD107" s="260"/>
      <c r="AE107" s="260"/>
      <c r="AF107" s="260"/>
      <c r="AG107" s="263">
        <f>ROUND(SUM(AG108:AG109),2)</f>
        <v>0</v>
      </c>
      <c r="AH107" s="258"/>
      <c r="AI107" s="258"/>
      <c r="AJ107" s="258"/>
      <c r="AK107" s="258"/>
      <c r="AL107" s="258"/>
      <c r="AM107" s="258"/>
      <c r="AN107" s="257">
        <f t="shared" si="0"/>
        <v>0</v>
      </c>
      <c r="AO107" s="258"/>
      <c r="AP107" s="258"/>
      <c r="AQ107" s="181" t="s">
        <v>85</v>
      </c>
      <c r="AR107" s="178"/>
      <c r="AS107" s="182">
        <f>ROUND(SUM(AS108:AS109),2)</f>
        <v>0</v>
      </c>
      <c r="AT107" s="183">
        <f t="shared" si="1"/>
        <v>0</v>
      </c>
      <c r="AU107" s="184">
        <f>ROUND(SUM(AU108:AU109),5)</f>
        <v>0</v>
      </c>
      <c r="AV107" s="183">
        <f>ROUND(AZ107*L29,2)</f>
        <v>0</v>
      </c>
      <c r="AW107" s="183">
        <f>ROUND(BA107*L30,2)</f>
        <v>0</v>
      </c>
      <c r="AX107" s="183">
        <f>ROUND(BB107*L29,2)</f>
        <v>0</v>
      </c>
      <c r="AY107" s="183">
        <f>ROUND(BC107*L30,2)</f>
        <v>0</v>
      </c>
      <c r="AZ107" s="183">
        <f>ROUND(SUM(AZ108:AZ109),2)</f>
        <v>0</v>
      </c>
      <c r="BA107" s="183">
        <f>ROUND(SUM(BA108:BA109),2)</f>
        <v>0</v>
      </c>
      <c r="BB107" s="183">
        <f>ROUND(SUM(BB108:BB109),2)</f>
        <v>0</v>
      </c>
      <c r="BC107" s="183">
        <f>ROUND(SUM(BC108:BC109),2)</f>
        <v>0</v>
      </c>
      <c r="BD107" s="185">
        <f>ROUND(SUM(BD108:BD109),2)</f>
        <v>0</v>
      </c>
      <c r="BS107" s="186" t="s">
        <v>78</v>
      </c>
      <c r="BT107" s="186" t="s">
        <v>86</v>
      </c>
      <c r="BU107" s="186" t="s">
        <v>80</v>
      </c>
      <c r="BV107" s="186" t="s">
        <v>81</v>
      </c>
      <c r="BW107" s="186" t="s">
        <v>125</v>
      </c>
      <c r="BX107" s="186" t="s">
        <v>4</v>
      </c>
      <c r="CL107" s="186" t="s">
        <v>1</v>
      </c>
      <c r="CM107" s="186" t="s">
        <v>88</v>
      </c>
    </row>
    <row r="108" spans="1:91" s="157" customFormat="1" ht="16.5" customHeight="1">
      <c r="A108" s="187" t="s">
        <v>89</v>
      </c>
      <c r="B108" s="158"/>
      <c r="C108" s="67"/>
      <c r="D108" s="67"/>
      <c r="E108" s="259" t="s">
        <v>126</v>
      </c>
      <c r="F108" s="259"/>
      <c r="G108" s="259"/>
      <c r="H108" s="259"/>
      <c r="I108" s="259"/>
      <c r="J108" s="67"/>
      <c r="K108" s="259" t="s">
        <v>124</v>
      </c>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61">
        <f>'SO 04.1 - Zemník'!J32</f>
        <v>0</v>
      </c>
      <c r="AH108" s="262"/>
      <c r="AI108" s="262"/>
      <c r="AJ108" s="262"/>
      <c r="AK108" s="262"/>
      <c r="AL108" s="262"/>
      <c r="AM108" s="262"/>
      <c r="AN108" s="261">
        <f t="shared" si="0"/>
        <v>0</v>
      </c>
      <c r="AO108" s="262"/>
      <c r="AP108" s="262"/>
      <c r="AQ108" s="189" t="s">
        <v>92</v>
      </c>
      <c r="AR108" s="158"/>
      <c r="AS108" s="190">
        <v>0</v>
      </c>
      <c r="AT108" s="191">
        <f t="shared" si="1"/>
        <v>0</v>
      </c>
      <c r="AU108" s="192">
        <f>'SO 04.1 - Zemník'!P123</f>
        <v>0</v>
      </c>
      <c r="AV108" s="191">
        <f>'SO 04.1 - Zemník'!J35</f>
        <v>0</v>
      </c>
      <c r="AW108" s="191">
        <f>'SO 04.1 - Zemník'!J36</f>
        <v>0</v>
      </c>
      <c r="AX108" s="191">
        <f>'SO 04.1 - Zemník'!J37</f>
        <v>0</v>
      </c>
      <c r="AY108" s="191">
        <f>'SO 04.1 - Zemník'!J38</f>
        <v>0</v>
      </c>
      <c r="AZ108" s="191">
        <f>'SO 04.1 - Zemník'!F35</f>
        <v>0</v>
      </c>
      <c r="BA108" s="191">
        <f>'SO 04.1 - Zemník'!F36</f>
        <v>0</v>
      </c>
      <c r="BB108" s="191">
        <f>'SO 04.1 - Zemník'!F37</f>
        <v>0</v>
      </c>
      <c r="BC108" s="191">
        <f>'SO 04.1 - Zemník'!F38</f>
        <v>0</v>
      </c>
      <c r="BD108" s="193">
        <f>'SO 04.1 - Zemník'!F39</f>
        <v>0</v>
      </c>
      <c r="BT108" s="26" t="s">
        <v>88</v>
      </c>
      <c r="BV108" s="26" t="s">
        <v>81</v>
      </c>
      <c r="BW108" s="26" t="s">
        <v>127</v>
      </c>
      <c r="BX108" s="26" t="s">
        <v>125</v>
      </c>
      <c r="CL108" s="26" t="s">
        <v>1</v>
      </c>
    </row>
    <row r="109" spans="1:91" s="157" customFormat="1" ht="16.5" customHeight="1">
      <c r="A109" s="187" t="s">
        <v>89</v>
      </c>
      <c r="B109" s="158"/>
      <c r="C109" s="67"/>
      <c r="D109" s="67"/>
      <c r="E109" s="259" t="s">
        <v>128</v>
      </c>
      <c r="F109" s="259"/>
      <c r="G109" s="259"/>
      <c r="H109" s="259"/>
      <c r="I109" s="259"/>
      <c r="J109" s="67"/>
      <c r="K109" s="259" t="s">
        <v>129</v>
      </c>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61">
        <f>'SO 04.2 - Rekultivace zem...'!J32</f>
        <v>0</v>
      </c>
      <c r="AH109" s="262"/>
      <c r="AI109" s="262"/>
      <c r="AJ109" s="262"/>
      <c r="AK109" s="262"/>
      <c r="AL109" s="262"/>
      <c r="AM109" s="262"/>
      <c r="AN109" s="261">
        <f t="shared" si="0"/>
        <v>0</v>
      </c>
      <c r="AO109" s="262"/>
      <c r="AP109" s="262"/>
      <c r="AQ109" s="189" t="s">
        <v>92</v>
      </c>
      <c r="AR109" s="158"/>
      <c r="AS109" s="190">
        <v>0</v>
      </c>
      <c r="AT109" s="191">
        <f t="shared" si="1"/>
        <v>0</v>
      </c>
      <c r="AU109" s="192">
        <f>'SO 04.2 - Rekultivace zem...'!P123</f>
        <v>0</v>
      </c>
      <c r="AV109" s="191">
        <f>'SO 04.2 - Rekultivace zem...'!J35</f>
        <v>0</v>
      </c>
      <c r="AW109" s="191">
        <f>'SO 04.2 - Rekultivace zem...'!J36</f>
        <v>0</v>
      </c>
      <c r="AX109" s="191">
        <f>'SO 04.2 - Rekultivace zem...'!J37</f>
        <v>0</v>
      </c>
      <c r="AY109" s="191">
        <f>'SO 04.2 - Rekultivace zem...'!J38</f>
        <v>0</v>
      </c>
      <c r="AZ109" s="191">
        <f>'SO 04.2 - Rekultivace zem...'!F35</f>
        <v>0</v>
      </c>
      <c r="BA109" s="191">
        <f>'SO 04.2 - Rekultivace zem...'!F36</f>
        <v>0</v>
      </c>
      <c r="BB109" s="191">
        <f>'SO 04.2 - Rekultivace zem...'!F37</f>
        <v>0</v>
      </c>
      <c r="BC109" s="191">
        <f>'SO 04.2 - Rekultivace zem...'!F38</f>
        <v>0</v>
      </c>
      <c r="BD109" s="193">
        <f>'SO 04.2 - Rekultivace zem...'!F39</f>
        <v>0</v>
      </c>
      <c r="BT109" s="26" t="s">
        <v>88</v>
      </c>
      <c r="BV109" s="26" t="s">
        <v>81</v>
      </c>
      <c r="BW109" s="26" t="s">
        <v>130</v>
      </c>
      <c r="BX109" s="26" t="s">
        <v>125</v>
      </c>
      <c r="CL109" s="26" t="s">
        <v>1</v>
      </c>
    </row>
    <row r="110" spans="1:91" s="177" customFormat="1" ht="16.5" customHeight="1">
      <c r="B110" s="178"/>
      <c r="C110" s="179"/>
      <c r="D110" s="260" t="s">
        <v>131</v>
      </c>
      <c r="E110" s="260"/>
      <c r="F110" s="260"/>
      <c r="G110" s="260"/>
      <c r="H110" s="260"/>
      <c r="I110" s="180"/>
      <c r="J110" s="260" t="s">
        <v>132</v>
      </c>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3">
        <f>ROUND(SUM(AG111:AG115),2)</f>
        <v>0</v>
      </c>
      <c r="AH110" s="258"/>
      <c r="AI110" s="258"/>
      <c r="AJ110" s="258"/>
      <c r="AK110" s="258"/>
      <c r="AL110" s="258"/>
      <c r="AM110" s="258"/>
      <c r="AN110" s="257">
        <f t="shared" si="0"/>
        <v>0</v>
      </c>
      <c r="AO110" s="258"/>
      <c r="AP110" s="258"/>
      <c r="AQ110" s="181" t="s">
        <v>85</v>
      </c>
      <c r="AR110" s="178"/>
      <c r="AS110" s="182">
        <f>ROUND(SUM(AS111:AS115),2)</f>
        <v>0</v>
      </c>
      <c r="AT110" s="183">
        <f t="shared" si="1"/>
        <v>0</v>
      </c>
      <c r="AU110" s="184">
        <f>ROUND(SUM(AU111:AU115),5)</f>
        <v>0</v>
      </c>
      <c r="AV110" s="183">
        <f>ROUND(AZ110*L29,2)</f>
        <v>0</v>
      </c>
      <c r="AW110" s="183">
        <f>ROUND(BA110*L30,2)</f>
        <v>0</v>
      </c>
      <c r="AX110" s="183">
        <f>ROUND(BB110*L29,2)</f>
        <v>0</v>
      </c>
      <c r="AY110" s="183">
        <f>ROUND(BC110*L30,2)</f>
        <v>0</v>
      </c>
      <c r="AZ110" s="183">
        <f>ROUND(SUM(AZ111:AZ115),2)</f>
        <v>0</v>
      </c>
      <c r="BA110" s="183">
        <f>ROUND(SUM(BA111:BA115),2)</f>
        <v>0</v>
      </c>
      <c r="BB110" s="183">
        <f>ROUND(SUM(BB111:BB115),2)</f>
        <v>0</v>
      </c>
      <c r="BC110" s="183">
        <f>ROUND(SUM(BC111:BC115),2)</f>
        <v>0</v>
      </c>
      <c r="BD110" s="185">
        <f>ROUND(SUM(BD111:BD115),2)</f>
        <v>0</v>
      </c>
      <c r="BS110" s="186" t="s">
        <v>78</v>
      </c>
      <c r="BT110" s="186" t="s">
        <v>86</v>
      </c>
      <c r="BU110" s="186" t="s">
        <v>80</v>
      </c>
      <c r="BV110" s="186" t="s">
        <v>81</v>
      </c>
      <c r="BW110" s="186" t="s">
        <v>133</v>
      </c>
      <c r="BX110" s="186" t="s">
        <v>4</v>
      </c>
      <c r="CL110" s="186" t="s">
        <v>1</v>
      </c>
      <c r="CM110" s="186" t="s">
        <v>88</v>
      </c>
    </row>
    <row r="111" spans="1:91" s="157" customFormat="1" ht="16.5" customHeight="1">
      <c r="A111" s="187" t="s">
        <v>89</v>
      </c>
      <c r="B111" s="158"/>
      <c r="C111" s="67"/>
      <c r="D111" s="67"/>
      <c r="E111" s="259" t="s">
        <v>134</v>
      </c>
      <c r="F111" s="259"/>
      <c r="G111" s="259"/>
      <c r="H111" s="259"/>
      <c r="I111" s="259"/>
      <c r="J111" s="67"/>
      <c r="K111" s="259" t="s">
        <v>135</v>
      </c>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61">
        <f>'SO 05.1 - Odstranění stáv...'!J32</f>
        <v>0</v>
      </c>
      <c r="AH111" s="262"/>
      <c r="AI111" s="262"/>
      <c r="AJ111" s="262"/>
      <c r="AK111" s="262"/>
      <c r="AL111" s="262"/>
      <c r="AM111" s="262"/>
      <c r="AN111" s="261">
        <f t="shared" si="0"/>
        <v>0</v>
      </c>
      <c r="AO111" s="262"/>
      <c r="AP111" s="262"/>
      <c r="AQ111" s="189" t="s">
        <v>92</v>
      </c>
      <c r="AR111" s="158"/>
      <c r="AS111" s="190">
        <v>0</v>
      </c>
      <c r="AT111" s="191">
        <f t="shared" si="1"/>
        <v>0</v>
      </c>
      <c r="AU111" s="192">
        <f>'SO 05.1 - Odstranění stáv...'!P123</f>
        <v>0</v>
      </c>
      <c r="AV111" s="191">
        <f>'SO 05.1 - Odstranění stáv...'!J35</f>
        <v>0</v>
      </c>
      <c r="AW111" s="191">
        <f>'SO 05.1 - Odstranění stáv...'!J36</f>
        <v>0</v>
      </c>
      <c r="AX111" s="191">
        <f>'SO 05.1 - Odstranění stáv...'!J37</f>
        <v>0</v>
      </c>
      <c r="AY111" s="191">
        <f>'SO 05.1 - Odstranění stáv...'!J38</f>
        <v>0</v>
      </c>
      <c r="AZ111" s="191">
        <f>'SO 05.1 - Odstranění stáv...'!F35</f>
        <v>0</v>
      </c>
      <c r="BA111" s="191">
        <f>'SO 05.1 - Odstranění stáv...'!F36</f>
        <v>0</v>
      </c>
      <c r="BB111" s="191">
        <f>'SO 05.1 - Odstranění stáv...'!F37</f>
        <v>0</v>
      </c>
      <c r="BC111" s="191">
        <f>'SO 05.1 - Odstranění stáv...'!F38</f>
        <v>0</v>
      </c>
      <c r="BD111" s="193">
        <f>'SO 05.1 - Odstranění stáv...'!F39</f>
        <v>0</v>
      </c>
      <c r="BT111" s="26" t="s">
        <v>88</v>
      </c>
      <c r="BV111" s="26" t="s">
        <v>81</v>
      </c>
      <c r="BW111" s="26" t="s">
        <v>136</v>
      </c>
      <c r="BX111" s="26" t="s">
        <v>133</v>
      </c>
      <c r="CL111" s="26" t="s">
        <v>1</v>
      </c>
    </row>
    <row r="112" spans="1:91" s="157" customFormat="1" ht="16.5" customHeight="1">
      <c r="A112" s="187" t="s">
        <v>89</v>
      </c>
      <c r="B112" s="158"/>
      <c r="C112" s="67"/>
      <c r="D112" s="67"/>
      <c r="E112" s="259" t="s">
        <v>137</v>
      </c>
      <c r="F112" s="259"/>
      <c r="G112" s="259"/>
      <c r="H112" s="259"/>
      <c r="I112" s="259"/>
      <c r="J112" s="67"/>
      <c r="K112" s="259" t="s">
        <v>138</v>
      </c>
      <c r="L112" s="259"/>
      <c r="M112" s="259"/>
      <c r="N112" s="259"/>
      <c r="O112" s="259"/>
      <c r="P112" s="259"/>
      <c r="Q112" s="259"/>
      <c r="R112" s="259"/>
      <c r="S112" s="259"/>
      <c r="T112" s="259"/>
      <c r="U112" s="259"/>
      <c r="V112" s="259"/>
      <c r="W112" s="259"/>
      <c r="X112" s="259"/>
      <c r="Y112" s="259"/>
      <c r="Z112" s="259"/>
      <c r="AA112" s="259"/>
      <c r="AB112" s="259"/>
      <c r="AC112" s="259"/>
      <c r="AD112" s="259"/>
      <c r="AE112" s="259"/>
      <c r="AF112" s="259"/>
      <c r="AG112" s="261">
        <f>'SO 05.2 - Obnova odvodněn...'!J32</f>
        <v>0</v>
      </c>
      <c r="AH112" s="262"/>
      <c r="AI112" s="262"/>
      <c r="AJ112" s="262"/>
      <c r="AK112" s="262"/>
      <c r="AL112" s="262"/>
      <c r="AM112" s="262"/>
      <c r="AN112" s="261">
        <f t="shared" si="0"/>
        <v>0</v>
      </c>
      <c r="AO112" s="262"/>
      <c r="AP112" s="262"/>
      <c r="AQ112" s="189" t="s">
        <v>92</v>
      </c>
      <c r="AR112" s="158"/>
      <c r="AS112" s="190">
        <v>0</v>
      </c>
      <c r="AT112" s="191">
        <f t="shared" si="1"/>
        <v>0</v>
      </c>
      <c r="AU112" s="192">
        <f>'SO 05.2 - Obnova odvodněn...'!P124</f>
        <v>0</v>
      </c>
      <c r="AV112" s="191">
        <f>'SO 05.2 - Obnova odvodněn...'!J35</f>
        <v>0</v>
      </c>
      <c r="AW112" s="191">
        <f>'SO 05.2 - Obnova odvodněn...'!J36</f>
        <v>0</v>
      </c>
      <c r="AX112" s="191">
        <f>'SO 05.2 - Obnova odvodněn...'!J37</f>
        <v>0</v>
      </c>
      <c r="AY112" s="191">
        <f>'SO 05.2 - Obnova odvodněn...'!J38</f>
        <v>0</v>
      </c>
      <c r="AZ112" s="191">
        <f>'SO 05.2 - Obnova odvodněn...'!F35</f>
        <v>0</v>
      </c>
      <c r="BA112" s="191">
        <f>'SO 05.2 - Obnova odvodněn...'!F36</f>
        <v>0</v>
      </c>
      <c r="BB112" s="191">
        <f>'SO 05.2 - Obnova odvodněn...'!F37</f>
        <v>0</v>
      </c>
      <c r="BC112" s="191">
        <f>'SO 05.2 - Obnova odvodněn...'!F38</f>
        <v>0</v>
      </c>
      <c r="BD112" s="193">
        <f>'SO 05.2 - Obnova odvodněn...'!F39</f>
        <v>0</v>
      </c>
      <c r="BT112" s="26" t="s">
        <v>88</v>
      </c>
      <c r="BV112" s="26" t="s">
        <v>81</v>
      </c>
      <c r="BW112" s="26" t="s">
        <v>139</v>
      </c>
      <c r="BX112" s="26" t="s">
        <v>133</v>
      </c>
      <c r="CL112" s="26" t="s">
        <v>1</v>
      </c>
    </row>
    <row r="113" spans="1:91" s="157" customFormat="1" ht="16.5" customHeight="1">
      <c r="A113" s="187" t="s">
        <v>89</v>
      </c>
      <c r="B113" s="158"/>
      <c r="C113" s="67"/>
      <c r="D113" s="67"/>
      <c r="E113" s="259" t="s">
        <v>140</v>
      </c>
      <c r="F113" s="259"/>
      <c r="G113" s="259"/>
      <c r="H113" s="259"/>
      <c r="I113" s="259"/>
      <c r="J113" s="67"/>
      <c r="K113" s="259" t="s">
        <v>141</v>
      </c>
      <c r="L113" s="259"/>
      <c r="M113" s="259"/>
      <c r="N113" s="259"/>
      <c r="O113" s="259"/>
      <c r="P113" s="259"/>
      <c r="Q113" s="259"/>
      <c r="R113" s="259"/>
      <c r="S113" s="259"/>
      <c r="T113" s="259"/>
      <c r="U113" s="259"/>
      <c r="V113" s="259"/>
      <c r="W113" s="259"/>
      <c r="X113" s="259"/>
      <c r="Y113" s="259"/>
      <c r="Z113" s="259"/>
      <c r="AA113" s="259"/>
      <c r="AB113" s="259"/>
      <c r="AC113" s="259"/>
      <c r="AD113" s="259"/>
      <c r="AE113" s="259"/>
      <c r="AF113" s="259"/>
      <c r="AG113" s="261">
        <f>'SO 05.3 - Obnova odvodněn...'!J32</f>
        <v>0</v>
      </c>
      <c r="AH113" s="262"/>
      <c r="AI113" s="262"/>
      <c r="AJ113" s="262"/>
      <c r="AK113" s="262"/>
      <c r="AL113" s="262"/>
      <c r="AM113" s="262"/>
      <c r="AN113" s="261">
        <f t="shared" si="0"/>
        <v>0</v>
      </c>
      <c r="AO113" s="262"/>
      <c r="AP113" s="262"/>
      <c r="AQ113" s="189" t="s">
        <v>92</v>
      </c>
      <c r="AR113" s="158"/>
      <c r="AS113" s="190">
        <v>0</v>
      </c>
      <c r="AT113" s="191">
        <f t="shared" si="1"/>
        <v>0</v>
      </c>
      <c r="AU113" s="192">
        <f>'SO 05.3 - Obnova odvodněn...'!P124</f>
        <v>0</v>
      </c>
      <c r="AV113" s="191">
        <f>'SO 05.3 - Obnova odvodněn...'!J35</f>
        <v>0</v>
      </c>
      <c r="AW113" s="191">
        <f>'SO 05.3 - Obnova odvodněn...'!J36</f>
        <v>0</v>
      </c>
      <c r="AX113" s="191">
        <f>'SO 05.3 - Obnova odvodněn...'!J37</f>
        <v>0</v>
      </c>
      <c r="AY113" s="191">
        <f>'SO 05.3 - Obnova odvodněn...'!J38</f>
        <v>0</v>
      </c>
      <c r="AZ113" s="191">
        <f>'SO 05.3 - Obnova odvodněn...'!F35</f>
        <v>0</v>
      </c>
      <c r="BA113" s="191">
        <f>'SO 05.3 - Obnova odvodněn...'!F36</f>
        <v>0</v>
      </c>
      <c r="BB113" s="191">
        <f>'SO 05.3 - Obnova odvodněn...'!F37</f>
        <v>0</v>
      </c>
      <c r="BC113" s="191">
        <f>'SO 05.3 - Obnova odvodněn...'!F38</f>
        <v>0</v>
      </c>
      <c r="BD113" s="193">
        <f>'SO 05.3 - Obnova odvodněn...'!F39</f>
        <v>0</v>
      </c>
      <c r="BT113" s="26" t="s">
        <v>88</v>
      </c>
      <c r="BV113" s="26" t="s">
        <v>81</v>
      </c>
      <c r="BW113" s="26" t="s">
        <v>142</v>
      </c>
      <c r="BX113" s="26" t="s">
        <v>133</v>
      </c>
      <c r="CL113" s="26" t="s">
        <v>1</v>
      </c>
    </row>
    <row r="114" spans="1:91" s="157" customFormat="1" ht="16.5" customHeight="1">
      <c r="A114" s="187" t="s">
        <v>89</v>
      </c>
      <c r="B114" s="158"/>
      <c r="C114" s="67"/>
      <c r="D114" s="67"/>
      <c r="E114" s="259" t="s">
        <v>143</v>
      </c>
      <c r="F114" s="259"/>
      <c r="G114" s="259"/>
      <c r="H114" s="259"/>
      <c r="I114" s="259"/>
      <c r="J114" s="67"/>
      <c r="K114" s="259" t="s">
        <v>144</v>
      </c>
      <c r="L114" s="259"/>
      <c r="M114" s="259"/>
      <c r="N114" s="259"/>
      <c r="O114" s="259"/>
      <c r="P114" s="259"/>
      <c r="Q114" s="259"/>
      <c r="R114" s="259"/>
      <c r="S114" s="259"/>
      <c r="T114" s="259"/>
      <c r="U114" s="259"/>
      <c r="V114" s="259"/>
      <c r="W114" s="259"/>
      <c r="X114" s="259"/>
      <c r="Y114" s="259"/>
      <c r="Z114" s="259"/>
      <c r="AA114" s="259"/>
      <c r="AB114" s="259"/>
      <c r="AC114" s="259"/>
      <c r="AD114" s="259"/>
      <c r="AE114" s="259"/>
      <c r="AF114" s="259"/>
      <c r="AG114" s="261">
        <f>'SO 05.4 - Obnova odvodněn...'!J32</f>
        <v>0</v>
      </c>
      <c r="AH114" s="262"/>
      <c r="AI114" s="262"/>
      <c r="AJ114" s="262"/>
      <c r="AK114" s="262"/>
      <c r="AL114" s="262"/>
      <c r="AM114" s="262"/>
      <c r="AN114" s="261">
        <f t="shared" si="0"/>
        <v>0</v>
      </c>
      <c r="AO114" s="262"/>
      <c r="AP114" s="262"/>
      <c r="AQ114" s="189" t="s">
        <v>92</v>
      </c>
      <c r="AR114" s="158"/>
      <c r="AS114" s="190">
        <v>0</v>
      </c>
      <c r="AT114" s="191">
        <f t="shared" si="1"/>
        <v>0</v>
      </c>
      <c r="AU114" s="192">
        <f>'SO 05.4 - Obnova odvodněn...'!P124</f>
        <v>0</v>
      </c>
      <c r="AV114" s="191">
        <f>'SO 05.4 - Obnova odvodněn...'!J35</f>
        <v>0</v>
      </c>
      <c r="AW114" s="191">
        <f>'SO 05.4 - Obnova odvodněn...'!J36</f>
        <v>0</v>
      </c>
      <c r="AX114" s="191">
        <f>'SO 05.4 - Obnova odvodněn...'!J37</f>
        <v>0</v>
      </c>
      <c r="AY114" s="191">
        <f>'SO 05.4 - Obnova odvodněn...'!J38</f>
        <v>0</v>
      </c>
      <c r="AZ114" s="191">
        <f>'SO 05.4 - Obnova odvodněn...'!F35</f>
        <v>0</v>
      </c>
      <c r="BA114" s="191">
        <f>'SO 05.4 - Obnova odvodněn...'!F36</f>
        <v>0</v>
      </c>
      <c r="BB114" s="191">
        <f>'SO 05.4 - Obnova odvodněn...'!F37</f>
        <v>0</v>
      </c>
      <c r="BC114" s="191">
        <f>'SO 05.4 - Obnova odvodněn...'!F38</f>
        <v>0</v>
      </c>
      <c r="BD114" s="193">
        <f>'SO 05.4 - Obnova odvodněn...'!F39</f>
        <v>0</v>
      </c>
      <c r="BT114" s="26" t="s">
        <v>88</v>
      </c>
      <c r="BV114" s="26" t="s">
        <v>81</v>
      </c>
      <c r="BW114" s="26" t="s">
        <v>145</v>
      </c>
      <c r="BX114" s="26" t="s">
        <v>133</v>
      </c>
      <c r="CL114" s="26" t="s">
        <v>1</v>
      </c>
    </row>
    <row r="115" spans="1:91" s="157" customFormat="1" ht="16.5" customHeight="1">
      <c r="A115" s="187" t="s">
        <v>89</v>
      </c>
      <c r="B115" s="158"/>
      <c r="C115" s="67"/>
      <c r="D115" s="67"/>
      <c r="E115" s="259" t="s">
        <v>146</v>
      </c>
      <c r="F115" s="259"/>
      <c r="G115" s="259"/>
      <c r="H115" s="259"/>
      <c r="I115" s="259"/>
      <c r="J115" s="67"/>
      <c r="K115" s="259" t="s">
        <v>147</v>
      </c>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61">
        <f>'SO 05.5 - Propustek'!J32</f>
        <v>0</v>
      </c>
      <c r="AH115" s="262"/>
      <c r="AI115" s="262"/>
      <c r="AJ115" s="262"/>
      <c r="AK115" s="262"/>
      <c r="AL115" s="262"/>
      <c r="AM115" s="262"/>
      <c r="AN115" s="261">
        <f t="shared" si="0"/>
        <v>0</v>
      </c>
      <c r="AO115" s="262"/>
      <c r="AP115" s="262"/>
      <c r="AQ115" s="189" t="s">
        <v>92</v>
      </c>
      <c r="AR115" s="158"/>
      <c r="AS115" s="190">
        <v>0</v>
      </c>
      <c r="AT115" s="191">
        <f t="shared" si="1"/>
        <v>0</v>
      </c>
      <c r="AU115" s="192">
        <f>'SO 05.5 - Propustek'!P127</f>
        <v>0</v>
      </c>
      <c r="AV115" s="191">
        <f>'SO 05.5 - Propustek'!J35</f>
        <v>0</v>
      </c>
      <c r="AW115" s="191">
        <f>'SO 05.5 - Propustek'!J36</f>
        <v>0</v>
      </c>
      <c r="AX115" s="191">
        <f>'SO 05.5 - Propustek'!J37</f>
        <v>0</v>
      </c>
      <c r="AY115" s="191">
        <f>'SO 05.5 - Propustek'!J38</f>
        <v>0</v>
      </c>
      <c r="AZ115" s="191">
        <f>'SO 05.5 - Propustek'!F35</f>
        <v>0</v>
      </c>
      <c r="BA115" s="191">
        <f>'SO 05.5 - Propustek'!F36</f>
        <v>0</v>
      </c>
      <c r="BB115" s="191">
        <f>'SO 05.5 - Propustek'!F37</f>
        <v>0</v>
      </c>
      <c r="BC115" s="191">
        <f>'SO 05.5 - Propustek'!F38</f>
        <v>0</v>
      </c>
      <c r="BD115" s="193">
        <f>'SO 05.5 - Propustek'!F39</f>
        <v>0</v>
      </c>
      <c r="BT115" s="26" t="s">
        <v>88</v>
      </c>
      <c r="BV115" s="26" t="s">
        <v>81</v>
      </c>
      <c r="BW115" s="26" t="s">
        <v>148</v>
      </c>
      <c r="BX115" s="26" t="s">
        <v>133</v>
      </c>
      <c r="CL115" s="26" t="s">
        <v>1</v>
      </c>
    </row>
    <row r="116" spans="1:91" s="177" customFormat="1" ht="16.5" customHeight="1">
      <c r="B116" s="178"/>
      <c r="C116" s="179"/>
      <c r="D116" s="260" t="s">
        <v>149</v>
      </c>
      <c r="E116" s="260"/>
      <c r="F116" s="260"/>
      <c r="G116" s="260"/>
      <c r="H116" s="260"/>
      <c r="I116" s="180"/>
      <c r="J116" s="260" t="s">
        <v>150</v>
      </c>
      <c r="K116" s="260"/>
      <c r="L116" s="260"/>
      <c r="M116" s="260"/>
      <c r="N116" s="260"/>
      <c r="O116" s="260"/>
      <c r="P116" s="260"/>
      <c r="Q116" s="260"/>
      <c r="R116" s="260"/>
      <c r="S116" s="260"/>
      <c r="T116" s="260"/>
      <c r="U116" s="260"/>
      <c r="V116" s="260"/>
      <c r="W116" s="260"/>
      <c r="X116" s="260"/>
      <c r="Y116" s="260"/>
      <c r="Z116" s="260"/>
      <c r="AA116" s="260"/>
      <c r="AB116" s="260"/>
      <c r="AC116" s="260"/>
      <c r="AD116" s="260"/>
      <c r="AE116" s="260"/>
      <c r="AF116" s="260"/>
      <c r="AG116" s="263">
        <f>ROUND(SUM(AG117:AG120),2)</f>
        <v>0</v>
      </c>
      <c r="AH116" s="258"/>
      <c r="AI116" s="258"/>
      <c r="AJ116" s="258"/>
      <c r="AK116" s="258"/>
      <c r="AL116" s="258"/>
      <c r="AM116" s="258"/>
      <c r="AN116" s="257">
        <f t="shared" si="0"/>
        <v>0</v>
      </c>
      <c r="AO116" s="258"/>
      <c r="AP116" s="258"/>
      <c r="AQ116" s="181" t="s">
        <v>85</v>
      </c>
      <c r="AR116" s="178"/>
      <c r="AS116" s="182">
        <f>ROUND(SUM(AS117:AS120),2)</f>
        <v>0</v>
      </c>
      <c r="AT116" s="183">
        <f t="shared" si="1"/>
        <v>0</v>
      </c>
      <c r="AU116" s="184">
        <f>ROUND(SUM(AU117:AU120),5)</f>
        <v>0</v>
      </c>
      <c r="AV116" s="183">
        <f>ROUND(AZ116*L29,2)</f>
        <v>0</v>
      </c>
      <c r="AW116" s="183">
        <f>ROUND(BA116*L30,2)</f>
        <v>0</v>
      </c>
      <c r="AX116" s="183">
        <f>ROUND(BB116*L29,2)</f>
        <v>0</v>
      </c>
      <c r="AY116" s="183">
        <f>ROUND(BC116*L30,2)</f>
        <v>0</v>
      </c>
      <c r="AZ116" s="183">
        <f>ROUND(SUM(AZ117:AZ120),2)</f>
        <v>0</v>
      </c>
      <c r="BA116" s="183">
        <f>ROUND(SUM(BA117:BA120),2)</f>
        <v>0</v>
      </c>
      <c r="BB116" s="183">
        <f>ROUND(SUM(BB117:BB120),2)</f>
        <v>0</v>
      </c>
      <c r="BC116" s="183">
        <f>ROUND(SUM(BC117:BC120),2)</f>
        <v>0</v>
      </c>
      <c r="BD116" s="185">
        <f>ROUND(SUM(BD117:BD120),2)</f>
        <v>0</v>
      </c>
      <c r="BS116" s="186" t="s">
        <v>78</v>
      </c>
      <c r="BT116" s="186" t="s">
        <v>86</v>
      </c>
      <c r="BU116" s="186" t="s">
        <v>80</v>
      </c>
      <c r="BV116" s="186" t="s">
        <v>81</v>
      </c>
      <c r="BW116" s="186" t="s">
        <v>151</v>
      </c>
      <c r="BX116" s="186" t="s">
        <v>4</v>
      </c>
      <c r="CL116" s="186" t="s">
        <v>1</v>
      </c>
      <c r="CM116" s="186" t="s">
        <v>88</v>
      </c>
    </row>
    <row r="117" spans="1:91" s="157" customFormat="1" ht="16.5" customHeight="1">
      <c r="A117" s="187" t="s">
        <v>89</v>
      </c>
      <c r="B117" s="158"/>
      <c r="C117" s="67"/>
      <c r="D117" s="67"/>
      <c r="E117" s="259" t="s">
        <v>152</v>
      </c>
      <c r="F117" s="259"/>
      <c r="G117" s="259"/>
      <c r="H117" s="259"/>
      <c r="I117" s="259"/>
      <c r="J117" s="67"/>
      <c r="K117" s="259" t="s">
        <v>153</v>
      </c>
      <c r="L117" s="259"/>
      <c r="M117" s="259"/>
      <c r="N117" s="259"/>
      <c r="O117" s="259"/>
      <c r="P117" s="259"/>
      <c r="Q117" s="259"/>
      <c r="R117" s="259"/>
      <c r="S117" s="259"/>
      <c r="T117" s="259"/>
      <c r="U117" s="259"/>
      <c r="V117" s="259"/>
      <c r="W117" s="259"/>
      <c r="X117" s="259"/>
      <c r="Y117" s="259"/>
      <c r="Z117" s="259"/>
      <c r="AA117" s="259"/>
      <c r="AB117" s="259"/>
      <c r="AC117" s="259"/>
      <c r="AD117" s="259"/>
      <c r="AE117" s="259"/>
      <c r="AF117" s="259"/>
      <c r="AG117" s="261">
        <f>'SO 06.1 - Skrývka ornice ...'!J32</f>
        <v>0</v>
      </c>
      <c r="AH117" s="262"/>
      <c r="AI117" s="262"/>
      <c r="AJ117" s="262"/>
      <c r="AK117" s="262"/>
      <c r="AL117" s="262"/>
      <c r="AM117" s="262"/>
      <c r="AN117" s="261">
        <f t="shared" si="0"/>
        <v>0</v>
      </c>
      <c r="AO117" s="262"/>
      <c r="AP117" s="262"/>
      <c r="AQ117" s="189" t="s">
        <v>92</v>
      </c>
      <c r="AR117" s="158"/>
      <c r="AS117" s="190">
        <v>0</v>
      </c>
      <c r="AT117" s="191">
        <f t="shared" si="1"/>
        <v>0</v>
      </c>
      <c r="AU117" s="192">
        <f>'SO 06.1 - Skrývka ornice ...'!P122</f>
        <v>0</v>
      </c>
      <c r="AV117" s="191">
        <f>'SO 06.1 - Skrývka ornice ...'!J35</f>
        <v>0</v>
      </c>
      <c r="AW117" s="191">
        <f>'SO 06.1 - Skrývka ornice ...'!J36</f>
        <v>0</v>
      </c>
      <c r="AX117" s="191">
        <f>'SO 06.1 - Skrývka ornice ...'!J37</f>
        <v>0</v>
      </c>
      <c r="AY117" s="191">
        <f>'SO 06.1 - Skrývka ornice ...'!J38</f>
        <v>0</v>
      </c>
      <c r="AZ117" s="191">
        <f>'SO 06.1 - Skrývka ornice ...'!F35</f>
        <v>0</v>
      </c>
      <c r="BA117" s="191">
        <f>'SO 06.1 - Skrývka ornice ...'!F36</f>
        <v>0</v>
      </c>
      <c r="BB117" s="191">
        <f>'SO 06.1 - Skrývka ornice ...'!F37</f>
        <v>0</v>
      </c>
      <c r="BC117" s="191">
        <f>'SO 06.1 - Skrývka ornice ...'!F38</f>
        <v>0</v>
      </c>
      <c r="BD117" s="193">
        <f>'SO 06.1 - Skrývka ornice ...'!F39</f>
        <v>0</v>
      </c>
      <c r="BT117" s="26" t="s">
        <v>88</v>
      </c>
      <c r="BV117" s="26" t="s">
        <v>81</v>
      </c>
      <c r="BW117" s="26" t="s">
        <v>154</v>
      </c>
      <c r="BX117" s="26" t="s">
        <v>151</v>
      </c>
      <c r="CL117" s="26" t="s">
        <v>1</v>
      </c>
    </row>
    <row r="118" spans="1:91" s="157" customFormat="1" ht="16.5" customHeight="1">
      <c r="A118" s="187" t="s">
        <v>89</v>
      </c>
      <c r="B118" s="158"/>
      <c r="C118" s="67"/>
      <c r="D118" s="67"/>
      <c r="E118" s="259" t="s">
        <v>155</v>
      </c>
      <c r="F118" s="259"/>
      <c r="G118" s="259"/>
      <c r="H118" s="259"/>
      <c r="I118" s="259"/>
      <c r="J118" s="67"/>
      <c r="K118" s="259" t="s">
        <v>156</v>
      </c>
      <c r="L118" s="259"/>
      <c r="M118" s="259"/>
      <c r="N118" s="259"/>
      <c r="O118" s="259"/>
      <c r="P118" s="259"/>
      <c r="Q118" s="259"/>
      <c r="R118" s="259"/>
      <c r="S118" s="259"/>
      <c r="T118" s="259"/>
      <c r="U118" s="259"/>
      <c r="V118" s="259"/>
      <c r="W118" s="259"/>
      <c r="X118" s="259"/>
      <c r="Y118" s="259"/>
      <c r="Z118" s="259"/>
      <c r="AA118" s="259"/>
      <c r="AB118" s="259"/>
      <c r="AC118" s="259"/>
      <c r="AD118" s="259"/>
      <c r="AE118" s="259"/>
      <c r="AF118" s="259"/>
      <c r="AG118" s="261">
        <f>'SO 06.2 - Kácení'!J32</f>
        <v>0</v>
      </c>
      <c r="AH118" s="262"/>
      <c r="AI118" s="262"/>
      <c r="AJ118" s="262"/>
      <c r="AK118" s="262"/>
      <c r="AL118" s="262"/>
      <c r="AM118" s="262"/>
      <c r="AN118" s="261">
        <f t="shared" si="0"/>
        <v>0</v>
      </c>
      <c r="AO118" s="262"/>
      <c r="AP118" s="262"/>
      <c r="AQ118" s="189" t="s">
        <v>92</v>
      </c>
      <c r="AR118" s="158"/>
      <c r="AS118" s="190">
        <v>0</v>
      </c>
      <c r="AT118" s="191">
        <f t="shared" si="1"/>
        <v>0</v>
      </c>
      <c r="AU118" s="192">
        <f>'SO 06.2 - Kácení'!P122</f>
        <v>0</v>
      </c>
      <c r="AV118" s="191">
        <f>'SO 06.2 - Kácení'!J35</f>
        <v>0</v>
      </c>
      <c r="AW118" s="191">
        <f>'SO 06.2 - Kácení'!J36</f>
        <v>0</v>
      </c>
      <c r="AX118" s="191">
        <f>'SO 06.2 - Kácení'!J37</f>
        <v>0</v>
      </c>
      <c r="AY118" s="191">
        <f>'SO 06.2 - Kácení'!J38</f>
        <v>0</v>
      </c>
      <c r="AZ118" s="191">
        <f>'SO 06.2 - Kácení'!F35</f>
        <v>0</v>
      </c>
      <c r="BA118" s="191">
        <f>'SO 06.2 - Kácení'!F36</f>
        <v>0</v>
      </c>
      <c r="BB118" s="191">
        <f>'SO 06.2 - Kácení'!F37</f>
        <v>0</v>
      </c>
      <c r="BC118" s="191">
        <f>'SO 06.2 - Kácení'!F38</f>
        <v>0</v>
      </c>
      <c r="BD118" s="193">
        <f>'SO 06.2 - Kácení'!F39</f>
        <v>0</v>
      </c>
      <c r="BT118" s="26" t="s">
        <v>88</v>
      </c>
      <c r="BV118" s="26" t="s">
        <v>81</v>
      </c>
      <c r="BW118" s="26" t="s">
        <v>157</v>
      </c>
      <c r="BX118" s="26" t="s">
        <v>151</v>
      </c>
      <c r="CL118" s="26" t="s">
        <v>1</v>
      </c>
    </row>
    <row r="119" spans="1:91" s="157" customFormat="1" ht="25.5" customHeight="1">
      <c r="A119" s="187" t="s">
        <v>89</v>
      </c>
      <c r="B119" s="158"/>
      <c r="C119" s="67"/>
      <c r="D119" s="67"/>
      <c r="E119" s="259" t="s">
        <v>158</v>
      </c>
      <c r="F119" s="259"/>
      <c r="G119" s="259"/>
      <c r="H119" s="259"/>
      <c r="I119" s="259"/>
      <c r="J119" s="67"/>
      <c r="K119" s="259" t="s">
        <v>159</v>
      </c>
      <c r="L119" s="259"/>
      <c r="M119" s="259"/>
      <c r="N119" s="259"/>
      <c r="O119" s="259"/>
      <c r="P119" s="259"/>
      <c r="Q119" s="259"/>
      <c r="R119" s="259"/>
      <c r="S119" s="259"/>
      <c r="T119" s="259"/>
      <c r="U119" s="259"/>
      <c r="V119" s="259"/>
      <c r="W119" s="259"/>
      <c r="X119" s="259"/>
      <c r="Y119" s="259"/>
      <c r="Z119" s="259"/>
      <c r="AA119" s="259"/>
      <c r="AB119" s="259"/>
      <c r="AC119" s="259"/>
      <c r="AD119" s="259"/>
      <c r="AE119" s="259"/>
      <c r="AF119" s="259"/>
      <c r="AG119" s="261">
        <f>'SO 06.3 - Náhradní výsadb...'!J32</f>
        <v>0</v>
      </c>
      <c r="AH119" s="262"/>
      <c r="AI119" s="262"/>
      <c r="AJ119" s="262"/>
      <c r="AK119" s="262"/>
      <c r="AL119" s="262"/>
      <c r="AM119" s="262"/>
      <c r="AN119" s="261">
        <f t="shared" si="0"/>
        <v>0</v>
      </c>
      <c r="AO119" s="262"/>
      <c r="AP119" s="262"/>
      <c r="AQ119" s="189" t="s">
        <v>92</v>
      </c>
      <c r="AR119" s="158"/>
      <c r="AS119" s="190">
        <v>0</v>
      </c>
      <c r="AT119" s="191">
        <f t="shared" si="1"/>
        <v>0</v>
      </c>
      <c r="AU119" s="192">
        <f>'SO 06.3 - Náhradní výsadb...'!P124</f>
        <v>0</v>
      </c>
      <c r="AV119" s="191">
        <f>'SO 06.3 - Náhradní výsadb...'!J35</f>
        <v>0</v>
      </c>
      <c r="AW119" s="191">
        <f>'SO 06.3 - Náhradní výsadb...'!J36</f>
        <v>0</v>
      </c>
      <c r="AX119" s="191">
        <f>'SO 06.3 - Náhradní výsadb...'!J37</f>
        <v>0</v>
      </c>
      <c r="AY119" s="191">
        <f>'SO 06.3 - Náhradní výsadb...'!J38</f>
        <v>0</v>
      </c>
      <c r="AZ119" s="191">
        <f>'SO 06.3 - Náhradní výsadb...'!F35</f>
        <v>0</v>
      </c>
      <c r="BA119" s="191">
        <f>'SO 06.3 - Náhradní výsadb...'!F36</f>
        <v>0</v>
      </c>
      <c r="BB119" s="191">
        <f>'SO 06.3 - Náhradní výsadb...'!F37</f>
        <v>0</v>
      </c>
      <c r="BC119" s="191">
        <f>'SO 06.3 - Náhradní výsadb...'!F38</f>
        <v>0</v>
      </c>
      <c r="BD119" s="193">
        <f>'SO 06.3 - Náhradní výsadb...'!F39</f>
        <v>0</v>
      </c>
      <c r="BT119" s="26" t="s">
        <v>88</v>
      </c>
      <c r="BV119" s="26" t="s">
        <v>81</v>
      </c>
      <c r="BW119" s="26" t="s">
        <v>160</v>
      </c>
      <c r="BX119" s="26" t="s">
        <v>151</v>
      </c>
      <c r="CL119" s="26" t="s">
        <v>1</v>
      </c>
    </row>
    <row r="120" spans="1:91" s="157" customFormat="1" ht="25.5" customHeight="1">
      <c r="A120" s="187" t="s">
        <v>89</v>
      </c>
      <c r="B120" s="158"/>
      <c r="C120" s="67"/>
      <c r="D120" s="67"/>
      <c r="E120" s="259" t="s">
        <v>161</v>
      </c>
      <c r="F120" s="259"/>
      <c r="G120" s="259"/>
      <c r="H120" s="259"/>
      <c r="I120" s="259"/>
      <c r="J120" s="67"/>
      <c r="K120" s="259" t="s">
        <v>162</v>
      </c>
      <c r="L120" s="259"/>
      <c r="M120" s="259"/>
      <c r="N120" s="259"/>
      <c r="O120" s="259"/>
      <c r="P120" s="259"/>
      <c r="Q120" s="259"/>
      <c r="R120" s="259"/>
      <c r="S120" s="259"/>
      <c r="T120" s="259"/>
      <c r="U120" s="259"/>
      <c r="V120" s="259"/>
      <c r="W120" s="259"/>
      <c r="X120" s="259"/>
      <c r="Y120" s="259"/>
      <c r="Z120" s="259"/>
      <c r="AA120" s="259"/>
      <c r="AB120" s="259"/>
      <c r="AC120" s="259"/>
      <c r="AD120" s="259"/>
      <c r="AE120" s="259"/>
      <c r="AF120" s="259"/>
      <c r="AG120" s="261">
        <f>'SO 06.4 - Náhradní výsadb...'!J32</f>
        <v>0</v>
      </c>
      <c r="AH120" s="262"/>
      <c r="AI120" s="262"/>
      <c r="AJ120" s="262"/>
      <c r="AK120" s="262"/>
      <c r="AL120" s="262"/>
      <c r="AM120" s="262"/>
      <c r="AN120" s="261">
        <f t="shared" si="0"/>
        <v>0</v>
      </c>
      <c r="AO120" s="262"/>
      <c r="AP120" s="262"/>
      <c r="AQ120" s="189" t="s">
        <v>92</v>
      </c>
      <c r="AR120" s="158"/>
      <c r="AS120" s="190">
        <v>0</v>
      </c>
      <c r="AT120" s="191">
        <f t="shared" si="1"/>
        <v>0</v>
      </c>
      <c r="AU120" s="192">
        <f>'SO 06.4 - Náhradní výsadb...'!P123</f>
        <v>0</v>
      </c>
      <c r="AV120" s="191">
        <f>'SO 06.4 - Náhradní výsadb...'!J35</f>
        <v>0</v>
      </c>
      <c r="AW120" s="191">
        <f>'SO 06.4 - Náhradní výsadb...'!J36</f>
        <v>0</v>
      </c>
      <c r="AX120" s="191">
        <f>'SO 06.4 - Náhradní výsadb...'!J37</f>
        <v>0</v>
      </c>
      <c r="AY120" s="191">
        <f>'SO 06.4 - Náhradní výsadb...'!J38</f>
        <v>0</v>
      </c>
      <c r="AZ120" s="191">
        <f>'SO 06.4 - Náhradní výsadb...'!F35</f>
        <v>0</v>
      </c>
      <c r="BA120" s="191">
        <f>'SO 06.4 - Náhradní výsadb...'!F36</f>
        <v>0</v>
      </c>
      <c r="BB120" s="191">
        <f>'SO 06.4 - Náhradní výsadb...'!F37</f>
        <v>0</v>
      </c>
      <c r="BC120" s="191">
        <f>'SO 06.4 - Náhradní výsadb...'!F38</f>
        <v>0</v>
      </c>
      <c r="BD120" s="193">
        <f>'SO 06.4 - Náhradní výsadb...'!F39</f>
        <v>0</v>
      </c>
      <c r="BT120" s="26" t="s">
        <v>88</v>
      </c>
      <c r="BV120" s="26" t="s">
        <v>81</v>
      </c>
      <c r="BW120" s="26" t="s">
        <v>163</v>
      </c>
      <c r="BX120" s="26" t="s">
        <v>151</v>
      </c>
      <c r="CL120" s="26" t="s">
        <v>1</v>
      </c>
    </row>
    <row r="121" spans="1:91" s="177" customFormat="1" ht="16.5" customHeight="1">
      <c r="A121" s="187" t="s">
        <v>89</v>
      </c>
      <c r="B121" s="178"/>
      <c r="C121" s="179"/>
      <c r="D121" s="260" t="s">
        <v>164</v>
      </c>
      <c r="E121" s="260"/>
      <c r="F121" s="260"/>
      <c r="G121" s="260"/>
      <c r="H121" s="260"/>
      <c r="I121" s="180"/>
      <c r="J121" s="260" t="s">
        <v>165</v>
      </c>
      <c r="K121" s="260"/>
      <c r="L121" s="260"/>
      <c r="M121" s="260"/>
      <c r="N121" s="260"/>
      <c r="O121" s="260"/>
      <c r="P121" s="260"/>
      <c r="Q121" s="260"/>
      <c r="R121" s="260"/>
      <c r="S121" s="260"/>
      <c r="T121" s="260"/>
      <c r="U121" s="260"/>
      <c r="V121" s="260"/>
      <c r="W121" s="260"/>
      <c r="X121" s="260"/>
      <c r="Y121" s="260"/>
      <c r="Z121" s="260"/>
      <c r="AA121" s="260"/>
      <c r="AB121" s="260"/>
      <c r="AC121" s="260"/>
      <c r="AD121" s="260"/>
      <c r="AE121" s="260"/>
      <c r="AF121" s="260"/>
      <c r="AG121" s="257">
        <f>'SO 07 - Průleh'!J30</f>
        <v>0</v>
      </c>
      <c r="AH121" s="258"/>
      <c r="AI121" s="258"/>
      <c r="AJ121" s="258"/>
      <c r="AK121" s="258"/>
      <c r="AL121" s="258"/>
      <c r="AM121" s="258"/>
      <c r="AN121" s="257">
        <f t="shared" si="0"/>
        <v>0</v>
      </c>
      <c r="AO121" s="258"/>
      <c r="AP121" s="258"/>
      <c r="AQ121" s="181" t="s">
        <v>85</v>
      </c>
      <c r="AR121" s="178"/>
      <c r="AS121" s="182">
        <v>0</v>
      </c>
      <c r="AT121" s="183">
        <f t="shared" si="1"/>
        <v>0</v>
      </c>
      <c r="AU121" s="184">
        <f>'SO 07 - Průleh'!P123</f>
        <v>0</v>
      </c>
      <c r="AV121" s="183">
        <f>'SO 07 - Průleh'!J33</f>
        <v>0</v>
      </c>
      <c r="AW121" s="183">
        <f>'SO 07 - Průleh'!J34</f>
        <v>0</v>
      </c>
      <c r="AX121" s="183">
        <f>'SO 07 - Průleh'!J35</f>
        <v>0</v>
      </c>
      <c r="AY121" s="183">
        <f>'SO 07 - Průleh'!J36</f>
        <v>0</v>
      </c>
      <c r="AZ121" s="183">
        <f>'SO 07 - Průleh'!F33</f>
        <v>0</v>
      </c>
      <c r="BA121" s="183">
        <f>'SO 07 - Průleh'!F34</f>
        <v>0</v>
      </c>
      <c r="BB121" s="183">
        <f>'SO 07 - Průleh'!F35</f>
        <v>0</v>
      </c>
      <c r="BC121" s="183">
        <f>'SO 07 - Průleh'!F36</f>
        <v>0</v>
      </c>
      <c r="BD121" s="185">
        <f>'SO 07 - Průleh'!F37</f>
        <v>0</v>
      </c>
      <c r="BT121" s="186" t="s">
        <v>86</v>
      </c>
      <c r="BV121" s="186" t="s">
        <v>81</v>
      </c>
      <c r="BW121" s="186" t="s">
        <v>166</v>
      </c>
      <c r="BX121" s="186" t="s">
        <v>4</v>
      </c>
      <c r="CL121" s="186" t="s">
        <v>1</v>
      </c>
      <c r="CM121" s="186" t="s">
        <v>88</v>
      </c>
    </row>
    <row r="122" spans="1:91" s="177" customFormat="1" ht="16.5" customHeight="1">
      <c r="A122" s="187" t="s">
        <v>89</v>
      </c>
      <c r="B122" s="178"/>
      <c r="C122" s="179"/>
      <c r="D122" s="260" t="s">
        <v>167</v>
      </c>
      <c r="E122" s="260"/>
      <c r="F122" s="260"/>
      <c r="G122" s="260"/>
      <c r="H122" s="260"/>
      <c r="I122" s="180"/>
      <c r="J122" s="260" t="s">
        <v>168</v>
      </c>
      <c r="K122" s="260"/>
      <c r="L122" s="260"/>
      <c r="M122" s="260"/>
      <c r="N122" s="260"/>
      <c r="O122" s="260"/>
      <c r="P122" s="260"/>
      <c r="Q122" s="260"/>
      <c r="R122" s="260"/>
      <c r="S122" s="260"/>
      <c r="T122" s="260"/>
      <c r="U122" s="260"/>
      <c r="V122" s="260"/>
      <c r="W122" s="260"/>
      <c r="X122" s="260"/>
      <c r="Y122" s="260"/>
      <c r="Z122" s="260"/>
      <c r="AA122" s="260"/>
      <c r="AB122" s="260"/>
      <c r="AC122" s="260"/>
      <c r="AD122" s="260"/>
      <c r="AE122" s="260"/>
      <c r="AF122" s="260"/>
      <c r="AG122" s="257">
        <f>'VON - Vedlejší a ostatní ...'!J30</f>
        <v>0</v>
      </c>
      <c r="AH122" s="258"/>
      <c r="AI122" s="258"/>
      <c r="AJ122" s="258"/>
      <c r="AK122" s="258"/>
      <c r="AL122" s="258"/>
      <c r="AM122" s="258"/>
      <c r="AN122" s="257">
        <f t="shared" si="0"/>
        <v>0</v>
      </c>
      <c r="AO122" s="258"/>
      <c r="AP122" s="258"/>
      <c r="AQ122" s="181" t="s">
        <v>167</v>
      </c>
      <c r="AR122" s="178"/>
      <c r="AS122" s="194">
        <v>0</v>
      </c>
      <c r="AT122" s="195">
        <f t="shared" si="1"/>
        <v>0</v>
      </c>
      <c r="AU122" s="196">
        <f>'VON - Vedlejší a ostatní ...'!P121</f>
        <v>0</v>
      </c>
      <c r="AV122" s="195">
        <f>'VON - Vedlejší a ostatní ...'!J33</f>
        <v>0</v>
      </c>
      <c r="AW122" s="195">
        <f>'VON - Vedlejší a ostatní ...'!J34</f>
        <v>0</v>
      </c>
      <c r="AX122" s="195">
        <f>'VON - Vedlejší a ostatní ...'!J35</f>
        <v>0</v>
      </c>
      <c r="AY122" s="195">
        <f>'VON - Vedlejší a ostatní ...'!J36</f>
        <v>0</v>
      </c>
      <c r="AZ122" s="195">
        <f>'VON - Vedlejší a ostatní ...'!F33</f>
        <v>0</v>
      </c>
      <c r="BA122" s="195">
        <f>'VON - Vedlejší a ostatní ...'!F34</f>
        <v>0</v>
      </c>
      <c r="BB122" s="195">
        <f>'VON - Vedlejší a ostatní ...'!F35</f>
        <v>0</v>
      </c>
      <c r="BC122" s="195">
        <f>'VON - Vedlejší a ostatní ...'!F36</f>
        <v>0</v>
      </c>
      <c r="BD122" s="197">
        <f>'VON - Vedlejší a ostatní ...'!F37</f>
        <v>0</v>
      </c>
      <c r="BT122" s="186" t="s">
        <v>86</v>
      </c>
      <c r="BV122" s="186" t="s">
        <v>81</v>
      </c>
      <c r="BW122" s="186" t="s">
        <v>169</v>
      </c>
      <c r="BX122" s="186" t="s">
        <v>4</v>
      </c>
      <c r="CL122" s="186" t="s">
        <v>1</v>
      </c>
      <c r="CM122" s="186" t="s">
        <v>88</v>
      </c>
    </row>
    <row r="123" spans="1:91" s="24" customFormat="1" ht="30" customHeight="1">
      <c r="B123" s="23"/>
      <c r="AR123" s="23"/>
    </row>
    <row r="124" spans="1:91" s="24" customFormat="1" ht="6.95" customHeight="1">
      <c r="B124" s="53"/>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23"/>
    </row>
  </sheetData>
  <sheetProtection algorithmName="SHA-512" hashValue="wO4XN7xTPkbBG2WKXbGI+8UHrdCVL/nNuiMzbfz3FtaQ1xIfJflkJiZ5t1ZDQS17cUylnHQN1W/YaEjlBqP5lw==" saltValue="plTYwGVH5AIsXH4zvI/RFA==" spinCount="100000" sheet="1" objects="1" scenarios="1"/>
  <mergeCells count="150">
    <mergeCell ref="AN105:AP105"/>
    <mergeCell ref="AN106:AP106"/>
    <mergeCell ref="AN107:AP107"/>
    <mergeCell ref="AN108:AP108"/>
    <mergeCell ref="AN109:AP109"/>
    <mergeCell ref="E102:I102"/>
    <mergeCell ref="K109:AF109"/>
    <mergeCell ref="K108:AF108"/>
    <mergeCell ref="AG113:AM113"/>
    <mergeCell ref="AN112:AP112"/>
    <mergeCell ref="AG103:AM103"/>
    <mergeCell ref="AG104:AM104"/>
    <mergeCell ref="AG105:AM105"/>
    <mergeCell ref="AG106:AM106"/>
    <mergeCell ref="AG107:AM107"/>
    <mergeCell ref="AG108:AM108"/>
    <mergeCell ref="AG109:AM109"/>
    <mergeCell ref="AG110:AM110"/>
    <mergeCell ref="AG111:AM111"/>
    <mergeCell ref="AG112:AM112"/>
    <mergeCell ref="K105:AF105"/>
    <mergeCell ref="K106:AF106"/>
    <mergeCell ref="J107:AF107"/>
    <mergeCell ref="AN110:AP110"/>
    <mergeCell ref="AG100:AM100"/>
    <mergeCell ref="AG101:AM101"/>
    <mergeCell ref="AG102:AM102"/>
    <mergeCell ref="C92:G92"/>
    <mergeCell ref="I92:AF92"/>
    <mergeCell ref="J95:AF95"/>
    <mergeCell ref="K96:AF96"/>
    <mergeCell ref="K97:AF97"/>
    <mergeCell ref="K98:AF98"/>
    <mergeCell ref="J99:AF99"/>
    <mergeCell ref="K100:AF100"/>
    <mergeCell ref="K101:AF101"/>
    <mergeCell ref="D95:H95"/>
    <mergeCell ref="AN97:AP97"/>
    <mergeCell ref="AG97:AM97"/>
    <mergeCell ref="AG98:AM98"/>
    <mergeCell ref="AN111:AP111"/>
    <mergeCell ref="E96:I96"/>
    <mergeCell ref="E97:I97"/>
    <mergeCell ref="E98:I98"/>
    <mergeCell ref="D99:H99"/>
    <mergeCell ref="E100:I100"/>
    <mergeCell ref="E101:I101"/>
    <mergeCell ref="D103:H103"/>
    <mergeCell ref="E104:I104"/>
    <mergeCell ref="E105:I105"/>
    <mergeCell ref="E106:I106"/>
    <mergeCell ref="D107:H107"/>
    <mergeCell ref="E108:I108"/>
    <mergeCell ref="E109:I109"/>
    <mergeCell ref="AN98:AP98"/>
    <mergeCell ref="AN101:AP101"/>
    <mergeCell ref="AN99:AP99"/>
    <mergeCell ref="AN100:AP100"/>
    <mergeCell ref="AN102:AP102"/>
    <mergeCell ref="AN103:AP103"/>
    <mergeCell ref="AG99:AM99"/>
    <mergeCell ref="AN122:AP122"/>
    <mergeCell ref="E111:I111"/>
    <mergeCell ref="D110:H110"/>
    <mergeCell ref="E112:I112"/>
    <mergeCell ref="E113:I113"/>
    <mergeCell ref="E114:I114"/>
    <mergeCell ref="E115:I115"/>
    <mergeCell ref="D116:H116"/>
    <mergeCell ref="E117:I117"/>
    <mergeCell ref="E118:I118"/>
    <mergeCell ref="E119:I119"/>
    <mergeCell ref="E120:I120"/>
    <mergeCell ref="D121:H121"/>
    <mergeCell ref="D122:H122"/>
    <mergeCell ref="AG119:AM119"/>
    <mergeCell ref="AG118:AM118"/>
    <mergeCell ref="AG120:AM120"/>
    <mergeCell ref="AG122:AM122"/>
    <mergeCell ref="K117:AF117"/>
    <mergeCell ref="K118:AF118"/>
    <mergeCell ref="K119:AF119"/>
    <mergeCell ref="K120:AF120"/>
    <mergeCell ref="J121:AF121"/>
    <mergeCell ref="AN114:AP114"/>
    <mergeCell ref="AN113:AP113"/>
    <mergeCell ref="AN115:AP115"/>
    <mergeCell ref="AN116:AP116"/>
    <mergeCell ref="AN117:AP117"/>
    <mergeCell ref="AN118:AP118"/>
    <mergeCell ref="AN119:AP119"/>
    <mergeCell ref="AN120:AP120"/>
    <mergeCell ref="AN121:AP121"/>
    <mergeCell ref="J122:AF122"/>
    <mergeCell ref="AG114:AM114"/>
    <mergeCell ref="AG115:AM115"/>
    <mergeCell ref="AG116:AM116"/>
    <mergeCell ref="AG117:AM117"/>
    <mergeCell ref="K113:AF113"/>
    <mergeCell ref="K114:AF114"/>
    <mergeCell ref="K115:AF115"/>
    <mergeCell ref="J116:AF116"/>
    <mergeCell ref="L33:P33"/>
    <mergeCell ref="W31:AE31"/>
    <mergeCell ref="AK26:AO26"/>
    <mergeCell ref="W29:AE29"/>
    <mergeCell ref="AK29:AO29"/>
    <mergeCell ref="W30:AE30"/>
    <mergeCell ref="AK30:AO30"/>
    <mergeCell ref="AK31:AO31"/>
    <mergeCell ref="AG121:AM121"/>
    <mergeCell ref="J110:AF110"/>
    <mergeCell ref="K111:AF111"/>
    <mergeCell ref="K112:AF112"/>
    <mergeCell ref="AG94:AM94"/>
    <mergeCell ref="AN94:AP94"/>
    <mergeCell ref="K102:AF102"/>
    <mergeCell ref="J103:AF103"/>
    <mergeCell ref="K104:AF104"/>
    <mergeCell ref="AN104:AP104"/>
    <mergeCell ref="AN92:AP92"/>
    <mergeCell ref="AG92:AM92"/>
    <mergeCell ref="AN95:AP95"/>
    <mergeCell ref="AG95:AM95"/>
    <mergeCell ref="AN96:AP96"/>
    <mergeCell ref="AG96:AM96"/>
    <mergeCell ref="W32:AE32"/>
    <mergeCell ref="AK32:AO32"/>
    <mergeCell ref="W33:AE33"/>
    <mergeCell ref="AK33:AO33"/>
    <mergeCell ref="X35:AB35"/>
    <mergeCell ref="AK35:AO35"/>
    <mergeCell ref="AR2:BE2"/>
    <mergeCell ref="BE5:BE34"/>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s>
  <hyperlinks>
    <hyperlink ref="A96" location="'SO 01.1 - Boční hráz'!C2" display="/"/>
    <hyperlink ref="A97" location="'SO 01.2 - Čelní hráz'!C2" display="/"/>
    <hyperlink ref="A98" location="'SO 01.3 - Úprava terénu p...'!C2" display="/"/>
    <hyperlink ref="A100" location="'SO 02.1 - Korunový přeliv'!C2" display="/"/>
    <hyperlink ref="A101" location="'SO 02.2 - Odpadní koryto'!C2" display="/"/>
    <hyperlink ref="A102" location="'SO 02.3 - Snížení terénu'!C2" display="/"/>
    <hyperlink ref="A104" location="'SO 03.1 - Spodní výpust'!C2" display="/"/>
    <hyperlink ref="A105" location="'SO 03.2 - Úprava koryta'!C2" display="/"/>
    <hyperlink ref="A106" location="'SO 03.3 - Měřící prvky'!C2" display="/"/>
    <hyperlink ref="A108" location="'SO 04.1 - Zemník'!C2" display="/"/>
    <hyperlink ref="A109" location="'SO 04.2 - Rekultivace zem...'!C2" display="/"/>
    <hyperlink ref="A111" location="'SO 05.1 - Odstranění stáv...'!C2" display="/"/>
    <hyperlink ref="A112" location="'SO 05.2 - Obnova odvodněn...'!C2" display="/"/>
    <hyperlink ref="A113" location="'SO 05.3 - Obnova odvodněn...'!C2" display="/"/>
    <hyperlink ref="A114" location="'SO 05.4 - Obnova odvodněn...'!C2" display="/"/>
    <hyperlink ref="A115" location="'SO 05.5 - Propustek'!C2" display="/"/>
    <hyperlink ref="A117" location="'SO 06.1 - Skrývka ornice ...'!C2" display="/"/>
    <hyperlink ref="A118" location="'SO 06.2 - Kácení'!C2" display="/"/>
    <hyperlink ref="A119" location="'SO 06.3 - Náhradní výsadb...'!C2" display="/"/>
    <hyperlink ref="A120" location="'SO 06.4 - Náhradní výsadb...'!C2" display="/"/>
    <hyperlink ref="A121" location="'SO 07 - Průleh'!C2" display="/"/>
    <hyperlink ref="A122" location="'VON - Vedlejší a ostatní ...'!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9"/>
  <sheetViews>
    <sheetView showGridLines="0" topLeftCell="A121" workbookViewId="0">
      <selection activeCell="Z133" sqref="Z133"/>
    </sheetView>
  </sheetViews>
  <sheetFormatPr defaultRowHeight="11.25"/>
  <cols>
    <col min="1" max="1" width="8.33203125" style="13" customWidth="1"/>
    <col min="2" max="2" width="1.6640625" style="13" customWidth="1"/>
    <col min="3" max="3" width="4.1640625" style="13" customWidth="1"/>
    <col min="4" max="4" width="4.33203125" style="13" customWidth="1"/>
    <col min="5" max="5" width="17.1640625" style="13" customWidth="1"/>
    <col min="6" max="6" width="50.83203125" style="13" customWidth="1"/>
    <col min="7" max="7" width="7" style="13" customWidth="1"/>
    <col min="8" max="8" width="11.5" style="13" customWidth="1"/>
    <col min="9" max="11" width="20.1640625" style="13" customWidth="1"/>
    <col min="12" max="12" width="9.33203125" style="13" customWidth="1"/>
    <col min="13" max="13" width="10.83203125" style="13" hidden="1" customWidth="1"/>
    <col min="14" max="14" width="9.33203125" style="13" hidden="1"/>
    <col min="15" max="20" width="14.1640625" style="13" hidden="1" customWidth="1"/>
    <col min="21" max="21" width="16.33203125" style="13" hidden="1" customWidth="1"/>
    <col min="22" max="22" width="12.33203125" style="13" customWidth="1"/>
    <col min="23" max="23" width="16.33203125" style="13" customWidth="1"/>
    <col min="24" max="24" width="12.33203125" style="13" customWidth="1"/>
    <col min="25" max="25" width="15" style="13" customWidth="1"/>
    <col min="26" max="26" width="11" style="13" customWidth="1"/>
    <col min="27" max="27" width="15" style="13" customWidth="1"/>
    <col min="28" max="28" width="16.33203125" style="13" customWidth="1"/>
    <col min="29" max="29" width="11" style="13" customWidth="1"/>
    <col min="30" max="30" width="15" style="13" customWidth="1"/>
    <col min="31" max="31" width="16.33203125" style="13" customWidth="1"/>
    <col min="32" max="43" width="9.33203125" style="13"/>
    <col min="44" max="65" width="9.33203125" style="13" hidden="1"/>
    <col min="66" max="16384" width="9.33203125" style="13"/>
  </cols>
  <sheetData>
    <row r="2" spans="2:46" ht="36.950000000000003" customHeight="1">
      <c r="L2" s="234" t="s">
        <v>5</v>
      </c>
      <c r="M2" s="235"/>
      <c r="N2" s="235"/>
      <c r="O2" s="235"/>
      <c r="P2" s="235"/>
      <c r="Q2" s="235"/>
      <c r="R2" s="235"/>
      <c r="S2" s="235"/>
      <c r="T2" s="235"/>
      <c r="U2" s="235"/>
      <c r="V2" s="235"/>
      <c r="AT2" s="15" t="s">
        <v>93</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1" t="s">
        <v>15</v>
      </c>
      <c r="L6" s="18"/>
    </row>
    <row r="7" spans="2:46" ht="16.5" customHeight="1">
      <c r="B7" s="18"/>
      <c r="E7" s="272" t="str">
        <f>'Rekapitulace stavby'!K6</f>
        <v>SN Žireč</v>
      </c>
      <c r="F7" s="273"/>
      <c r="G7" s="273"/>
      <c r="H7" s="273"/>
      <c r="L7" s="18"/>
    </row>
    <row r="8" spans="2:46" ht="12" customHeight="1">
      <c r="B8" s="18"/>
      <c r="D8" s="21" t="s">
        <v>171</v>
      </c>
      <c r="L8" s="18"/>
    </row>
    <row r="9" spans="2:46" s="24" customFormat="1" ht="16.5" customHeight="1">
      <c r="B9" s="23"/>
      <c r="E9" s="272" t="s">
        <v>172</v>
      </c>
      <c r="F9" s="271"/>
      <c r="G9" s="271"/>
      <c r="H9" s="271"/>
      <c r="L9" s="23"/>
    </row>
    <row r="10" spans="2:46" s="24" customFormat="1" ht="12" customHeight="1">
      <c r="B10" s="23"/>
      <c r="D10" s="21" t="s">
        <v>173</v>
      </c>
      <c r="L10" s="23"/>
    </row>
    <row r="11" spans="2:46" s="24" customFormat="1" ht="36.950000000000003" customHeight="1">
      <c r="B11" s="23"/>
      <c r="E11" s="245" t="s">
        <v>174</v>
      </c>
      <c r="F11" s="271"/>
      <c r="G11" s="271"/>
      <c r="H11" s="271"/>
      <c r="L11" s="23"/>
    </row>
    <row r="12" spans="2:46" s="24" customFormat="1">
      <c r="B12" s="23"/>
      <c r="L12" s="23"/>
    </row>
    <row r="13" spans="2:46" s="24" customFormat="1" ht="12" customHeight="1">
      <c r="B13" s="23"/>
      <c r="D13" s="21" t="s">
        <v>17</v>
      </c>
      <c r="F13" s="26" t="s">
        <v>1</v>
      </c>
      <c r="I13" s="21" t="s">
        <v>18</v>
      </c>
      <c r="J13" s="26" t="s">
        <v>1</v>
      </c>
      <c r="L13" s="23"/>
    </row>
    <row r="14" spans="2:46" s="24" customFormat="1" ht="12" customHeight="1">
      <c r="B14" s="23"/>
      <c r="D14" s="21" t="s">
        <v>19</v>
      </c>
      <c r="F14" s="26" t="s">
        <v>20</v>
      </c>
      <c r="I14" s="21" t="s">
        <v>21</v>
      </c>
      <c r="J14" s="27" t="str">
        <f>'Rekapitulace stavby'!AN8</f>
        <v>17. 12. 2018</v>
      </c>
      <c r="L14" s="23"/>
    </row>
    <row r="15" spans="2:46" s="24" customFormat="1" ht="10.9" customHeight="1">
      <c r="B15" s="23"/>
      <c r="L15" s="23"/>
    </row>
    <row r="16" spans="2:46" s="24" customFormat="1" ht="12" customHeight="1">
      <c r="B16" s="23"/>
      <c r="D16" s="21" t="s">
        <v>23</v>
      </c>
      <c r="I16" s="21" t="s">
        <v>24</v>
      </c>
      <c r="J16" s="26" t="s">
        <v>25</v>
      </c>
      <c r="L16" s="23"/>
    </row>
    <row r="17" spans="2:12" s="24" customFormat="1" ht="18" customHeight="1">
      <c r="B17" s="23"/>
      <c r="E17" s="26" t="s">
        <v>26</v>
      </c>
      <c r="I17" s="21" t="s">
        <v>27</v>
      </c>
      <c r="J17" s="26" t="s">
        <v>28</v>
      </c>
      <c r="L17" s="23"/>
    </row>
    <row r="18" spans="2:12" s="24" customFormat="1" ht="6.95" customHeight="1">
      <c r="B18" s="23"/>
      <c r="L18" s="23"/>
    </row>
    <row r="19" spans="2:12" s="24" customFormat="1" ht="12" customHeight="1">
      <c r="B19" s="23"/>
      <c r="D19" s="21" t="s">
        <v>29</v>
      </c>
      <c r="I19" s="21" t="s">
        <v>24</v>
      </c>
      <c r="J19" s="28" t="str">
        <f>'Rekapitulace stavby'!AN13</f>
        <v>Vyplň údaj</v>
      </c>
      <c r="L19" s="23"/>
    </row>
    <row r="20" spans="2:12" s="24" customFormat="1" ht="18" customHeight="1">
      <c r="B20" s="23"/>
      <c r="E20" s="274" t="str">
        <f>'Rekapitulace stavby'!E14</f>
        <v>Vyplň údaj</v>
      </c>
      <c r="F20" s="248"/>
      <c r="G20" s="248"/>
      <c r="H20" s="248"/>
      <c r="I20" s="21" t="s">
        <v>27</v>
      </c>
      <c r="J20" s="28" t="str">
        <f>'Rekapitulace stavby'!AN14</f>
        <v>Vyplň údaj</v>
      </c>
      <c r="L20" s="23"/>
    </row>
    <row r="21" spans="2:12" s="24" customFormat="1" ht="6.95" customHeight="1">
      <c r="B21" s="23"/>
      <c r="L21" s="23"/>
    </row>
    <row r="22" spans="2:12" s="24" customFormat="1" ht="12" customHeight="1">
      <c r="B22" s="23"/>
      <c r="D22" s="21" t="s">
        <v>31</v>
      </c>
      <c r="I22" s="21" t="s">
        <v>24</v>
      </c>
      <c r="J22" s="26" t="s">
        <v>32</v>
      </c>
      <c r="L22" s="23"/>
    </row>
    <row r="23" spans="2:12" s="24" customFormat="1" ht="18" customHeight="1">
      <c r="B23" s="23"/>
      <c r="E23" s="26" t="s">
        <v>33</v>
      </c>
      <c r="I23" s="21" t="s">
        <v>27</v>
      </c>
      <c r="J23" s="26" t="s">
        <v>34</v>
      </c>
      <c r="L23" s="23"/>
    </row>
    <row r="24" spans="2:12" s="24" customFormat="1" ht="6.95" customHeight="1">
      <c r="B24" s="23"/>
      <c r="L24" s="23"/>
    </row>
    <row r="25" spans="2:12" s="24" customFormat="1" ht="12" customHeight="1">
      <c r="B25" s="23"/>
      <c r="D25" s="21" t="s">
        <v>36</v>
      </c>
      <c r="I25" s="21" t="s">
        <v>24</v>
      </c>
      <c r="J25" s="26" t="str">
        <f>IF('Rekapitulace stavby'!AN19="","",'Rekapitulace stavby'!AN19)</f>
        <v/>
      </c>
      <c r="L25" s="23"/>
    </row>
    <row r="26" spans="2:12" s="24" customFormat="1" ht="18" customHeight="1">
      <c r="B26" s="23"/>
      <c r="E26" s="26" t="str">
        <f>IF('Rekapitulace stavby'!E20="","",'Rekapitulace stavby'!E20)</f>
        <v xml:space="preserve"> </v>
      </c>
      <c r="I26" s="21" t="s">
        <v>27</v>
      </c>
      <c r="J26" s="26" t="str">
        <f>IF('Rekapitulace stavby'!AN20="","",'Rekapitulace stavby'!AN20)</f>
        <v/>
      </c>
      <c r="L26" s="23"/>
    </row>
    <row r="27" spans="2:12" s="24" customFormat="1" ht="6.95" customHeight="1">
      <c r="B27" s="23"/>
      <c r="L27" s="23"/>
    </row>
    <row r="28" spans="2:12" s="24" customFormat="1" ht="12" customHeight="1">
      <c r="B28" s="23"/>
      <c r="D28" s="21" t="s">
        <v>37</v>
      </c>
      <c r="L28" s="23"/>
    </row>
    <row r="29" spans="2:12" s="32" customFormat="1" ht="25.5" customHeight="1">
      <c r="B29" s="31"/>
      <c r="E29" s="252" t="s">
        <v>175</v>
      </c>
      <c r="F29" s="252"/>
      <c r="G29" s="252"/>
      <c r="H29" s="252"/>
      <c r="L29" s="31"/>
    </row>
    <row r="30" spans="2:12" s="24" customFormat="1" ht="6.95" customHeight="1">
      <c r="B30" s="23"/>
      <c r="L30" s="23"/>
    </row>
    <row r="31" spans="2:12" s="24" customFormat="1" ht="6.95" customHeight="1">
      <c r="B31" s="23"/>
      <c r="D31" s="33"/>
      <c r="E31" s="33"/>
      <c r="F31" s="33"/>
      <c r="G31" s="33"/>
      <c r="H31" s="33"/>
      <c r="I31" s="33"/>
      <c r="J31" s="33"/>
      <c r="K31" s="33"/>
      <c r="L31" s="23"/>
    </row>
    <row r="32" spans="2:12" s="24" customFormat="1" ht="25.35" customHeight="1">
      <c r="B32" s="23"/>
      <c r="D32" s="34" t="s">
        <v>39</v>
      </c>
      <c r="J32" s="35">
        <f>ROUND(J129, 2)</f>
        <v>0</v>
      </c>
      <c r="L32" s="23"/>
    </row>
    <row r="33" spans="2:12" s="24" customFormat="1" ht="6.95" customHeight="1">
      <c r="B33" s="23"/>
      <c r="D33" s="33"/>
      <c r="E33" s="33"/>
      <c r="F33" s="33"/>
      <c r="G33" s="33"/>
      <c r="H33" s="33"/>
      <c r="I33" s="33"/>
      <c r="J33" s="33"/>
      <c r="K33" s="33"/>
      <c r="L33" s="23"/>
    </row>
    <row r="34" spans="2:12" s="24" customFormat="1" ht="14.45" customHeight="1">
      <c r="B34" s="23"/>
      <c r="F34" s="36" t="s">
        <v>41</v>
      </c>
      <c r="I34" s="36" t="s">
        <v>40</v>
      </c>
      <c r="J34" s="36" t="s">
        <v>42</v>
      </c>
      <c r="L34" s="23"/>
    </row>
    <row r="35" spans="2:12" s="24" customFormat="1" ht="14.45" customHeight="1">
      <c r="B35" s="23"/>
      <c r="D35" s="37" t="s">
        <v>43</v>
      </c>
      <c r="E35" s="21" t="s">
        <v>44</v>
      </c>
      <c r="F35" s="38">
        <f>ROUND((SUM(BE129:BE308)),  2)</f>
        <v>0</v>
      </c>
      <c r="I35" s="39">
        <v>0.21</v>
      </c>
      <c r="J35" s="38">
        <f>ROUND(((SUM(BE129:BE308))*I35),  2)</f>
        <v>0</v>
      </c>
      <c r="L35" s="23"/>
    </row>
    <row r="36" spans="2:12" s="24" customFormat="1" ht="14.45" customHeight="1">
      <c r="B36" s="23"/>
      <c r="E36" s="21" t="s">
        <v>45</v>
      </c>
      <c r="F36" s="38">
        <f>ROUND((SUM(BF129:BF308)),  2)</f>
        <v>0</v>
      </c>
      <c r="I36" s="39">
        <v>0.15</v>
      </c>
      <c r="J36" s="38">
        <f>ROUND(((SUM(BF129:BF308))*I36),  2)</f>
        <v>0</v>
      </c>
      <c r="L36" s="23"/>
    </row>
    <row r="37" spans="2:12" s="24" customFormat="1" ht="14.45" hidden="1" customHeight="1">
      <c r="B37" s="23"/>
      <c r="E37" s="21" t="s">
        <v>46</v>
      </c>
      <c r="F37" s="38">
        <f>ROUND((SUM(BG129:BG308)),  2)</f>
        <v>0</v>
      </c>
      <c r="I37" s="39">
        <v>0.21</v>
      </c>
      <c r="J37" s="38">
        <f>0</f>
        <v>0</v>
      </c>
      <c r="L37" s="23"/>
    </row>
    <row r="38" spans="2:12" s="24" customFormat="1" ht="14.45" hidden="1" customHeight="1">
      <c r="B38" s="23"/>
      <c r="E38" s="21" t="s">
        <v>47</v>
      </c>
      <c r="F38" s="38">
        <f>ROUND((SUM(BH129:BH308)),  2)</f>
        <v>0</v>
      </c>
      <c r="I38" s="39">
        <v>0.15</v>
      </c>
      <c r="J38" s="38">
        <f>0</f>
        <v>0</v>
      </c>
      <c r="L38" s="23"/>
    </row>
    <row r="39" spans="2:12" s="24" customFormat="1" ht="14.45" hidden="1" customHeight="1">
      <c r="B39" s="23"/>
      <c r="E39" s="21" t="s">
        <v>48</v>
      </c>
      <c r="F39" s="38">
        <f>ROUND((SUM(BI129:BI308)),  2)</f>
        <v>0</v>
      </c>
      <c r="I39" s="39">
        <v>0</v>
      </c>
      <c r="J39" s="38">
        <f>0</f>
        <v>0</v>
      </c>
      <c r="L39" s="23"/>
    </row>
    <row r="40" spans="2:12" s="24" customFormat="1" ht="6.95" customHeight="1">
      <c r="B40" s="23"/>
      <c r="L40" s="23"/>
    </row>
    <row r="41" spans="2:12" s="24" customFormat="1" ht="25.35" customHeight="1">
      <c r="B41" s="23"/>
      <c r="C41" s="40"/>
      <c r="D41" s="41" t="s">
        <v>49</v>
      </c>
      <c r="E41" s="42"/>
      <c r="F41" s="42"/>
      <c r="G41" s="43" t="s">
        <v>50</v>
      </c>
      <c r="H41" s="44" t="s">
        <v>51</v>
      </c>
      <c r="I41" s="42"/>
      <c r="J41" s="45">
        <f>SUM(J32:J39)</f>
        <v>0</v>
      </c>
      <c r="K41" s="46"/>
      <c r="L41" s="23"/>
    </row>
    <row r="42" spans="2:12" s="24"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4"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4" customFormat="1" ht="12.75">
      <c r="B61" s="23"/>
      <c r="D61" s="49" t="s">
        <v>54</v>
      </c>
      <c r="E61" s="50"/>
      <c r="F61" s="51" t="s">
        <v>55</v>
      </c>
      <c r="G61" s="49" t="s">
        <v>54</v>
      </c>
      <c r="H61" s="50"/>
      <c r="I61" s="50"/>
      <c r="J61" s="52" t="s">
        <v>55</v>
      </c>
      <c r="K61" s="50"/>
      <c r="L61" s="23"/>
    </row>
    <row r="62" spans="2:12">
      <c r="B62" s="18"/>
      <c r="L62" s="18"/>
    </row>
    <row r="63" spans="2:12">
      <c r="B63" s="18"/>
      <c r="L63" s="18"/>
    </row>
    <row r="64" spans="2:12">
      <c r="B64" s="18"/>
      <c r="L64" s="18"/>
    </row>
    <row r="65" spans="2:12" s="24"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4" customFormat="1" ht="12.75">
      <c r="B76" s="23"/>
      <c r="D76" s="49" t="s">
        <v>54</v>
      </c>
      <c r="E76" s="50"/>
      <c r="F76" s="51" t="s">
        <v>55</v>
      </c>
      <c r="G76" s="49" t="s">
        <v>54</v>
      </c>
      <c r="H76" s="50"/>
      <c r="I76" s="50"/>
      <c r="J76" s="52" t="s">
        <v>55</v>
      </c>
      <c r="K76" s="50"/>
      <c r="L76" s="23"/>
    </row>
    <row r="77" spans="2:12" s="24" customFormat="1" ht="14.45" customHeight="1">
      <c r="B77" s="53"/>
      <c r="C77" s="54"/>
      <c r="D77" s="54"/>
      <c r="E77" s="54"/>
      <c r="F77" s="54"/>
      <c r="G77" s="54"/>
      <c r="H77" s="54"/>
      <c r="I77" s="54"/>
      <c r="J77" s="54"/>
      <c r="K77" s="54"/>
      <c r="L77" s="23"/>
    </row>
    <row r="81" spans="2:12" s="24" customFormat="1" ht="6.95" customHeight="1">
      <c r="B81" s="55"/>
      <c r="C81" s="56"/>
      <c r="D81" s="56"/>
      <c r="E81" s="56"/>
      <c r="F81" s="56"/>
      <c r="G81" s="56"/>
      <c r="H81" s="56"/>
      <c r="I81" s="56"/>
      <c r="J81" s="56"/>
      <c r="K81" s="56"/>
      <c r="L81" s="23"/>
    </row>
    <row r="82" spans="2:12" s="24" customFormat="1" ht="24.95" customHeight="1">
      <c r="B82" s="23"/>
      <c r="C82" s="19" t="s">
        <v>176</v>
      </c>
      <c r="L82" s="23"/>
    </row>
    <row r="83" spans="2:12" s="24" customFormat="1" ht="6.95" customHeight="1">
      <c r="B83" s="23"/>
      <c r="L83" s="23"/>
    </row>
    <row r="84" spans="2:12" s="24" customFormat="1" ht="12" customHeight="1">
      <c r="B84" s="23"/>
      <c r="C84" s="21" t="s">
        <v>15</v>
      </c>
      <c r="L84" s="23"/>
    </row>
    <row r="85" spans="2:12" s="24" customFormat="1" ht="16.5" customHeight="1">
      <c r="B85" s="23"/>
      <c r="E85" s="272" t="str">
        <f>E7</f>
        <v>SN Žireč</v>
      </c>
      <c r="F85" s="273"/>
      <c r="G85" s="273"/>
      <c r="H85" s="273"/>
      <c r="L85" s="23"/>
    </row>
    <row r="86" spans="2:12" ht="12" customHeight="1">
      <c r="B86" s="18"/>
      <c r="C86" s="21" t="s">
        <v>171</v>
      </c>
      <c r="L86" s="18"/>
    </row>
    <row r="87" spans="2:12" s="24" customFormat="1" ht="16.5" customHeight="1">
      <c r="B87" s="23"/>
      <c r="E87" s="272" t="s">
        <v>172</v>
      </c>
      <c r="F87" s="271"/>
      <c r="G87" s="271"/>
      <c r="H87" s="271"/>
      <c r="L87" s="23"/>
    </row>
    <row r="88" spans="2:12" s="24" customFormat="1" ht="12" customHeight="1">
      <c r="B88" s="23"/>
      <c r="C88" s="21" t="s">
        <v>173</v>
      </c>
      <c r="L88" s="23"/>
    </row>
    <row r="89" spans="2:12" s="24" customFormat="1" ht="16.5" customHeight="1">
      <c r="B89" s="23"/>
      <c r="E89" s="245" t="str">
        <f>E11</f>
        <v>SO 01.1 - Boční hráz</v>
      </c>
      <c r="F89" s="271"/>
      <c r="G89" s="271"/>
      <c r="H89" s="271"/>
      <c r="L89" s="23"/>
    </row>
    <row r="90" spans="2:12" s="24" customFormat="1" ht="6.95" customHeight="1">
      <c r="B90" s="23"/>
      <c r="L90" s="23"/>
    </row>
    <row r="91" spans="2:12" s="24" customFormat="1" ht="12" customHeight="1">
      <c r="B91" s="23"/>
      <c r="C91" s="21" t="s">
        <v>19</v>
      </c>
      <c r="F91" s="26" t="str">
        <f>F14</f>
        <v xml:space="preserve"> </v>
      </c>
      <c r="I91" s="21" t="s">
        <v>21</v>
      </c>
      <c r="J91" s="27" t="str">
        <f>IF(J14="","",J14)</f>
        <v>17. 12. 2018</v>
      </c>
      <c r="L91" s="23"/>
    </row>
    <row r="92" spans="2:12" s="24" customFormat="1" ht="6.95" customHeight="1">
      <c r="B92" s="23"/>
      <c r="L92" s="23"/>
    </row>
    <row r="93" spans="2:12" s="24" customFormat="1" ht="27.95" customHeight="1">
      <c r="B93" s="23"/>
      <c r="C93" s="21" t="s">
        <v>23</v>
      </c>
      <c r="F93" s="26" t="str">
        <f>E17</f>
        <v>Povodí Labe, státní podnik</v>
      </c>
      <c r="I93" s="21" t="s">
        <v>31</v>
      </c>
      <c r="J93" s="57" t="str">
        <f>E23</f>
        <v>Sweco Hydroprojekt a.s.</v>
      </c>
      <c r="L93" s="23"/>
    </row>
    <row r="94" spans="2:12" s="24" customFormat="1" ht="15.2" customHeight="1">
      <c r="B94" s="23"/>
      <c r="C94" s="21" t="s">
        <v>29</v>
      </c>
      <c r="F94" s="26" t="str">
        <f>IF(E20="","",E20)</f>
        <v>Vyplň údaj</v>
      </c>
      <c r="I94" s="21" t="s">
        <v>36</v>
      </c>
      <c r="J94" s="57" t="str">
        <f>E26</f>
        <v xml:space="preserve"> </v>
      </c>
      <c r="L94" s="23"/>
    </row>
    <row r="95" spans="2:12" s="24" customFormat="1" ht="10.35" customHeight="1">
      <c r="B95" s="23"/>
      <c r="L95" s="23"/>
    </row>
    <row r="96" spans="2:12" s="24" customFormat="1" ht="29.25" customHeight="1">
      <c r="B96" s="23"/>
      <c r="C96" s="58" t="s">
        <v>177</v>
      </c>
      <c r="D96" s="40"/>
      <c r="E96" s="40"/>
      <c r="F96" s="40"/>
      <c r="G96" s="40"/>
      <c r="H96" s="40"/>
      <c r="I96" s="40"/>
      <c r="J96" s="59" t="s">
        <v>178</v>
      </c>
      <c r="K96" s="40"/>
      <c r="L96" s="23"/>
    </row>
    <row r="97" spans="2:47" s="24" customFormat="1" ht="10.35" customHeight="1">
      <c r="B97" s="23"/>
      <c r="L97" s="23"/>
    </row>
    <row r="98" spans="2:47" s="24" customFormat="1" ht="22.9" customHeight="1">
      <c r="B98" s="23"/>
      <c r="C98" s="60" t="s">
        <v>179</v>
      </c>
      <c r="J98" s="35">
        <f>J129</f>
        <v>0</v>
      </c>
      <c r="L98" s="23"/>
      <c r="AU98" s="15" t="s">
        <v>180</v>
      </c>
    </row>
    <row r="99" spans="2:47" s="62" customFormat="1" ht="24.95" customHeight="1">
      <c r="B99" s="61"/>
      <c r="D99" s="63" t="s">
        <v>181</v>
      </c>
      <c r="E99" s="64"/>
      <c r="F99" s="64"/>
      <c r="G99" s="64"/>
      <c r="H99" s="64"/>
      <c r="I99" s="64"/>
      <c r="J99" s="65">
        <f>J130</f>
        <v>0</v>
      </c>
      <c r="L99" s="61"/>
    </row>
    <row r="100" spans="2:47" s="67" customFormat="1" ht="19.899999999999999" customHeight="1">
      <c r="B100" s="66"/>
      <c r="D100" s="68" t="s">
        <v>182</v>
      </c>
      <c r="E100" s="69"/>
      <c r="F100" s="69"/>
      <c r="G100" s="69"/>
      <c r="H100" s="69"/>
      <c r="I100" s="69"/>
      <c r="J100" s="70">
        <f>J131</f>
        <v>0</v>
      </c>
      <c r="L100" s="66"/>
    </row>
    <row r="101" spans="2:47" s="67" customFormat="1" ht="19.899999999999999" customHeight="1">
      <c r="B101" s="66"/>
      <c r="D101" s="68" t="s">
        <v>183</v>
      </c>
      <c r="E101" s="69"/>
      <c r="F101" s="69"/>
      <c r="G101" s="69"/>
      <c r="H101" s="69"/>
      <c r="I101" s="69"/>
      <c r="J101" s="70">
        <f>J234</f>
        <v>0</v>
      </c>
      <c r="L101" s="66"/>
    </row>
    <row r="102" spans="2:47" s="67" customFormat="1" ht="19.899999999999999" customHeight="1">
      <c r="B102" s="66"/>
      <c r="D102" s="68" t="s">
        <v>184</v>
      </c>
      <c r="E102" s="69"/>
      <c r="F102" s="69"/>
      <c r="G102" s="69"/>
      <c r="H102" s="69"/>
      <c r="I102" s="69"/>
      <c r="J102" s="70">
        <f>J241</f>
        <v>0</v>
      </c>
      <c r="L102" s="66"/>
    </row>
    <row r="103" spans="2:47" s="67" customFormat="1" ht="19.899999999999999" customHeight="1">
      <c r="B103" s="66"/>
      <c r="D103" s="68" t="s">
        <v>185</v>
      </c>
      <c r="E103" s="69"/>
      <c r="F103" s="69"/>
      <c r="G103" s="69"/>
      <c r="H103" s="69"/>
      <c r="I103" s="69"/>
      <c r="J103" s="70">
        <f>J254</f>
        <v>0</v>
      </c>
      <c r="L103" s="66"/>
    </row>
    <row r="104" spans="2:47" s="67" customFormat="1" ht="19.899999999999999" customHeight="1">
      <c r="B104" s="66"/>
      <c r="D104" s="68" t="s">
        <v>186</v>
      </c>
      <c r="E104" s="69"/>
      <c r="F104" s="69"/>
      <c r="G104" s="69"/>
      <c r="H104" s="69"/>
      <c r="I104" s="69"/>
      <c r="J104" s="70">
        <f>J260</f>
        <v>0</v>
      </c>
      <c r="L104" s="66"/>
    </row>
    <row r="105" spans="2:47" s="67" customFormat="1" ht="19.899999999999999" customHeight="1">
      <c r="B105" s="66"/>
      <c r="D105" s="68" t="s">
        <v>187</v>
      </c>
      <c r="E105" s="69"/>
      <c r="F105" s="69"/>
      <c r="G105" s="69"/>
      <c r="H105" s="69"/>
      <c r="I105" s="69"/>
      <c r="J105" s="70">
        <f>J296</f>
        <v>0</v>
      </c>
      <c r="L105" s="66"/>
    </row>
    <row r="106" spans="2:47" s="67" customFormat="1" ht="19.899999999999999" customHeight="1">
      <c r="B106" s="66"/>
      <c r="D106" s="68" t="s">
        <v>188</v>
      </c>
      <c r="E106" s="69"/>
      <c r="F106" s="69"/>
      <c r="G106" s="69"/>
      <c r="H106" s="69"/>
      <c r="I106" s="69"/>
      <c r="J106" s="70">
        <f>J302</f>
        <v>0</v>
      </c>
      <c r="L106" s="66"/>
    </row>
    <row r="107" spans="2:47" s="62" customFormat="1" ht="24.95" customHeight="1">
      <c r="B107" s="61"/>
      <c r="D107" s="63" t="s">
        <v>189</v>
      </c>
      <c r="E107" s="64"/>
      <c r="F107" s="64"/>
      <c r="G107" s="64"/>
      <c r="H107" s="64"/>
      <c r="I107" s="64"/>
      <c r="J107" s="65">
        <f>J305</f>
        <v>0</v>
      </c>
      <c r="L107" s="61"/>
    </row>
    <row r="108" spans="2:47" s="24" customFormat="1" ht="21.75" customHeight="1">
      <c r="B108" s="23"/>
      <c r="L108" s="23"/>
    </row>
    <row r="109" spans="2:47" s="24" customFormat="1" ht="6.95" customHeight="1">
      <c r="B109" s="53"/>
      <c r="C109" s="54"/>
      <c r="D109" s="54"/>
      <c r="E109" s="54"/>
      <c r="F109" s="54"/>
      <c r="G109" s="54"/>
      <c r="H109" s="54"/>
      <c r="I109" s="54"/>
      <c r="J109" s="54"/>
      <c r="K109" s="54"/>
      <c r="L109" s="23"/>
    </row>
    <row r="113" spans="2:20" s="24" customFormat="1" ht="6.95" customHeight="1">
      <c r="B113" s="55"/>
      <c r="C113" s="56"/>
      <c r="D113" s="56"/>
      <c r="E113" s="56"/>
      <c r="F113" s="56"/>
      <c r="G113" s="56"/>
      <c r="H113" s="56"/>
      <c r="I113" s="56"/>
      <c r="J113" s="56"/>
      <c r="K113" s="56"/>
      <c r="L113" s="23"/>
    </row>
    <row r="114" spans="2:20" s="24" customFormat="1" ht="24.95" customHeight="1">
      <c r="B114" s="23"/>
      <c r="C114" s="19" t="s">
        <v>190</v>
      </c>
      <c r="L114" s="23"/>
    </row>
    <row r="115" spans="2:20" s="24" customFormat="1" ht="6.95" customHeight="1">
      <c r="B115" s="23"/>
      <c r="L115" s="23"/>
    </row>
    <row r="116" spans="2:20" s="24" customFormat="1" ht="12" customHeight="1">
      <c r="B116" s="23"/>
      <c r="C116" s="21" t="s">
        <v>15</v>
      </c>
      <c r="L116" s="23"/>
    </row>
    <row r="117" spans="2:20" s="24" customFormat="1" ht="16.5" customHeight="1">
      <c r="B117" s="23"/>
      <c r="E117" s="272" t="str">
        <f>E7</f>
        <v>SN Žireč</v>
      </c>
      <c r="F117" s="273"/>
      <c r="G117" s="273"/>
      <c r="H117" s="273"/>
      <c r="L117" s="23"/>
    </row>
    <row r="118" spans="2:20" ht="12" customHeight="1">
      <c r="B118" s="18"/>
      <c r="C118" s="21" t="s">
        <v>171</v>
      </c>
      <c r="L118" s="18"/>
    </row>
    <row r="119" spans="2:20" s="24" customFormat="1" ht="16.5" customHeight="1">
      <c r="B119" s="23"/>
      <c r="E119" s="272" t="s">
        <v>172</v>
      </c>
      <c r="F119" s="271"/>
      <c r="G119" s="271"/>
      <c r="H119" s="271"/>
      <c r="L119" s="23"/>
    </row>
    <row r="120" spans="2:20" s="24" customFormat="1" ht="12" customHeight="1">
      <c r="B120" s="23"/>
      <c r="C120" s="21" t="s">
        <v>173</v>
      </c>
      <c r="L120" s="23"/>
    </row>
    <row r="121" spans="2:20" s="24" customFormat="1" ht="16.5" customHeight="1">
      <c r="B121" s="23"/>
      <c r="E121" s="245" t="str">
        <f>E11</f>
        <v>SO 01.1 - Boční hráz</v>
      </c>
      <c r="F121" s="271"/>
      <c r="G121" s="271"/>
      <c r="H121" s="271"/>
      <c r="L121" s="23"/>
    </row>
    <row r="122" spans="2:20" s="24" customFormat="1" ht="6.95" customHeight="1">
      <c r="B122" s="23"/>
      <c r="L122" s="23"/>
    </row>
    <row r="123" spans="2:20" s="24" customFormat="1" ht="12" customHeight="1">
      <c r="B123" s="23"/>
      <c r="C123" s="21" t="s">
        <v>19</v>
      </c>
      <c r="F123" s="26" t="str">
        <f>F14</f>
        <v xml:space="preserve"> </v>
      </c>
      <c r="I123" s="21" t="s">
        <v>21</v>
      </c>
      <c r="J123" s="27" t="str">
        <f>IF(J14="","",J14)</f>
        <v>17. 12. 2018</v>
      </c>
      <c r="L123" s="23"/>
    </row>
    <row r="124" spans="2:20" s="24" customFormat="1" ht="6.95" customHeight="1">
      <c r="B124" s="23"/>
      <c r="L124" s="23"/>
    </row>
    <row r="125" spans="2:20" s="24" customFormat="1" ht="27.95" customHeight="1">
      <c r="B125" s="23"/>
      <c r="C125" s="21" t="s">
        <v>23</v>
      </c>
      <c r="F125" s="26" t="str">
        <f>E17</f>
        <v>Povodí Labe, státní podnik</v>
      </c>
      <c r="I125" s="21" t="s">
        <v>31</v>
      </c>
      <c r="J125" s="57" t="str">
        <f>E23</f>
        <v>Sweco Hydroprojekt a.s.</v>
      </c>
      <c r="L125" s="23"/>
    </row>
    <row r="126" spans="2:20" s="24" customFormat="1" ht="15.2" customHeight="1">
      <c r="B126" s="23"/>
      <c r="C126" s="21" t="s">
        <v>29</v>
      </c>
      <c r="F126" s="26" t="str">
        <f>IF(E20="","",E20)</f>
        <v>Vyplň údaj</v>
      </c>
      <c r="I126" s="21" t="s">
        <v>36</v>
      </c>
      <c r="J126" s="57" t="str">
        <f>E26</f>
        <v xml:space="preserve"> </v>
      </c>
      <c r="L126" s="23"/>
    </row>
    <row r="127" spans="2:20" s="24" customFormat="1" ht="10.35" customHeight="1">
      <c r="B127" s="23"/>
      <c r="L127" s="23"/>
    </row>
    <row r="128" spans="2:20" s="78" customFormat="1" ht="29.25" customHeight="1">
      <c r="B128" s="71"/>
      <c r="C128" s="72" t="s">
        <v>191</v>
      </c>
      <c r="D128" s="73" t="s">
        <v>64</v>
      </c>
      <c r="E128" s="73" t="s">
        <v>60</v>
      </c>
      <c r="F128" s="73" t="s">
        <v>61</v>
      </c>
      <c r="G128" s="73" t="s">
        <v>192</v>
      </c>
      <c r="H128" s="73" t="s">
        <v>193</v>
      </c>
      <c r="I128" s="73" t="s">
        <v>194</v>
      </c>
      <c r="J128" s="73" t="s">
        <v>178</v>
      </c>
      <c r="K128" s="74" t="s">
        <v>195</v>
      </c>
      <c r="L128" s="71"/>
      <c r="M128" s="75" t="s">
        <v>1</v>
      </c>
      <c r="N128" s="76" t="s">
        <v>43</v>
      </c>
      <c r="O128" s="76" t="s">
        <v>196</v>
      </c>
      <c r="P128" s="76" t="s">
        <v>197</v>
      </c>
      <c r="Q128" s="76" t="s">
        <v>198</v>
      </c>
      <c r="R128" s="76" t="s">
        <v>199</v>
      </c>
      <c r="S128" s="76" t="s">
        <v>200</v>
      </c>
      <c r="T128" s="77" t="s">
        <v>201</v>
      </c>
    </row>
    <row r="129" spans="2:65" s="24" customFormat="1" ht="22.9" customHeight="1">
      <c r="B129" s="23"/>
      <c r="C129" s="79" t="s">
        <v>202</v>
      </c>
      <c r="J129" s="80">
        <f>BK129</f>
        <v>0</v>
      </c>
      <c r="L129" s="23"/>
      <c r="M129" s="81"/>
      <c r="N129" s="33"/>
      <c r="O129" s="33"/>
      <c r="P129" s="82">
        <f>P130+P305</f>
        <v>0</v>
      </c>
      <c r="Q129" s="33"/>
      <c r="R129" s="82">
        <f>R130+R305</f>
        <v>1263.6855535</v>
      </c>
      <c r="S129" s="33"/>
      <c r="T129" s="83">
        <f>T130+T305</f>
        <v>0</v>
      </c>
      <c r="AT129" s="15" t="s">
        <v>78</v>
      </c>
      <c r="AU129" s="15" t="s">
        <v>180</v>
      </c>
      <c r="BK129" s="84">
        <f>BK130+BK305</f>
        <v>0</v>
      </c>
    </row>
    <row r="130" spans="2:65" s="86" customFormat="1" ht="25.9" customHeight="1">
      <c r="B130" s="85"/>
      <c r="D130" s="87" t="s">
        <v>78</v>
      </c>
      <c r="E130" s="88" t="s">
        <v>203</v>
      </c>
      <c r="F130" s="88" t="s">
        <v>204</v>
      </c>
      <c r="J130" s="89">
        <f>BK130</f>
        <v>0</v>
      </c>
      <c r="L130" s="85"/>
      <c r="M130" s="90"/>
      <c r="N130" s="91"/>
      <c r="O130" s="91"/>
      <c r="P130" s="92">
        <f>P131+P234+P241+P254+P260+P296+P302</f>
        <v>0</v>
      </c>
      <c r="Q130" s="91"/>
      <c r="R130" s="92">
        <f>R131+R234+R241+R254+R260+R296+R302</f>
        <v>1263.6855535</v>
      </c>
      <c r="S130" s="91"/>
      <c r="T130" s="93">
        <f>T131+T234+T241+T254+T260+T296+T302</f>
        <v>0</v>
      </c>
      <c r="AR130" s="87" t="s">
        <v>86</v>
      </c>
      <c r="AT130" s="94" t="s">
        <v>78</v>
      </c>
      <c r="AU130" s="94" t="s">
        <v>79</v>
      </c>
      <c r="AY130" s="87" t="s">
        <v>205</v>
      </c>
      <c r="BK130" s="95">
        <f>BK131+BK234+BK241+BK254+BK260+BK296+BK302</f>
        <v>0</v>
      </c>
    </row>
    <row r="131" spans="2:65" s="86" customFormat="1" ht="22.9" customHeight="1">
      <c r="B131" s="85"/>
      <c r="D131" s="87" t="s">
        <v>78</v>
      </c>
      <c r="E131" s="96" t="s">
        <v>86</v>
      </c>
      <c r="F131" s="96" t="s">
        <v>206</v>
      </c>
      <c r="J131" s="97">
        <f>BK131</f>
        <v>0</v>
      </c>
      <c r="L131" s="85"/>
      <c r="M131" s="90"/>
      <c r="N131" s="91"/>
      <c r="O131" s="91"/>
      <c r="P131" s="92">
        <f>SUM(P132:P233)</f>
        <v>0</v>
      </c>
      <c r="Q131" s="91"/>
      <c r="R131" s="92">
        <f>SUM(R132:R233)</f>
        <v>474.07799</v>
      </c>
      <c r="S131" s="91"/>
      <c r="T131" s="93">
        <f>SUM(T132:T233)</f>
        <v>0</v>
      </c>
      <c r="AR131" s="87" t="s">
        <v>86</v>
      </c>
      <c r="AT131" s="94" t="s">
        <v>78</v>
      </c>
      <c r="AU131" s="94" t="s">
        <v>86</v>
      </c>
      <c r="AY131" s="87" t="s">
        <v>205</v>
      </c>
      <c r="BK131" s="95">
        <f>SUM(BK132:BK233)</f>
        <v>0</v>
      </c>
    </row>
    <row r="132" spans="2:65" s="24" customFormat="1" ht="24" customHeight="1">
      <c r="B132" s="23"/>
      <c r="C132" s="98" t="s">
        <v>86</v>
      </c>
      <c r="D132" s="98" t="s">
        <v>207</v>
      </c>
      <c r="E132" s="99" t="s">
        <v>208</v>
      </c>
      <c r="F132" s="100" t="s">
        <v>209</v>
      </c>
      <c r="G132" s="101" t="s">
        <v>210</v>
      </c>
      <c r="H132" s="102">
        <v>23230.83</v>
      </c>
      <c r="I132" s="5"/>
      <c r="J132" s="102">
        <f>ROUND(I132*H132,2)</f>
        <v>0</v>
      </c>
      <c r="K132" s="100" t="s">
        <v>211</v>
      </c>
      <c r="L132" s="23"/>
      <c r="M132" s="103" t="s">
        <v>1</v>
      </c>
      <c r="N132" s="104" t="s">
        <v>44</v>
      </c>
      <c r="O132" s="105"/>
      <c r="P132" s="106">
        <f>O132*H132</f>
        <v>0</v>
      </c>
      <c r="Q132" s="106">
        <v>0</v>
      </c>
      <c r="R132" s="106">
        <f>Q132*H132</f>
        <v>0</v>
      </c>
      <c r="S132" s="106">
        <v>0</v>
      </c>
      <c r="T132" s="107">
        <f>S132*H132</f>
        <v>0</v>
      </c>
      <c r="AR132" s="108" t="s">
        <v>212</v>
      </c>
      <c r="AT132" s="108" t="s">
        <v>207</v>
      </c>
      <c r="AU132" s="108" t="s">
        <v>88</v>
      </c>
      <c r="AY132" s="15" t="s">
        <v>205</v>
      </c>
      <c r="BE132" s="109">
        <f>IF(N132="základní",J132,0)</f>
        <v>0</v>
      </c>
      <c r="BF132" s="109">
        <f>IF(N132="snížená",J132,0)</f>
        <v>0</v>
      </c>
      <c r="BG132" s="109">
        <f>IF(N132="zákl. přenesená",J132,0)</f>
        <v>0</v>
      </c>
      <c r="BH132" s="109">
        <f>IF(N132="sníž. přenesená",J132,0)</f>
        <v>0</v>
      </c>
      <c r="BI132" s="109">
        <f>IF(N132="nulová",J132,0)</f>
        <v>0</v>
      </c>
      <c r="BJ132" s="15" t="s">
        <v>86</v>
      </c>
      <c r="BK132" s="109">
        <f>ROUND(I132*H132,2)</f>
        <v>0</v>
      </c>
      <c r="BL132" s="15" t="s">
        <v>212</v>
      </c>
      <c r="BM132" s="108" t="s">
        <v>213</v>
      </c>
    </row>
    <row r="133" spans="2:65" s="24" customFormat="1" ht="29.25">
      <c r="B133" s="23"/>
      <c r="D133" s="110" t="s">
        <v>214</v>
      </c>
      <c r="F133" s="198" t="s">
        <v>215</v>
      </c>
      <c r="I133" s="2"/>
      <c r="L133" s="23"/>
      <c r="M133" s="112"/>
      <c r="N133" s="105"/>
      <c r="O133" s="105"/>
      <c r="P133" s="105"/>
      <c r="Q133" s="105"/>
      <c r="R133" s="105"/>
      <c r="S133" s="105"/>
      <c r="T133" s="113"/>
      <c r="AT133" s="15" t="s">
        <v>214</v>
      </c>
      <c r="AU133" s="15" t="s">
        <v>88</v>
      </c>
    </row>
    <row r="134" spans="2:65" s="24" customFormat="1" ht="87.75">
      <c r="B134" s="23"/>
      <c r="D134" s="110" t="s">
        <v>216</v>
      </c>
      <c r="F134" s="111" t="s">
        <v>217</v>
      </c>
      <c r="I134" s="2"/>
      <c r="L134" s="23"/>
      <c r="M134" s="112"/>
      <c r="N134" s="105"/>
      <c r="O134" s="105"/>
      <c r="P134" s="105"/>
      <c r="Q134" s="105"/>
      <c r="R134" s="105"/>
      <c r="S134" s="105"/>
      <c r="T134" s="113"/>
      <c r="AT134" s="15" t="s">
        <v>216</v>
      </c>
      <c r="AU134" s="15" t="s">
        <v>88</v>
      </c>
    </row>
    <row r="135" spans="2:65" s="122" customFormat="1">
      <c r="B135" s="121"/>
      <c r="D135" s="110" t="s">
        <v>218</v>
      </c>
      <c r="E135" s="123" t="s">
        <v>1</v>
      </c>
      <c r="F135" s="124" t="s">
        <v>219</v>
      </c>
      <c r="H135" s="125">
        <v>23230.83</v>
      </c>
      <c r="I135" s="6"/>
      <c r="L135" s="121"/>
      <c r="M135" s="126"/>
      <c r="N135" s="127"/>
      <c r="O135" s="127"/>
      <c r="P135" s="127"/>
      <c r="Q135" s="127"/>
      <c r="R135" s="127"/>
      <c r="S135" s="127"/>
      <c r="T135" s="128"/>
      <c r="AT135" s="123" t="s">
        <v>218</v>
      </c>
      <c r="AU135" s="123" t="s">
        <v>88</v>
      </c>
      <c r="AV135" s="122" t="s">
        <v>88</v>
      </c>
      <c r="AW135" s="122" t="s">
        <v>35</v>
      </c>
      <c r="AX135" s="122" t="s">
        <v>79</v>
      </c>
      <c r="AY135" s="123" t="s">
        <v>205</v>
      </c>
    </row>
    <row r="136" spans="2:65" s="200" customFormat="1">
      <c r="B136" s="199"/>
      <c r="D136" s="110" t="s">
        <v>218</v>
      </c>
      <c r="E136" s="201" t="s">
        <v>1</v>
      </c>
      <c r="F136" s="202" t="s">
        <v>220</v>
      </c>
      <c r="H136" s="203">
        <v>23230.83</v>
      </c>
      <c r="I136" s="7"/>
      <c r="L136" s="199"/>
      <c r="M136" s="204"/>
      <c r="N136" s="205"/>
      <c r="O136" s="205"/>
      <c r="P136" s="205"/>
      <c r="Q136" s="205"/>
      <c r="R136" s="205"/>
      <c r="S136" s="205"/>
      <c r="T136" s="206"/>
      <c r="AT136" s="201" t="s">
        <v>218</v>
      </c>
      <c r="AU136" s="201" t="s">
        <v>88</v>
      </c>
      <c r="AV136" s="200" t="s">
        <v>212</v>
      </c>
      <c r="AW136" s="200" t="s">
        <v>35</v>
      </c>
      <c r="AX136" s="200" t="s">
        <v>86</v>
      </c>
      <c r="AY136" s="201" t="s">
        <v>205</v>
      </c>
    </row>
    <row r="137" spans="2:65" s="24" customFormat="1" ht="16.5" customHeight="1">
      <c r="B137" s="23"/>
      <c r="C137" s="207" t="s">
        <v>88</v>
      </c>
      <c r="D137" s="207" t="s">
        <v>221</v>
      </c>
      <c r="E137" s="208" t="s">
        <v>222</v>
      </c>
      <c r="F137" s="209" t="s">
        <v>223</v>
      </c>
      <c r="G137" s="210" t="s">
        <v>224</v>
      </c>
      <c r="H137" s="211">
        <v>473.91</v>
      </c>
      <c r="I137" s="8"/>
      <c r="J137" s="211">
        <f>ROUND(I137*H137,2)</f>
        <v>0</v>
      </c>
      <c r="K137" s="209" t="s">
        <v>211</v>
      </c>
      <c r="L137" s="212"/>
      <c r="M137" s="213" t="s">
        <v>1</v>
      </c>
      <c r="N137" s="214" t="s">
        <v>44</v>
      </c>
      <c r="O137" s="105"/>
      <c r="P137" s="106">
        <f>O137*H137</f>
        <v>0</v>
      </c>
      <c r="Q137" s="106">
        <v>1</v>
      </c>
      <c r="R137" s="106">
        <f>Q137*H137</f>
        <v>473.91</v>
      </c>
      <c r="S137" s="106">
        <v>0</v>
      </c>
      <c r="T137" s="107">
        <f>S137*H137</f>
        <v>0</v>
      </c>
      <c r="AR137" s="108" t="s">
        <v>225</v>
      </c>
      <c r="AT137" s="108" t="s">
        <v>221</v>
      </c>
      <c r="AU137" s="108" t="s">
        <v>88</v>
      </c>
      <c r="AY137" s="15" t="s">
        <v>205</v>
      </c>
      <c r="BE137" s="109">
        <f>IF(N137="základní",J137,0)</f>
        <v>0</v>
      </c>
      <c r="BF137" s="109">
        <f>IF(N137="snížená",J137,0)</f>
        <v>0</v>
      </c>
      <c r="BG137" s="109">
        <f>IF(N137="zákl. přenesená",J137,0)</f>
        <v>0</v>
      </c>
      <c r="BH137" s="109">
        <f>IF(N137="sníž. přenesená",J137,0)</f>
        <v>0</v>
      </c>
      <c r="BI137" s="109">
        <f>IF(N137="nulová",J137,0)</f>
        <v>0</v>
      </c>
      <c r="BJ137" s="15" t="s">
        <v>86</v>
      </c>
      <c r="BK137" s="109">
        <f>ROUND(I137*H137,2)</f>
        <v>0</v>
      </c>
      <c r="BL137" s="15" t="s">
        <v>212</v>
      </c>
      <c r="BM137" s="108" t="s">
        <v>226</v>
      </c>
    </row>
    <row r="138" spans="2:65" s="24" customFormat="1">
      <c r="B138" s="23"/>
      <c r="D138" s="110" t="s">
        <v>214</v>
      </c>
      <c r="F138" s="198" t="s">
        <v>227</v>
      </c>
      <c r="I138" s="2"/>
      <c r="L138" s="23"/>
      <c r="M138" s="112"/>
      <c r="N138" s="105"/>
      <c r="O138" s="105"/>
      <c r="P138" s="105"/>
      <c r="Q138" s="105"/>
      <c r="R138" s="105"/>
      <c r="S138" s="105"/>
      <c r="T138" s="113"/>
      <c r="AT138" s="15" t="s">
        <v>214</v>
      </c>
      <c r="AU138" s="15" t="s">
        <v>88</v>
      </c>
    </row>
    <row r="139" spans="2:65" s="115" customFormat="1">
      <c r="B139" s="114"/>
      <c r="D139" s="110" t="s">
        <v>218</v>
      </c>
      <c r="E139" s="116" t="s">
        <v>1</v>
      </c>
      <c r="F139" s="117" t="s">
        <v>228</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65" s="122" customFormat="1">
      <c r="B140" s="121"/>
      <c r="D140" s="110" t="s">
        <v>218</v>
      </c>
      <c r="E140" s="123" t="s">
        <v>1</v>
      </c>
      <c r="F140" s="124" t="s">
        <v>229</v>
      </c>
      <c r="H140" s="125">
        <v>473.91</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200" customFormat="1">
      <c r="B141" s="199"/>
      <c r="D141" s="110" t="s">
        <v>218</v>
      </c>
      <c r="E141" s="201" t="s">
        <v>1</v>
      </c>
      <c r="F141" s="202" t="s">
        <v>220</v>
      </c>
      <c r="H141" s="203">
        <v>473.91</v>
      </c>
      <c r="I141" s="7"/>
      <c r="L141" s="199"/>
      <c r="M141" s="204"/>
      <c r="N141" s="205"/>
      <c r="O141" s="205"/>
      <c r="P141" s="205"/>
      <c r="Q141" s="205"/>
      <c r="R141" s="205"/>
      <c r="S141" s="205"/>
      <c r="T141" s="206"/>
      <c r="AT141" s="201" t="s">
        <v>218</v>
      </c>
      <c r="AU141" s="201" t="s">
        <v>88</v>
      </c>
      <c r="AV141" s="200" t="s">
        <v>212</v>
      </c>
      <c r="AW141" s="200" t="s">
        <v>35</v>
      </c>
      <c r="AX141" s="200" t="s">
        <v>86</v>
      </c>
      <c r="AY141" s="201" t="s">
        <v>205</v>
      </c>
    </row>
    <row r="142" spans="2:65" s="24" customFormat="1" ht="24" customHeight="1">
      <c r="B142" s="23"/>
      <c r="C142" s="98" t="s">
        <v>230</v>
      </c>
      <c r="D142" s="98" t="s">
        <v>207</v>
      </c>
      <c r="E142" s="99" t="s">
        <v>231</v>
      </c>
      <c r="F142" s="100" t="s">
        <v>232</v>
      </c>
      <c r="G142" s="101" t="s">
        <v>233</v>
      </c>
      <c r="H142" s="102">
        <v>2831</v>
      </c>
      <c r="I142" s="5"/>
      <c r="J142" s="102">
        <f>ROUND(I142*H142,2)</f>
        <v>0</v>
      </c>
      <c r="K142" s="100" t="s">
        <v>234</v>
      </c>
      <c r="L142" s="23"/>
      <c r="M142" s="103" t="s">
        <v>1</v>
      </c>
      <c r="N142" s="104" t="s">
        <v>44</v>
      </c>
      <c r="O142" s="105"/>
      <c r="P142" s="106">
        <f>O142*H142</f>
        <v>0</v>
      </c>
      <c r="Q142" s="106">
        <v>0</v>
      </c>
      <c r="R142" s="106">
        <f>Q142*H142</f>
        <v>0</v>
      </c>
      <c r="S142" s="106">
        <v>0</v>
      </c>
      <c r="T142" s="107">
        <f>S142*H142</f>
        <v>0</v>
      </c>
      <c r="AR142" s="108" t="s">
        <v>212</v>
      </c>
      <c r="AT142" s="108" t="s">
        <v>207</v>
      </c>
      <c r="AU142" s="108" t="s">
        <v>88</v>
      </c>
      <c r="AY142" s="15" t="s">
        <v>205</v>
      </c>
      <c r="BE142" s="109">
        <f>IF(N142="základní",J142,0)</f>
        <v>0</v>
      </c>
      <c r="BF142" s="109">
        <f>IF(N142="snížená",J142,0)</f>
        <v>0</v>
      </c>
      <c r="BG142" s="109">
        <f>IF(N142="zákl. přenesená",J142,0)</f>
        <v>0</v>
      </c>
      <c r="BH142" s="109">
        <f>IF(N142="sníž. přenesená",J142,0)</f>
        <v>0</v>
      </c>
      <c r="BI142" s="109">
        <f>IF(N142="nulová",J142,0)</f>
        <v>0</v>
      </c>
      <c r="BJ142" s="15" t="s">
        <v>86</v>
      </c>
      <c r="BK142" s="109">
        <f>ROUND(I142*H142,2)</f>
        <v>0</v>
      </c>
      <c r="BL142" s="15" t="s">
        <v>212</v>
      </c>
      <c r="BM142" s="108" t="s">
        <v>235</v>
      </c>
    </row>
    <row r="143" spans="2:65" s="24" customFormat="1" ht="29.25">
      <c r="B143" s="23"/>
      <c r="D143" s="110" t="s">
        <v>214</v>
      </c>
      <c r="F143" s="198" t="s">
        <v>236</v>
      </c>
      <c r="I143" s="2"/>
      <c r="L143" s="23"/>
      <c r="M143" s="112"/>
      <c r="N143" s="105"/>
      <c r="O143" s="105"/>
      <c r="P143" s="105"/>
      <c r="Q143" s="105"/>
      <c r="R143" s="105"/>
      <c r="S143" s="105"/>
      <c r="T143" s="113"/>
      <c r="AT143" s="15" t="s">
        <v>214</v>
      </c>
      <c r="AU143" s="15" t="s">
        <v>88</v>
      </c>
    </row>
    <row r="144" spans="2:65" s="24" customFormat="1" ht="97.5">
      <c r="B144" s="23"/>
      <c r="D144" s="110" t="s">
        <v>237</v>
      </c>
      <c r="F144" s="111" t="s">
        <v>238</v>
      </c>
      <c r="I144" s="2"/>
      <c r="L144" s="23"/>
      <c r="M144" s="112"/>
      <c r="N144" s="105"/>
      <c r="O144" s="105"/>
      <c r="P144" s="105"/>
      <c r="Q144" s="105"/>
      <c r="R144" s="105"/>
      <c r="S144" s="105"/>
      <c r="T144" s="113"/>
      <c r="AT144" s="15" t="s">
        <v>237</v>
      </c>
      <c r="AU144" s="15" t="s">
        <v>88</v>
      </c>
    </row>
    <row r="145" spans="2:65" s="115" customFormat="1">
      <c r="B145" s="114"/>
      <c r="D145" s="110" t="s">
        <v>218</v>
      </c>
      <c r="E145" s="116" t="s">
        <v>1</v>
      </c>
      <c r="F145" s="117" t="s">
        <v>239</v>
      </c>
      <c r="H145" s="116" t="s">
        <v>1</v>
      </c>
      <c r="I145" s="9"/>
      <c r="L145" s="114"/>
      <c r="M145" s="118"/>
      <c r="N145" s="119"/>
      <c r="O145" s="119"/>
      <c r="P145" s="119"/>
      <c r="Q145" s="119"/>
      <c r="R145" s="119"/>
      <c r="S145" s="119"/>
      <c r="T145" s="120"/>
      <c r="AT145" s="116" t="s">
        <v>218</v>
      </c>
      <c r="AU145" s="116" t="s">
        <v>88</v>
      </c>
      <c r="AV145" s="115" t="s">
        <v>86</v>
      </c>
      <c r="AW145" s="115" t="s">
        <v>35</v>
      </c>
      <c r="AX145" s="115" t="s">
        <v>79</v>
      </c>
      <c r="AY145" s="116" t="s">
        <v>205</v>
      </c>
    </row>
    <row r="146" spans="2:65" s="122" customFormat="1" ht="22.5">
      <c r="B146" s="121"/>
      <c r="D146" s="110" t="s">
        <v>218</v>
      </c>
      <c r="E146" s="123" t="s">
        <v>1</v>
      </c>
      <c r="F146" s="124" t="s">
        <v>240</v>
      </c>
      <c r="H146" s="125">
        <v>1604</v>
      </c>
      <c r="I146" s="6"/>
      <c r="L146" s="121"/>
      <c r="M146" s="126"/>
      <c r="N146" s="127"/>
      <c r="O146" s="127"/>
      <c r="P146" s="127"/>
      <c r="Q146" s="127"/>
      <c r="R146" s="127"/>
      <c r="S146" s="127"/>
      <c r="T146" s="128"/>
      <c r="AT146" s="123" t="s">
        <v>218</v>
      </c>
      <c r="AU146" s="123" t="s">
        <v>88</v>
      </c>
      <c r="AV146" s="122" t="s">
        <v>88</v>
      </c>
      <c r="AW146" s="122" t="s">
        <v>35</v>
      </c>
      <c r="AX146" s="122" t="s">
        <v>79</v>
      </c>
      <c r="AY146" s="123" t="s">
        <v>205</v>
      </c>
    </row>
    <row r="147" spans="2:65" s="122" customFormat="1">
      <c r="B147" s="121"/>
      <c r="D147" s="110" t="s">
        <v>218</v>
      </c>
      <c r="E147" s="123" t="s">
        <v>1</v>
      </c>
      <c r="F147" s="124" t="s">
        <v>241</v>
      </c>
      <c r="H147" s="125">
        <v>1227</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200" customFormat="1">
      <c r="B148" s="199"/>
      <c r="D148" s="110" t="s">
        <v>218</v>
      </c>
      <c r="E148" s="201" t="s">
        <v>1</v>
      </c>
      <c r="F148" s="202" t="s">
        <v>220</v>
      </c>
      <c r="H148" s="203">
        <v>2831</v>
      </c>
      <c r="I148" s="7"/>
      <c r="L148" s="199"/>
      <c r="M148" s="204"/>
      <c r="N148" s="205"/>
      <c r="O148" s="205"/>
      <c r="P148" s="205"/>
      <c r="Q148" s="205"/>
      <c r="R148" s="205"/>
      <c r="S148" s="205"/>
      <c r="T148" s="206"/>
      <c r="AT148" s="201" t="s">
        <v>218</v>
      </c>
      <c r="AU148" s="201" t="s">
        <v>88</v>
      </c>
      <c r="AV148" s="200" t="s">
        <v>212</v>
      </c>
      <c r="AW148" s="200" t="s">
        <v>35</v>
      </c>
      <c r="AX148" s="200" t="s">
        <v>86</v>
      </c>
      <c r="AY148" s="201" t="s">
        <v>205</v>
      </c>
    </row>
    <row r="149" spans="2:65" s="24" customFormat="1" ht="24" customHeight="1">
      <c r="B149" s="23"/>
      <c r="C149" s="98" t="s">
        <v>212</v>
      </c>
      <c r="D149" s="98" t="s">
        <v>207</v>
      </c>
      <c r="E149" s="99" t="s">
        <v>242</v>
      </c>
      <c r="F149" s="100" t="s">
        <v>243</v>
      </c>
      <c r="G149" s="101" t="s">
        <v>233</v>
      </c>
      <c r="H149" s="102">
        <v>10601.5</v>
      </c>
      <c r="I149" s="5"/>
      <c r="J149" s="102">
        <f>ROUND(I149*H149,2)</f>
        <v>0</v>
      </c>
      <c r="K149" s="100" t="s">
        <v>234</v>
      </c>
      <c r="L149" s="23"/>
      <c r="M149" s="103" t="s">
        <v>1</v>
      </c>
      <c r="N149" s="104" t="s">
        <v>44</v>
      </c>
      <c r="O149" s="105"/>
      <c r="P149" s="106">
        <f>O149*H149</f>
        <v>0</v>
      </c>
      <c r="Q149" s="106">
        <v>0</v>
      </c>
      <c r="R149" s="106">
        <f>Q149*H149</f>
        <v>0</v>
      </c>
      <c r="S149" s="106">
        <v>0</v>
      </c>
      <c r="T149" s="107">
        <f>S149*H149</f>
        <v>0</v>
      </c>
      <c r="AR149" s="108" t="s">
        <v>212</v>
      </c>
      <c r="AT149" s="108" t="s">
        <v>207</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244</v>
      </c>
    </row>
    <row r="150" spans="2:65" s="24" customFormat="1" ht="39">
      <c r="B150" s="23"/>
      <c r="D150" s="110" t="s">
        <v>214</v>
      </c>
      <c r="F150" s="198" t="s">
        <v>245</v>
      </c>
      <c r="I150" s="2"/>
      <c r="L150" s="23"/>
      <c r="M150" s="112"/>
      <c r="N150" s="105"/>
      <c r="O150" s="105"/>
      <c r="P150" s="105"/>
      <c r="Q150" s="105"/>
      <c r="R150" s="105"/>
      <c r="S150" s="105"/>
      <c r="T150" s="113"/>
      <c r="AT150" s="15" t="s">
        <v>214</v>
      </c>
      <c r="AU150" s="15" t="s">
        <v>88</v>
      </c>
    </row>
    <row r="151" spans="2:65" s="24" customFormat="1" ht="195">
      <c r="B151" s="23"/>
      <c r="D151" s="110" t="s">
        <v>237</v>
      </c>
      <c r="F151" s="111" t="s">
        <v>246</v>
      </c>
      <c r="I151" s="2"/>
      <c r="L151" s="23"/>
      <c r="M151" s="112"/>
      <c r="N151" s="105"/>
      <c r="O151" s="105"/>
      <c r="P151" s="105"/>
      <c r="Q151" s="105"/>
      <c r="R151" s="105"/>
      <c r="S151" s="105"/>
      <c r="T151" s="113"/>
      <c r="AT151" s="15" t="s">
        <v>237</v>
      </c>
      <c r="AU151" s="15" t="s">
        <v>88</v>
      </c>
    </row>
    <row r="152" spans="2:65" s="115" customFormat="1" ht="22.5">
      <c r="B152" s="114"/>
      <c r="D152" s="110" t="s">
        <v>218</v>
      </c>
      <c r="E152" s="116" t="s">
        <v>1</v>
      </c>
      <c r="F152" s="117" t="s">
        <v>247</v>
      </c>
      <c r="H152" s="116" t="s">
        <v>1</v>
      </c>
      <c r="I152" s="9"/>
      <c r="L152" s="114"/>
      <c r="M152" s="118"/>
      <c r="N152" s="119"/>
      <c r="O152" s="119"/>
      <c r="P152" s="119"/>
      <c r="Q152" s="119"/>
      <c r="R152" s="119"/>
      <c r="S152" s="119"/>
      <c r="T152" s="120"/>
      <c r="AT152" s="116" t="s">
        <v>218</v>
      </c>
      <c r="AU152" s="116" t="s">
        <v>88</v>
      </c>
      <c r="AV152" s="115" t="s">
        <v>86</v>
      </c>
      <c r="AW152" s="115" t="s">
        <v>35</v>
      </c>
      <c r="AX152" s="115" t="s">
        <v>79</v>
      </c>
      <c r="AY152" s="116" t="s">
        <v>205</v>
      </c>
    </row>
    <row r="153" spans="2:65" s="122" customFormat="1">
      <c r="B153" s="121"/>
      <c r="D153" s="110" t="s">
        <v>218</v>
      </c>
      <c r="E153" s="123" t="s">
        <v>1</v>
      </c>
      <c r="F153" s="124" t="s">
        <v>248</v>
      </c>
      <c r="H153" s="125">
        <v>1604</v>
      </c>
      <c r="I153" s="6"/>
      <c r="L153" s="121"/>
      <c r="M153" s="126"/>
      <c r="N153" s="127"/>
      <c r="O153" s="127"/>
      <c r="P153" s="127"/>
      <c r="Q153" s="127"/>
      <c r="R153" s="127"/>
      <c r="S153" s="127"/>
      <c r="T153" s="128"/>
      <c r="AT153" s="123" t="s">
        <v>218</v>
      </c>
      <c r="AU153" s="123" t="s">
        <v>88</v>
      </c>
      <c r="AV153" s="122" t="s">
        <v>88</v>
      </c>
      <c r="AW153" s="122" t="s">
        <v>35</v>
      </c>
      <c r="AX153" s="122" t="s">
        <v>79</v>
      </c>
      <c r="AY153" s="123" t="s">
        <v>205</v>
      </c>
    </row>
    <row r="154" spans="2:65" s="115" customFormat="1" ht="22.5">
      <c r="B154" s="114"/>
      <c r="D154" s="110" t="s">
        <v>218</v>
      </c>
      <c r="E154" s="116" t="s">
        <v>1</v>
      </c>
      <c r="F154" s="117" t="s">
        <v>249</v>
      </c>
      <c r="H154" s="116" t="s">
        <v>1</v>
      </c>
      <c r="I154" s="9"/>
      <c r="L154" s="114"/>
      <c r="M154" s="118"/>
      <c r="N154" s="119"/>
      <c r="O154" s="119"/>
      <c r="P154" s="119"/>
      <c r="Q154" s="119"/>
      <c r="R154" s="119"/>
      <c r="S154" s="119"/>
      <c r="T154" s="120"/>
      <c r="AT154" s="116" t="s">
        <v>218</v>
      </c>
      <c r="AU154" s="116" t="s">
        <v>88</v>
      </c>
      <c r="AV154" s="115" t="s">
        <v>86</v>
      </c>
      <c r="AW154" s="115" t="s">
        <v>35</v>
      </c>
      <c r="AX154" s="115" t="s">
        <v>79</v>
      </c>
      <c r="AY154" s="116" t="s">
        <v>205</v>
      </c>
    </row>
    <row r="155" spans="2:65" s="122" customFormat="1">
      <c r="B155" s="121"/>
      <c r="D155" s="110" t="s">
        <v>218</v>
      </c>
      <c r="E155" s="123" t="s">
        <v>1</v>
      </c>
      <c r="F155" s="124" t="s">
        <v>250</v>
      </c>
      <c r="H155" s="125">
        <v>3319</v>
      </c>
      <c r="I155" s="6"/>
      <c r="L155" s="121"/>
      <c r="M155" s="126"/>
      <c r="N155" s="127"/>
      <c r="O155" s="127"/>
      <c r="P155" s="127"/>
      <c r="Q155" s="127"/>
      <c r="R155" s="127"/>
      <c r="S155" s="127"/>
      <c r="T155" s="128"/>
      <c r="AT155" s="123" t="s">
        <v>218</v>
      </c>
      <c r="AU155" s="123" t="s">
        <v>88</v>
      </c>
      <c r="AV155" s="122" t="s">
        <v>88</v>
      </c>
      <c r="AW155" s="122" t="s">
        <v>35</v>
      </c>
      <c r="AX155" s="122" t="s">
        <v>79</v>
      </c>
      <c r="AY155" s="123" t="s">
        <v>205</v>
      </c>
    </row>
    <row r="156" spans="2:65" s="115" customFormat="1">
      <c r="B156" s="114"/>
      <c r="D156" s="110" t="s">
        <v>218</v>
      </c>
      <c r="E156" s="116" t="s">
        <v>1</v>
      </c>
      <c r="F156" s="117" t="s">
        <v>251</v>
      </c>
      <c r="H156" s="116" t="s">
        <v>1</v>
      </c>
      <c r="I156" s="9"/>
      <c r="L156" s="114"/>
      <c r="M156" s="118"/>
      <c r="N156" s="119"/>
      <c r="O156" s="119"/>
      <c r="P156" s="119"/>
      <c r="Q156" s="119"/>
      <c r="R156" s="119"/>
      <c r="S156" s="119"/>
      <c r="T156" s="120"/>
      <c r="AT156" s="116" t="s">
        <v>218</v>
      </c>
      <c r="AU156" s="116" t="s">
        <v>88</v>
      </c>
      <c r="AV156" s="115" t="s">
        <v>86</v>
      </c>
      <c r="AW156" s="115" t="s">
        <v>35</v>
      </c>
      <c r="AX156" s="115" t="s">
        <v>79</v>
      </c>
      <c r="AY156" s="116" t="s">
        <v>205</v>
      </c>
    </row>
    <row r="157" spans="2:65" s="122" customFormat="1">
      <c r="B157" s="121"/>
      <c r="D157" s="110" t="s">
        <v>218</v>
      </c>
      <c r="E157" s="123" t="s">
        <v>1</v>
      </c>
      <c r="F157" s="124" t="s">
        <v>252</v>
      </c>
      <c r="H157" s="125">
        <v>3650</v>
      </c>
      <c r="I157" s="6"/>
      <c r="L157" s="121"/>
      <c r="M157" s="126"/>
      <c r="N157" s="127"/>
      <c r="O157" s="127"/>
      <c r="P157" s="127"/>
      <c r="Q157" s="127"/>
      <c r="R157" s="127"/>
      <c r="S157" s="127"/>
      <c r="T157" s="128"/>
      <c r="AT157" s="123" t="s">
        <v>218</v>
      </c>
      <c r="AU157" s="123" t="s">
        <v>88</v>
      </c>
      <c r="AV157" s="122" t="s">
        <v>88</v>
      </c>
      <c r="AW157" s="122" t="s">
        <v>35</v>
      </c>
      <c r="AX157" s="122" t="s">
        <v>79</v>
      </c>
      <c r="AY157" s="123" t="s">
        <v>205</v>
      </c>
    </row>
    <row r="158" spans="2:65" s="115" customFormat="1" ht="22.5">
      <c r="B158" s="114"/>
      <c r="D158" s="110" t="s">
        <v>218</v>
      </c>
      <c r="E158" s="116" t="s">
        <v>1</v>
      </c>
      <c r="F158" s="117" t="s">
        <v>253</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15" customFormat="1">
      <c r="B159" s="114"/>
      <c r="D159" s="110" t="s">
        <v>218</v>
      </c>
      <c r="E159" s="116" t="s">
        <v>1</v>
      </c>
      <c r="F159" s="117" t="s">
        <v>254</v>
      </c>
      <c r="H159" s="116" t="s">
        <v>1</v>
      </c>
      <c r="I159" s="9"/>
      <c r="L159" s="114"/>
      <c r="M159" s="118"/>
      <c r="N159" s="119"/>
      <c r="O159" s="119"/>
      <c r="P159" s="119"/>
      <c r="Q159" s="119"/>
      <c r="R159" s="119"/>
      <c r="S159" s="119"/>
      <c r="T159" s="120"/>
      <c r="AT159" s="116" t="s">
        <v>218</v>
      </c>
      <c r="AU159" s="116" t="s">
        <v>88</v>
      </c>
      <c r="AV159" s="115" t="s">
        <v>86</v>
      </c>
      <c r="AW159" s="115" t="s">
        <v>35</v>
      </c>
      <c r="AX159" s="115" t="s">
        <v>79</v>
      </c>
      <c r="AY159" s="116" t="s">
        <v>205</v>
      </c>
    </row>
    <row r="160" spans="2:65" s="122" customFormat="1">
      <c r="B160" s="121"/>
      <c r="D160" s="110" t="s">
        <v>218</v>
      </c>
      <c r="E160" s="123" t="s">
        <v>1</v>
      </c>
      <c r="F160" s="124" t="s">
        <v>255</v>
      </c>
      <c r="H160" s="125">
        <v>500</v>
      </c>
      <c r="I160" s="6"/>
      <c r="L160" s="121"/>
      <c r="M160" s="126"/>
      <c r="N160" s="127"/>
      <c r="O160" s="127"/>
      <c r="P160" s="127"/>
      <c r="Q160" s="127"/>
      <c r="R160" s="127"/>
      <c r="S160" s="127"/>
      <c r="T160" s="128"/>
      <c r="AT160" s="123" t="s">
        <v>218</v>
      </c>
      <c r="AU160" s="123" t="s">
        <v>88</v>
      </c>
      <c r="AV160" s="122" t="s">
        <v>88</v>
      </c>
      <c r="AW160" s="122" t="s">
        <v>35</v>
      </c>
      <c r="AX160" s="122" t="s">
        <v>79</v>
      </c>
      <c r="AY160" s="123" t="s">
        <v>205</v>
      </c>
    </row>
    <row r="161" spans="2:65" s="115" customFormat="1">
      <c r="B161" s="114"/>
      <c r="D161" s="110" t="s">
        <v>218</v>
      </c>
      <c r="E161" s="116" t="s">
        <v>1</v>
      </c>
      <c r="F161" s="117" t="s">
        <v>256</v>
      </c>
      <c r="H161" s="116" t="s">
        <v>1</v>
      </c>
      <c r="I161" s="9"/>
      <c r="L161" s="114"/>
      <c r="M161" s="118"/>
      <c r="N161" s="119"/>
      <c r="O161" s="119"/>
      <c r="P161" s="119"/>
      <c r="Q161" s="119"/>
      <c r="R161" s="119"/>
      <c r="S161" s="119"/>
      <c r="T161" s="120"/>
      <c r="AT161" s="116" t="s">
        <v>218</v>
      </c>
      <c r="AU161" s="116" t="s">
        <v>88</v>
      </c>
      <c r="AV161" s="115" t="s">
        <v>86</v>
      </c>
      <c r="AW161" s="115" t="s">
        <v>35</v>
      </c>
      <c r="AX161" s="115" t="s">
        <v>79</v>
      </c>
      <c r="AY161" s="116" t="s">
        <v>205</v>
      </c>
    </row>
    <row r="162" spans="2:65" s="122" customFormat="1">
      <c r="B162" s="121"/>
      <c r="D162" s="110" t="s">
        <v>218</v>
      </c>
      <c r="E162" s="123" t="s">
        <v>1</v>
      </c>
      <c r="F162" s="124" t="s">
        <v>257</v>
      </c>
      <c r="H162" s="125">
        <v>1528.5</v>
      </c>
      <c r="I162" s="6"/>
      <c r="L162" s="121"/>
      <c r="M162" s="126"/>
      <c r="N162" s="127"/>
      <c r="O162" s="127"/>
      <c r="P162" s="127"/>
      <c r="Q162" s="127"/>
      <c r="R162" s="127"/>
      <c r="S162" s="127"/>
      <c r="T162" s="128"/>
      <c r="AT162" s="123" t="s">
        <v>218</v>
      </c>
      <c r="AU162" s="123" t="s">
        <v>88</v>
      </c>
      <c r="AV162" s="122" t="s">
        <v>88</v>
      </c>
      <c r="AW162" s="122" t="s">
        <v>35</v>
      </c>
      <c r="AX162" s="122" t="s">
        <v>79</v>
      </c>
      <c r="AY162" s="123" t="s">
        <v>205</v>
      </c>
    </row>
    <row r="163" spans="2:65" s="200" customFormat="1">
      <c r="B163" s="199"/>
      <c r="D163" s="110" t="s">
        <v>218</v>
      </c>
      <c r="E163" s="201" t="s">
        <v>1</v>
      </c>
      <c r="F163" s="202" t="s">
        <v>220</v>
      </c>
      <c r="H163" s="203">
        <v>10601.5</v>
      </c>
      <c r="I163" s="7"/>
      <c r="L163" s="199"/>
      <c r="M163" s="204"/>
      <c r="N163" s="205"/>
      <c r="O163" s="205"/>
      <c r="P163" s="205"/>
      <c r="Q163" s="205"/>
      <c r="R163" s="205"/>
      <c r="S163" s="205"/>
      <c r="T163" s="206"/>
      <c r="AT163" s="201" t="s">
        <v>218</v>
      </c>
      <c r="AU163" s="201" t="s">
        <v>88</v>
      </c>
      <c r="AV163" s="200" t="s">
        <v>212</v>
      </c>
      <c r="AW163" s="200" t="s">
        <v>35</v>
      </c>
      <c r="AX163" s="200" t="s">
        <v>86</v>
      </c>
      <c r="AY163" s="201" t="s">
        <v>205</v>
      </c>
    </row>
    <row r="164" spans="2:65" s="24" customFormat="1" ht="24" customHeight="1">
      <c r="B164" s="23"/>
      <c r="C164" s="98" t="s">
        <v>258</v>
      </c>
      <c r="D164" s="98" t="s">
        <v>207</v>
      </c>
      <c r="E164" s="99" t="s">
        <v>259</v>
      </c>
      <c r="F164" s="100" t="s">
        <v>260</v>
      </c>
      <c r="G164" s="101" t="s">
        <v>233</v>
      </c>
      <c r="H164" s="102">
        <v>1227</v>
      </c>
      <c r="I164" s="5"/>
      <c r="J164" s="102">
        <f>ROUND(I164*H164,2)</f>
        <v>0</v>
      </c>
      <c r="K164" s="100" t="s">
        <v>211</v>
      </c>
      <c r="L164" s="23"/>
      <c r="M164" s="103" t="s">
        <v>1</v>
      </c>
      <c r="N164" s="104" t="s">
        <v>44</v>
      </c>
      <c r="O164" s="105"/>
      <c r="P164" s="106">
        <f>O164*H164</f>
        <v>0</v>
      </c>
      <c r="Q164" s="106">
        <v>0</v>
      </c>
      <c r="R164" s="106">
        <f>Q164*H164</f>
        <v>0</v>
      </c>
      <c r="S164" s="106">
        <v>0</v>
      </c>
      <c r="T164" s="107">
        <f>S164*H164</f>
        <v>0</v>
      </c>
      <c r="AR164" s="108" t="s">
        <v>212</v>
      </c>
      <c r="AT164" s="108" t="s">
        <v>207</v>
      </c>
      <c r="AU164" s="108" t="s">
        <v>88</v>
      </c>
      <c r="AY164" s="15" t="s">
        <v>205</v>
      </c>
      <c r="BE164" s="109">
        <f>IF(N164="základní",J164,0)</f>
        <v>0</v>
      </c>
      <c r="BF164" s="109">
        <f>IF(N164="snížená",J164,0)</f>
        <v>0</v>
      </c>
      <c r="BG164" s="109">
        <f>IF(N164="zákl. přenesená",J164,0)</f>
        <v>0</v>
      </c>
      <c r="BH164" s="109">
        <f>IF(N164="sníž. přenesená",J164,0)</f>
        <v>0</v>
      </c>
      <c r="BI164" s="109">
        <f>IF(N164="nulová",J164,0)</f>
        <v>0</v>
      </c>
      <c r="BJ164" s="15" t="s">
        <v>86</v>
      </c>
      <c r="BK164" s="109">
        <f>ROUND(I164*H164,2)</f>
        <v>0</v>
      </c>
      <c r="BL164" s="15" t="s">
        <v>212</v>
      </c>
      <c r="BM164" s="108" t="s">
        <v>261</v>
      </c>
    </row>
    <row r="165" spans="2:65" s="122" customFormat="1">
      <c r="B165" s="121"/>
      <c r="D165" s="110" t="s">
        <v>218</v>
      </c>
      <c r="E165" s="123" t="s">
        <v>1</v>
      </c>
      <c r="F165" s="124" t="s">
        <v>262</v>
      </c>
      <c r="H165" s="125">
        <v>1227</v>
      </c>
      <c r="I165" s="6"/>
      <c r="L165" s="121"/>
      <c r="M165" s="126"/>
      <c r="N165" s="127"/>
      <c r="O165" s="127"/>
      <c r="P165" s="127"/>
      <c r="Q165" s="127"/>
      <c r="R165" s="127"/>
      <c r="S165" s="127"/>
      <c r="T165" s="128"/>
      <c r="AT165" s="123" t="s">
        <v>218</v>
      </c>
      <c r="AU165" s="123" t="s">
        <v>88</v>
      </c>
      <c r="AV165" s="122" t="s">
        <v>88</v>
      </c>
      <c r="AW165" s="122" t="s">
        <v>35</v>
      </c>
      <c r="AX165" s="122" t="s">
        <v>79</v>
      </c>
      <c r="AY165" s="123" t="s">
        <v>205</v>
      </c>
    </row>
    <row r="166" spans="2:65" s="200" customFormat="1">
      <c r="B166" s="199"/>
      <c r="D166" s="110" t="s">
        <v>218</v>
      </c>
      <c r="E166" s="201" t="s">
        <v>1</v>
      </c>
      <c r="F166" s="202" t="s">
        <v>220</v>
      </c>
      <c r="H166" s="203">
        <v>1227</v>
      </c>
      <c r="I166" s="7"/>
      <c r="L166" s="199"/>
      <c r="M166" s="204"/>
      <c r="N166" s="205"/>
      <c r="O166" s="205"/>
      <c r="P166" s="205"/>
      <c r="Q166" s="205"/>
      <c r="R166" s="205"/>
      <c r="S166" s="205"/>
      <c r="T166" s="206"/>
      <c r="AT166" s="201" t="s">
        <v>218</v>
      </c>
      <c r="AU166" s="201" t="s">
        <v>88</v>
      </c>
      <c r="AV166" s="200" t="s">
        <v>212</v>
      </c>
      <c r="AW166" s="200" t="s">
        <v>35</v>
      </c>
      <c r="AX166" s="200" t="s">
        <v>86</v>
      </c>
      <c r="AY166" s="201" t="s">
        <v>205</v>
      </c>
    </row>
    <row r="167" spans="2:65" s="24" customFormat="1" ht="16.5" customHeight="1">
      <c r="B167" s="23"/>
      <c r="C167" s="98" t="s">
        <v>263</v>
      </c>
      <c r="D167" s="98" t="s">
        <v>207</v>
      </c>
      <c r="E167" s="99" t="s">
        <v>264</v>
      </c>
      <c r="F167" s="100" t="s">
        <v>265</v>
      </c>
      <c r="G167" s="101" t="s">
        <v>233</v>
      </c>
      <c r="H167" s="102">
        <v>5347.5</v>
      </c>
      <c r="I167" s="5"/>
      <c r="J167" s="102">
        <f>ROUND(I167*H167,2)</f>
        <v>0</v>
      </c>
      <c r="K167" s="100" t="s">
        <v>234</v>
      </c>
      <c r="L167" s="23"/>
      <c r="M167" s="103" t="s">
        <v>1</v>
      </c>
      <c r="N167" s="104" t="s">
        <v>44</v>
      </c>
      <c r="O167" s="105"/>
      <c r="P167" s="106">
        <f>O167*H167</f>
        <v>0</v>
      </c>
      <c r="Q167" s="106">
        <v>0</v>
      </c>
      <c r="R167" s="106">
        <f>Q167*H167</f>
        <v>0</v>
      </c>
      <c r="S167" s="106">
        <v>0</v>
      </c>
      <c r="T167" s="107">
        <f>S167*H167</f>
        <v>0</v>
      </c>
      <c r="AR167" s="108" t="s">
        <v>212</v>
      </c>
      <c r="AT167" s="108" t="s">
        <v>207</v>
      </c>
      <c r="AU167" s="108" t="s">
        <v>88</v>
      </c>
      <c r="AY167" s="15" t="s">
        <v>205</v>
      </c>
      <c r="BE167" s="109">
        <f>IF(N167="základní",J167,0)</f>
        <v>0</v>
      </c>
      <c r="BF167" s="109">
        <f>IF(N167="snížená",J167,0)</f>
        <v>0</v>
      </c>
      <c r="BG167" s="109">
        <f>IF(N167="zákl. přenesená",J167,0)</f>
        <v>0</v>
      </c>
      <c r="BH167" s="109">
        <f>IF(N167="sníž. přenesená",J167,0)</f>
        <v>0</v>
      </c>
      <c r="BI167" s="109">
        <f>IF(N167="nulová",J167,0)</f>
        <v>0</v>
      </c>
      <c r="BJ167" s="15" t="s">
        <v>86</v>
      </c>
      <c r="BK167" s="109">
        <f>ROUND(I167*H167,2)</f>
        <v>0</v>
      </c>
      <c r="BL167" s="15" t="s">
        <v>212</v>
      </c>
      <c r="BM167" s="108" t="s">
        <v>266</v>
      </c>
    </row>
    <row r="168" spans="2:65" s="24" customFormat="1" ht="19.5">
      <c r="B168" s="23"/>
      <c r="D168" s="110" t="s">
        <v>214</v>
      </c>
      <c r="F168" s="198" t="s">
        <v>267</v>
      </c>
      <c r="I168" s="2"/>
      <c r="L168" s="23"/>
      <c r="M168" s="112"/>
      <c r="N168" s="105"/>
      <c r="O168" s="105"/>
      <c r="P168" s="105"/>
      <c r="Q168" s="105"/>
      <c r="R168" s="105"/>
      <c r="S168" s="105"/>
      <c r="T168" s="113"/>
      <c r="AT168" s="15" t="s">
        <v>214</v>
      </c>
      <c r="AU168" s="15" t="s">
        <v>88</v>
      </c>
    </row>
    <row r="169" spans="2:65" s="24" customFormat="1" ht="146.25">
      <c r="B169" s="23"/>
      <c r="D169" s="110" t="s">
        <v>237</v>
      </c>
      <c r="F169" s="111" t="s">
        <v>268</v>
      </c>
      <c r="I169" s="2"/>
      <c r="L169" s="23"/>
      <c r="M169" s="112"/>
      <c r="N169" s="105"/>
      <c r="O169" s="105"/>
      <c r="P169" s="105"/>
      <c r="Q169" s="105"/>
      <c r="R169" s="105"/>
      <c r="S169" s="105"/>
      <c r="T169" s="113"/>
      <c r="AT169" s="15" t="s">
        <v>237</v>
      </c>
      <c r="AU169" s="15" t="s">
        <v>88</v>
      </c>
    </row>
    <row r="170" spans="2:65" s="115" customFormat="1" ht="22.5">
      <c r="B170" s="114"/>
      <c r="D170" s="110" t="s">
        <v>218</v>
      </c>
      <c r="E170" s="116" t="s">
        <v>1</v>
      </c>
      <c r="F170" s="117" t="s">
        <v>269</v>
      </c>
      <c r="H170" s="116" t="s">
        <v>1</v>
      </c>
      <c r="I170" s="9"/>
      <c r="L170" s="114"/>
      <c r="M170" s="118"/>
      <c r="N170" s="119"/>
      <c r="O170" s="119"/>
      <c r="P170" s="119"/>
      <c r="Q170" s="119"/>
      <c r="R170" s="119"/>
      <c r="S170" s="119"/>
      <c r="T170" s="120"/>
      <c r="AT170" s="116" t="s">
        <v>218</v>
      </c>
      <c r="AU170" s="116" t="s">
        <v>88</v>
      </c>
      <c r="AV170" s="115" t="s">
        <v>86</v>
      </c>
      <c r="AW170" s="115" t="s">
        <v>35</v>
      </c>
      <c r="AX170" s="115" t="s">
        <v>79</v>
      </c>
      <c r="AY170" s="116" t="s">
        <v>205</v>
      </c>
    </row>
    <row r="171" spans="2:65" s="122" customFormat="1">
      <c r="B171" s="121"/>
      <c r="D171" s="110" t="s">
        <v>218</v>
      </c>
      <c r="E171" s="123" t="s">
        <v>1</v>
      </c>
      <c r="F171" s="124" t="s">
        <v>250</v>
      </c>
      <c r="H171" s="125">
        <v>3319</v>
      </c>
      <c r="I171" s="6"/>
      <c r="L171" s="121"/>
      <c r="M171" s="126"/>
      <c r="N171" s="127"/>
      <c r="O171" s="127"/>
      <c r="P171" s="127"/>
      <c r="Q171" s="127"/>
      <c r="R171" s="127"/>
      <c r="S171" s="127"/>
      <c r="T171" s="128"/>
      <c r="AT171" s="123" t="s">
        <v>218</v>
      </c>
      <c r="AU171" s="123" t="s">
        <v>88</v>
      </c>
      <c r="AV171" s="122" t="s">
        <v>88</v>
      </c>
      <c r="AW171" s="122" t="s">
        <v>35</v>
      </c>
      <c r="AX171" s="122" t="s">
        <v>79</v>
      </c>
      <c r="AY171" s="123" t="s">
        <v>205</v>
      </c>
    </row>
    <row r="172" spans="2:65" s="216" customFormat="1">
      <c r="B172" s="215"/>
      <c r="D172" s="110" t="s">
        <v>218</v>
      </c>
      <c r="E172" s="217" t="s">
        <v>1</v>
      </c>
      <c r="F172" s="218" t="s">
        <v>270</v>
      </c>
      <c r="H172" s="219">
        <v>3319</v>
      </c>
      <c r="I172" s="10"/>
      <c r="L172" s="215"/>
      <c r="M172" s="220"/>
      <c r="N172" s="221"/>
      <c r="O172" s="221"/>
      <c r="P172" s="221"/>
      <c r="Q172" s="221"/>
      <c r="R172" s="221"/>
      <c r="S172" s="221"/>
      <c r="T172" s="222"/>
      <c r="AT172" s="217" t="s">
        <v>218</v>
      </c>
      <c r="AU172" s="217" t="s">
        <v>88</v>
      </c>
      <c r="AV172" s="216" t="s">
        <v>230</v>
      </c>
      <c r="AW172" s="216" t="s">
        <v>35</v>
      </c>
      <c r="AX172" s="216" t="s">
        <v>79</v>
      </c>
      <c r="AY172" s="217" t="s">
        <v>205</v>
      </c>
    </row>
    <row r="173" spans="2:65" s="115" customFormat="1" ht="22.5">
      <c r="B173" s="114"/>
      <c r="D173" s="110" t="s">
        <v>218</v>
      </c>
      <c r="E173" s="116" t="s">
        <v>1</v>
      </c>
      <c r="F173" s="117" t="s">
        <v>271</v>
      </c>
      <c r="H173" s="116" t="s">
        <v>1</v>
      </c>
      <c r="I173" s="9"/>
      <c r="L173" s="114"/>
      <c r="M173" s="118"/>
      <c r="N173" s="119"/>
      <c r="O173" s="119"/>
      <c r="P173" s="119"/>
      <c r="Q173" s="119"/>
      <c r="R173" s="119"/>
      <c r="S173" s="119"/>
      <c r="T173" s="120"/>
      <c r="AT173" s="116" t="s">
        <v>218</v>
      </c>
      <c r="AU173" s="116" t="s">
        <v>88</v>
      </c>
      <c r="AV173" s="115" t="s">
        <v>86</v>
      </c>
      <c r="AW173" s="115" t="s">
        <v>35</v>
      </c>
      <c r="AX173" s="115" t="s">
        <v>79</v>
      </c>
      <c r="AY173" s="116" t="s">
        <v>205</v>
      </c>
    </row>
    <row r="174" spans="2:65" s="115" customFormat="1">
      <c r="B174" s="114"/>
      <c r="D174" s="110" t="s">
        <v>218</v>
      </c>
      <c r="E174" s="116" t="s">
        <v>1</v>
      </c>
      <c r="F174" s="117" t="s">
        <v>254</v>
      </c>
      <c r="H174" s="116" t="s">
        <v>1</v>
      </c>
      <c r="I174" s="9"/>
      <c r="L174" s="114"/>
      <c r="M174" s="118"/>
      <c r="N174" s="119"/>
      <c r="O174" s="119"/>
      <c r="P174" s="119"/>
      <c r="Q174" s="119"/>
      <c r="R174" s="119"/>
      <c r="S174" s="119"/>
      <c r="T174" s="120"/>
      <c r="AT174" s="116" t="s">
        <v>218</v>
      </c>
      <c r="AU174" s="116" t="s">
        <v>88</v>
      </c>
      <c r="AV174" s="115" t="s">
        <v>86</v>
      </c>
      <c r="AW174" s="115" t="s">
        <v>35</v>
      </c>
      <c r="AX174" s="115" t="s">
        <v>79</v>
      </c>
      <c r="AY174" s="116" t="s">
        <v>205</v>
      </c>
    </row>
    <row r="175" spans="2:65" s="122" customFormat="1">
      <c r="B175" s="121"/>
      <c r="D175" s="110" t="s">
        <v>218</v>
      </c>
      <c r="E175" s="123" t="s">
        <v>1</v>
      </c>
      <c r="F175" s="124" t="s">
        <v>255</v>
      </c>
      <c r="H175" s="125">
        <v>500</v>
      </c>
      <c r="I175" s="6"/>
      <c r="L175" s="121"/>
      <c r="M175" s="126"/>
      <c r="N175" s="127"/>
      <c r="O175" s="127"/>
      <c r="P175" s="127"/>
      <c r="Q175" s="127"/>
      <c r="R175" s="127"/>
      <c r="S175" s="127"/>
      <c r="T175" s="128"/>
      <c r="AT175" s="123" t="s">
        <v>218</v>
      </c>
      <c r="AU175" s="123" t="s">
        <v>88</v>
      </c>
      <c r="AV175" s="122" t="s">
        <v>88</v>
      </c>
      <c r="AW175" s="122" t="s">
        <v>35</v>
      </c>
      <c r="AX175" s="122" t="s">
        <v>79</v>
      </c>
      <c r="AY175" s="123" t="s">
        <v>205</v>
      </c>
    </row>
    <row r="176" spans="2:65" s="115" customFormat="1">
      <c r="B176" s="114"/>
      <c r="D176" s="110" t="s">
        <v>218</v>
      </c>
      <c r="E176" s="116" t="s">
        <v>1</v>
      </c>
      <c r="F176" s="117" t="s">
        <v>256</v>
      </c>
      <c r="H176" s="116" t="s">
        <v>1</v>
      </c>
      <c r="I176" s="9"/>
      <c r="L176" s="114"/>
      <c r="M176" s="118"/>
      <c r="N176" s="119"/>
      <c r="O176" s="119"/>
      <c r="P176" s="119"/>
      <c r="Q176" s="119"/>
      <c r="R176" s="119"/>
      <c r="S176" s="119"/>
      <c r="T176" s="120"/>
      <c r="AT176" s="116" t="s">
        <v>218</v>
      </c>
      <c r="AU176" s="116" t="s">
        <v>88</v>
      </c>
      <c r="AV176" s="115" t="s">
        <v>86</v>
      </c>
      <c r="AW176" s="115" t="s">
        <v>35</v>
      </c>
      <c r="AX176" s="115" t="s">
        <v>79</v>
      </c>
      <c r="AY176" s="116" t="s">
        <v>205</v>
      </c>
    </row>
    <row r="177" spans="2:65" s="122" customFormat="1">
      <c r="B177" s="121"/>
      <c r="D177" s="110" t="s">
        <v>218</v>
      </c>
      <c r="E177" s="123" t="s">
        <v>1</v>
      </c>
      <c r="F177" s="124" t="s">
        <v>257</v>
      </c>
      <c r="H177" s="125">
        <v>1528.5</v>
      </c>
      <c r="I177" s="6"/>
      <c r="L177" s="121"/>
      <c r="M177" s="126"/>
      <c r="N177" s="127"/>
      <c r="O177" s="127"/>
      <c r="P177" s="127"/>
      <c r="Q177" s="127"/>
      <c r="R177" s="127"/>
      <c r="S177" s="127"/>
      <c r="T177" s="128"/>
      <c r="AT177" s="123" t="s">
        <v>218</v>
      </c>
      <c r="AU177" s="123" t="s">
        <v>88</v>
      </c>
      <c r="AV177" s="122" t="s">
        <v>88</v>
      </c>
      <c r="AW177" s="122" t="s">
        <v>35</v>
      </c>
      <c r="AX177" s="122" t="s">
        <v>79</v>
      </c>
      <c r="AY177" s="123" t="s">
        <v>205</v>
      </c>
    </row>
    <row r="178" spans="2:65" s="216" customFormat="1">
      <c r="B178" s="215"/>
      <c r="D178" s="110" t="s">
        <v>218</v>
      </c>
      <c r="E178" s="217" t="s">
        <v>1</v>
      </c>
      <c r="F178" s="218" t="s">
        <v>270</v>
      </c>
      <c r="H178" s="219">
        <v>2028.5</v>
      </c>
      <c r="I178" s="10"/>
      <c r="L178" s="215"/>
      <c r="M178" s="220"/>
      <c r="N178" s="221"/>
      <c r="O178" s="221"/>
      <c r="P178" s="221"/>
      <c r="Q178" s="221"/>
      <c r="R178" s="221"/>
      <c r="S178" s="221"/>
      <c r="T178" s="222"/>
      <c r="AT178" s="217" t="s">
        <v>218</v>
      </c>
      <c r="AU178" s="217" t="s">
        <v>88</v>
      </c>
      <c r="AV178" s="216" t="s">
        <v>230</v>
      </c>
      <c r="AW178" s="216" t="s">
        <v>35</v>
      </c>
      <c r="AX178" s="216" t="s">
        <v>79</v>
      </c>
      <c r="AY178" s="217" t="s">
        <v>205</v>
      </c>
    </row>
    <row r="179" spans="2:65" s="200" customFormat="1">
      <c r="B179" s="199"/>
      <c r="D179" s="110" t="s">
        <v>218</v>
      </c>
      <c r="E179" s="201" t="s">
        <v>1</v>
      </c>
      <c r="F179" s="202" t="s">
        <v>220</v>
      </c>
      <c r="H179" s="203">
        <v>5347.5</v>
      </c>
      <c r="I179" s="7"/>
      <c r="L179" s="199"/>
      <c r="M179" s="204"/>
      <c r="N179" s="205"/>
      <c r="O179" s="205"/>
      <c r="P179" s="205"/>
      <c r="Q179" s="205"/>
      <c r="R179" s="205"/>
      <c r="S179" s="205"/>
      <c r="T179" s="206"/>
      <c r="AT179" s="201" t="s">
        <v>218</v>
      </c>
      <c r="AU179" s="201" t="s">
        <v>88</v>
      </c>
      <c r="AV179" s="200" t="s">
        <v>212</v>
      </c>
      <c r="AW179" s="200" t="s">
        <v>35</v>
      </c>
      <c r="AX179" s="200" t="s">
        <v>86</v>
      </c>
      <c r="AY179" s="201" t="s">
        <v>205</v>
      </c>
    </row>
    <row r="180" spans="2:65" s="24" customFormat="1" ht="24" customHeight="1">
      <c r="B180" s="23"/>
      <c r="C180" s="98" t="s">
        <v>272</v>
      </c>
      <c r="D180" s="98" t="s">
        <v>207</v>
      </c>
      <c r="E180" s="99" t="s">
        <v>273</v>
      </c>
      <c r="F180" s="100" t="s">
        <v>274</v>
      </c>
      <c r="G180" s="101" t="s">
        <v>233</v>
      </c>
      <c r="H180" s="102">
        <v>6969</v>
      </c>
      <c r="I180" s="5"/>
      <c r="J180" s="102">
        <f>ROUND(I180*H180,2)</f>
        <v>0</v>
      </c>
      <c r="K180" s="100" t="s">
        <v>234</v>
      </c>
      <c r="L180" s="23"/>
      <c r="M180" s="103" t="s">
        <v>1</v>
      </c>
      <c r="N180" s="104" t="s">
        <v>44</v>
      </c>
      <c r="O180" s="105"/>
      <c r="P180" s="106">
        <f>O180*H180</f>
        <v>0</v>
      </c>
      <c r="Q180" s="106">
        <v>0</v>
      </c>
      <c r="R180" s="106">
        <f>Q180*H180</f>
        <v>0</v>
      </c>
      <c r="S180" s="106">
        <v>0</v>
      </c>
      <c r="T180" s="107">
        <f>S180*H180</f>
        <v>0</v>
      </c>
      <c r="AR180" s="108" t="s">
        <v>212</v>
      </c>
      <c r="AT180" s="108" t="s">
        <v>207</v>
      </c>
      <c r="AU180" s="108" t="s">
        <v>88</v>
      </c>
      <c r="AY180" s="15" t="s">
        <v>205</v>
      </c>
      <c r="BE180" s="109">
        <f>IF(N180="základní",J180,0)</f>
        <v>0</v>
      </c>
      <c r="BF180" s="109">
        <f>IF(N180="snížená",J180,0)</f>
        <v>0</v>
      </c>
      <c r="BG180" s="109">
        <f>IF(N180="zákl. přenesená",J180,0)</f>
        <v>0</v>
      </c>
      <c r="BH180" s="109">
        <f>IF(N180="sníž. přenesená",J180,0)</f>
        <v>0</v>
      </c>
      <c r="BI180" s="109">
        <f>IF(N180="nulová",J180,0)</f>
        <v>0</v>
      </c>
      <c r="BJ180" s="15" t="s">
        <v>86</v>
      </c>
      <c r="BK180" s="109">
        <f>ROUND(I180*H180,2)</f>
        <v>0</v>
      </c>
      <c r="BL180" s="15" t="s">
        <v>212</v>
      </c>
      <c r="BM180" s="108" t="s">
        <v>275</v>
      </c>
    </row>
    <row r="181" spans="2:65" s="24" customFormat="1" ht="39">
      <c r="B181" s="23"/>
      <c r="D181" s="110" t="s">
        <v>214</v>
      </c>
      <c r="F181" s="198" t="s">
        <v>276</v>
      </c>
      <c r="I181" s="2"/>
      <c r="L181" s="23"/>
      <c r="M181" s="112"/>
      <c r="N181" s="105"/>
      <c r="O181" s="105"/>
      <c r="P181" s="105"/>
      <c r="Q181" s="105"/>
      <c r="R181" s="105"/>
      <c r="S181" s="105"/>
      <c r="T181" s="113"/>
      <c r="AT181" s="15" t="s">
        <v>214</v>
      </c>
      <c r="AU181" s="15" t="s">
        <v>88</v>
      </c>
    </row>
    <row r="182" spans="2:65" s="24" customFormat="1" ht="409.5">
      <c r="B182" s="23"/>
      <c r="D182" s="110" t="s">
        <v>237</v>
      </c>
      <c r="F182" s="223" t="s">
        <v>277</v>
      </c>
      <c r="I182" s="2"/>
      <c r="L182" s="23"/>
      <c r="M182" s="112"/>
      <c r="N182" s="105"/>
      <c r="O182" s="105"/>
      <c r="P182" s="105"/>
      <c r="Q182" s="105"/>
      <c r="R182" s="105"/>
      <c r="S182" s="105"/>
      <c r="T182" s="113"/>
      <c r="AT182" s="15" t="s">
        <v>237</v>
      </c>
      <c r="AU182" s="15" t="s">
        <v>88</v>
      </c>
    </row>
    <row r="183" spans="2:65" s="115" customFormat="1">
      <c r="B183" s="114"/>
      <c r="D183" s="110" t="s">
        <v>218</v>
      </c>
      <c r="E183" s="116" t="s">
        <v>1</v>
      </c>
      <c r="F183" s="117" t="s">
        <v>278</v>
      </c>
      <c r="H183" s="116" t="s">
        <v>1</v>
      </c>
      <c r="I183" s="9"/>
      <c r="L183" s="114"/>
      <c r="M183" s="118"/>
      <c r="N183" s="119"/>
      <c r="O183" s="119"/>
      <c r="P183" s="119"/>
      <c r="Q183" s="119"/>
      <c r="R183" s="119"/>
      <c r="S183" s="119"/>
      <c r="T183" s="120"/>
      <c r="AT183" s="116" t="s">
        <v>218</v>
      </c>
      <c r="AU183" s="116" t="s">
        <v>88</v>
      </c>
      <c r="AV183" s="115" t="s">
        <v>86</v>
      </c>
      <c r="AW183" s="115" t="s">
        <v>35</v>
      </c>
      <c r="AX183" s="115" t="s">
        <v>79</v>
      </c>
      <c r="AY183" s="116" t="s">
        <v>205</v>
      </c>
    </row>
    <row r="184" spans="2:65" s="122" customFormat="1">
      <c r="B184" s="121"/>
      <c r="D184" s="110" t="s">
        <v>218</v>
      </c>
      <c r="E184" s="123" t="s">
        <v>1</v>
      </c>
      <c r="F184" s="124" t="s">
        <v>279</v>
      </c>
      <c r="H184" s="125">
        <v>6969</v>
      </c>
      <c r="I184" s="6"/>
      <c r="L184" s="121"/>
      <c r="M184" s="126"/>
      <c r="N184" s="127"/>
      <c r="O184" s="127"/>
      <c r="P184" s="127"/>
      <c r="Q184" s="127"/>
      <c r="R184" s="127"/>
      <c r="S184" s="127"/>
      <c r="T184" s="128"/>
      <c r="AT184" s="123" t="s">
        <v>218</v>
      </c>
      <c r="AU184" s="123" t="s">
        <v>88</v>
      </c>
      <c r="AV184" s="122" t="s">
        <v>88</v>
      </c>
      <c r="AW184" s="122" t="s">
        <v>35</v>
      </c>
      <c r="AX184" s="122" t="s">
        <v>79</v>
      </c>
      <c r="AY184" s="123" t="s">
        <v>205</v>
      </c>
    </row>
    <row r="185" spans="2:65" s="200" customFormat="1">
      <c r="B185" s="199"/>
      <c r="D185" s="110" t="s">
        <v>218</v>
      </c>
      <c r="E185" s="201" t="s">
        <v>1</v>
      </c>
      <c r="F185" s="202" t="s">
        <v>220</v>
      </c>
      <c r="H185" s="203">
        <v>6969</v>
      </c>
      <c r="I185" s="7"/>
      <c r="L185" s="199"/>
      <c r="M185" s="204"/>
      <c r="N185" s="205"/>
      <c r="O185" s="205"/>
      <c r="P185" s="205"/>
      <c r="Q185" s="205"/>
      <c r="R185" s="205"/>
      <c r="S185" s="205"/>
      <c r="T185" s="206"/>
      <c r="AT185" s="201" t="s">
        <v>218</v>
      </c>
      <c r="AU185" s="201" t="s">
        <v>88</v>
      </c>
      <c r="AV185" s="200" t="s">
        <v>212</v>
      </c>
      <c r="AW185" s="200" t="s">
        <v>35</v>
      </c>
      <c r="AX185" s="200" t="s">
        <v>86</v>
      </c>
      <c r="AY185" s="201" t="s">
        <v>205</v>
      </c>
    </row>
    <row r="186" spans="2:65" s="24" customFormat="1" ht="24" customHeight="1">
      <c r="B186" s="23"/>
      <c r="C186" s="98" t="s">
        <v>225</v>
      </c>
      <c r="D186" s="98" t="s">
        <v>207</v>
      </c>
      <c r="E186" s="99" t="s">
        <v>280</v>
      </c>
      <c r="F186" s="100" t="s">
        <v>281</v>
      </c>
      <c r="G186" s="101" t="s">
        <v>210</v>
      </c>
      <c r="H186" s="102">
        <v>5095</v>
      </c>
      <c r="I186" s="5"/>
      <c r="J186" s="102">
        <f>ROUND(I186*H186,2)</f>
        <v>0</v>
      </c>
      <c r="K186" s="100" t="s">
        <v>234</v>
      </c>
      <c r="L186" s="23"/>
      <c r="M186" s="103" t="s">
        <v>1</v>
      </c>
      <c r="N186" s="104" t="s">
        <v>44</v>
      </c>
      <c r="O186" s="105"/>
      <c r="P186" s="106">
        <f>O186*H186</f>
        <v>0</v>
      </c>
      <c r="Q186" s="106">
        <v>0</v>
      </c>
      <c r="R186" s="106">
        <f>Q186*H186</f>
        <v>0</v>
      </c>
      <c r="S186" s="106">
        <v>0</v>
      </c>
      <c r="T186" s="107">
        <f>S186*H186</f>
        <v>0</v>
      </c>
      <c r="AR186" s="108" t="s">
        <v>212</v>
      </c>
      <c r="AT186" s="108" t="s">
        <v>207</v>
      </c>
      <c r="AU186" s="108" t="s">
        <v>88</v>
      </c>
      <c r="AY186" s="15" t="s">
        <v>205</v>
      </c>
      <c r="BE186" s="109">
        <f>IF(N186="základní",J186,0)</f>
        <v>0</v>
      </c>
      <c r="BF186" s="109">
        <f>IF(N186="snížená",J186,0)</f>
        <v>0</v>
      </c>
      <c r="BG186" s="109">
        <f>IF(N186="zákl. přenesená",J186,0)</f>
        <v>0</v>
      </c>
      <c r="BH186" s="109">
        <f>IF(N186="sníž. přenesená",J186,0)</f>
        <v>0</v>
      </c>
      <c r="BI186" s="109">
        <f>IF(N186="nulová",J186,0)</f>
        <v>0</v>
      </c>
      <c r="BJ186" s="15" t="s">
        <v>86</v>
      </c>
      <c r="BK186" s="109">
        <f>ROUND(I186*H186,2)</f>
        <v>0</v>
      </c>
      <c r="BL186" s="15" t="s">
        <v>212</v>
      </c>
      <c r="BM186" s="108" t="s">
        <v>282</v>
      </c>
    </row>
    <row r="187" spans="2:65" s="24" customFormat="1" ht="19.5">
      <c r="B187" s="23"/>
      <c r="D187" s="110" t="s">
        <v>214</v>
      </c>
      <c r="F187" s="198" t="s">
        <v>283</v>
      </c>
      <c r="I187" s="2"/>
      <c r="L187" s="23"/>
      <c r="M187" s="112"/>
      <c r="N187" s="105"/>
      <c r="O187" s="105"/>
      <c r="P187" s="105"/>
      <c r="Q187" s="105"/>
      <c r="R187" s="105"/>
      <c r="S187" s="105"/>
      <c r="T187" s="113"/>
      <c r="AT187" s="15" t="s">
        <v>214</v>
      </c>
      <c r="AU187" s="15" t="s">
        <v>88</v>
      </c>
    </row>
    <row r="188" spans="2:65" s="24" customFormat="1" ht="117">
      <c r="B188" s="23"/>
      <c r="D188" s="110" t="s">
        <v>237</v>
      </c>
      <c r="F188" s="111" t="s">
        <v>284</v>
      </c>
      <c r="I188" s="2"/>
      <c r="L188" s="23"/>
      <c r="M188" s="112"/>
      <c r="N188" s="105"/>
      <c r="O188" s="105"/>
      <c r="P188" s="105"/>
      <c r="Q188" s="105"/>
      <c r="R188" s="105"/>
      <c r="S188" s="105"/>
      <c r="T188" s="113"/>
      <c r="AT188" s="15" t="s">
        <v>237</v>
      </c>
      <c r="AU188" s="15" t="s">
        <v>88</v>
      </c>
    </row>
    <row r="189" spans="2:65" s="115" customFormat="1">
      <c r="B189" s="114"/>
      <c r="D189" s="110" t="s">
        <v>218</v>
      </c>
      <c r="E189" s="116" t="s">
        <v>1</v>
      </c>
      <c r="F189" s="117" t="s">
        <v>256</v>
      </c>
      <c r="H189" s="116" t="s">
        <v>1</v>
      </c>
      <c r="I189" s="9"/>
      <c r="L189" s="114"/>
      <c r="M189" s="118"/>
      <c r="N189" s="119"/>
      <c r="O189" s="119"/>
      <c r="P189" s="119"/>
      <c r="Q189" s="119"/>
      <c r="R189" s="119"/>
      <c r="S189" s="119"/>
      <c r="T189" s="120"/>
      <c r="AT189" s="116" t="s">
        <v>218</v>
      </c>
      <c r="AU189" s="116" t="s">
        <v>88</v>
      </c>
      <c r="AV189" s="115" t="s">
        <v>86</v>
      </c>
      <c r="AW189" s="115" t="s">
        <v>35</v>
      </c>
      <c r="AX189" s="115" t="s">
        <v>79</v>
      </c>
      <c r="AY189" s="116" t="s">
        <v>205</v>
      </c>
    </row>
    <row r="190" spans="2:65" s="122" customFormat="1">
      <c r="B190" s="121"/>
      <c r="D190" s="110" t="s">
        <v>218</v>
      </c>
      <c r="E190" s="123" t="s">
        <v>1</v>
      </c>
      <c r="F190" s="124" t="s">
        <v>285</v>
      </c>
      <c r="H190" s="125">
        <v>5095</v>
      </c>
      <c r="I190" s="6"/>
      <c r="L190" s="121"/>
      <c r="M190" s="126"/>
      <c r="N190" s="127"/>
      <c r="O190" s="127"/>
      <c r="P190" s="127"/>
      <c r="Q190" s="127"/>
      <c r="R190" s="127"/>
      <c r="S190" s="127"/>
      <c r="T190" s="128"/>
      <c r="AT190" s="123" t="s">
        <v>218</v>
      </c>
      <c r="AU190" s="123" t="s">
        <v>88</v>
      </c>
      <c r="AV190" s="122" t="s">
        <v>88</v>
      </c>
      <c r="AW190" s="122" t="s">
        <v>35</v>
      </c>
      <c r="AX190" s="122" t="s">
        <v>79</v>
      </c>
      <c r="AY190" s="123" t="s">
        <v>205</v>
      </c>
    </row>
    <row r="191" spans="2:65" s="200" customFormat="1">
      <c r="B191" s="199"/>
      <c r="D191" s="110" t="s">
        <v>218</v>
      </c>
      <c r="E191" s="201" t="s">
        <v>1</v>
      </c>
      <c r="F191" s="202" t="s">
        <v>220</v>
      </c>
      <c r="H191" s="203">
        <v>5095</v>
      </c>
      <c r="I191" s="7"/>
      <c r="L191" s="199"/>
      <c r="M191" s="204"/>
      <c r="N191" s="205"/>
      <c r="O191" s="205"/>
      <c r="P191" s="205"/>
      <c r="Q191" s="205"/>
      <c r="R191" s="205"/>
      <c r="S191" s="205"/>
      <c r="T191" s="206"/>
      <c r="AT191" s="201" t="s">
        <v>218</v>
      </c>
      <c r="AU191" s="201" t="s">
        <v>88</v>
      </c>
      <c r="AV191" s="200" t="s">
        <v>212</v>
      </c>
      <c r="AW191" s="200" t="s">
        <v>35</v>
      </c>
      <c r="AX191" s="200" t="s">
        <v>86</v>
      </c>
      <c r="AY191" s="201" t="s">
        <v>205</v>
      </c>
    </row>
    <row r="192" spans="2:65" s="24" customFormat="1" ht="24" customHeight="1">
      <c r="B192" s="23"/>
      <c r="C192" s="98" t="s">
        <v>286</v>
      </c>
      <c r="D192" s="98" t="s">
        <v>207</v>
      </c>
      <c r="E192" s="99" t="s">
        <v>287</v>
      </c>
      <c r="F192" s="100" t="s">
        <v>288</v>
      </c>
      <c r="G192" s="101" t="s">
        <v>210</v>
      </c>
      <c r="H192" s="102">
        <v>6199</v>
      </c>
      <c r="I192" s="5"/>
      <c r="J192" s="102">
        <f>ROUND(I192*H192,2)</f>
        <v>0</v>
      </c>
      <c r="K192" s="100" t="s">
        <v>234</v>
      </c>
      <c r="L192" s="23"/>
      <c r="M192" s="103" t="s">
        <v>1</v>
      </c>
      <c r="N192" s="104" t="s">
        <v>44</v>
      </c>
      <c r="O192" s="105"/>
      <c r="P192" s="106">
        <f>O192*H192</f>
        <v>0</v>
      </c>
      <c r="Q192" s="106">
        <v>0</v>
      </c>
      <c r="R192" s="106">
        <f>Q192*H192</f>
        <v>0</v>
      </c>
      <c r="S192" s="106">
        <v>0</v>
      </c>
      <c r="T192" s="107">
        <f>S192*H192</f>
        <v>0</v>
      </c>
      <c r="AR192" s="108" t="s">
        <v>212</v>
      </c>
      <c r="AT192" s="108" t="s">
        <v>207</v>
      </c>
      <c r="AU192" s="108" t="s">
        <v>88</v>
      </c>
      <c r="AY192" s="15" t="s">
        <v>205</v>
      </c>
      <c r="BE192" s="109">
        <f>IF(N192="základní",J192,0)</f>
        <v>0</v>
      </c>
      <c r="BF192" s="109">
        <f>IF(N192="snížená",J192,0)</f>
        <v>0</v>
      </c>
      <c r="BG192" s="109">
        <f>IF(N192="zákl. přenesená",J192,0)</f>
        <v>0</v>
      </c>
      <c r="BH192" s="109">
        <f>IF(N192="sníž. přenesená",J192,0)</f>
        <v>0</v>
      </c>
      <c r="BI192" s="109">
        <f>IF(N192="nulová",J192,0)</f>
        <v>0</v>
      </c>
      <c r="BJ192" s="15" t="s">
        <v>86</v>
      </c>
      <c r="BK192" s="109">
        <f>ROUND(I192*H192,2)</f>
        <v>0</v>
      </c>
      <c r="BL192" s="15" t="s">
        <v>212</v>
      </c>
      <c r="BM192" s="108" t="s">
        <v>289</v>
      </c>
    </row>
    <row r="193" spans="2:65" s="24" customFormat="1" ht="19.5">
      <c r="B193" s="23"/>
      <c r="D193" s="110" t="s">
        <v>214</v>
      </c>
      <c r="F193" s="198" t="s">
        <v>290</v>
      </c>
      <c r="I193" s="2"/>
      <c r="L193" s="23"/>
      <c r="M193" s="112"/>
      <c r="N193" s="105"/>
      <c r="O193" s="105"/>
      <c r="P193" s="105"/>
      <c r="Q193" s="105"/>
      <c r="R193" s="105"/>
      <c r="S193" s="105"/>
      <c r="T193" s="113"/>
      <c r="AT193" s="15" t="s">
        <v>214</v>
      </c>
      <c r="AU193" s="15" t="s">
        <v>88</v>
      </c>
    </row>
    <row r="194" spans="2:65" s="24" customFormat="1" ht="117">
      <c r="B194" s="23"/>
      <c r="D194" s="110" t="s">
        <v>237</v>
      </c>
      <c r="F194" s="111" t="s">
        <v>291</v>
      </c>
      <c r="I194" s="2"/>
      <c r="L194" s="23"/>
      <c r="M194" s="112"/>
      <c r="N194" s="105"/>
      <c r="O194" s="105"/>
      <c r="P194" s="105"/>
      <c r="Q194" s="105"/>
      <c r="R194" s="105"/>
      <c r="S194" s="105"/>
      <c r="T194" s="113"/>
      <c r="AT194" s="15" t="s">
        <v>237</v>
      </c>
      <c r="AU194" s="15" t="s">
        <v>88</v>
      </c>
    </row>
    <row r="195" spans="2:65" s="115" customFormat="1" ht="22.5">
      <c r="B195" s="114"/>
      <c r="D195" s="110" t="s">
        <v>218</v>
      </c>
      <c r="E195" s="116" t="s">
        <v>1</v>
      </c>
      <c r="F195" s="117" t="s">
        <v>292</v>
      </c>
      <c r="H195" s="116" t="s">
        <v>1</v>
      </c>
      <c r="I195" s="9"/>
      <c r="L195" s="114"/>
      <c r="M195" s="118"/>
      <c r="N195" s="119"/>
      <c r="O195" s="119"/>
      <c r="P195" s="119"/>
      <c r="Q195" s="119"/>
      <c r="R195" s="119"/>
      <c r="S195" s="119"/>
      <c r="T195" s="120"/>
      <c r="AT195" s="116" t="s">
        <v>218</v>
      </c>
      <c r="AU195" s="116" t="s">
        <v>88</v>
      </c>
      <c r="AV195" s="115" t="s">
        <v>86</v>
      </c>
      <c r="AW195" s="115" t="s">
        <v>35</v>
      </c>
      <c r="AX195" s="115" t="s">
        <v>79</v>
      </c>
      <c r="AY195" s="116" t="s">
        <v>205</v>
      </c>
    </row>
    <row r="196" spans="2:65" s="122" customFormat="1">
      <c r="B196" s="121"/>
      <c r="D196" s="110" t="s">
        <v>218</v>
      </c>
      <c r="E196" s="123" t="s">
        <v>1</v>
      </c>
      <c r="F196" s="124" t="s">
        <v>293</v>
      </c>
      <c r="H196" s="125">
        <v>1104</v>
      </c>
      <c r="I196" s="6"/>
      <c r="L196" s="121"/>
      <c r="M196" s="126"/>
      <c r="N196" s="127"/>
      <c r="O196" s="127"/>
      <c r="P196" s="127"/>
      <c r="Q196" s="127"/>
      <c r="R196" s="127"/>
      <c r="S196" s="127"/>
      <c r="T196" s="128"/>
      <c r="AT196" s="123" t="s">
        <v>218</v>
      </c>
      <c r="AU196" s="123" t="s">
        <v>88</v>
      </c>
      <c r="AV196" s="122" t="s">
        <v>88</v>
      </c>
      <c r="AW196" s="122" t="s">
        <v>35</v>
      </c>
      <c r="AX196" s="122" t="s">
        <v>79</v>
      </c>
      <c r="AY196" s="123" t="s">
        <v>205</v>
      </c>
    </row>
    <row r="197" spans="2:65" s="115" customFormat="1">
      <c r="B197" s="114"/>
      <c r="D197" s="110" t="s">
        <v>218</v>
      </c>
      <c r="E197" s="116" t="s">
        <v>1</v>
      </c>
      <c r="F197" s="117" t="s">
        <v>256</v>
      </c>
      <c r="H197" s="116" t="s">
        <v>1</v>
      </c>
      <c r="I197" s="9"/>
      <c r="L197" s="114"/>
      <c r="M197" s="118"/>
      <c r="N197" s="119"/>
      <c r="O197" s="119"/>
      <c r="P197" s="119"/>
      <c r="Q197" s="119"/>
      <c r="R197" s="119"/>
      <c r="S197" s="119"/>
      <c r="T197" s="120"/>
      <c r="AT197" s="116" t="s">
        <v>218</v>
      </c>
      <c r="AU197" s="116" t="s">
        <v>88</v>
      </c>
      <c r="AV197" s="115" t="s">
        <v>86</v>
      </c>
      <c r="AW197" s="115" t="s">
        <v>35</v>
      </c>
      <c r="AX197" s="115" t="s">
        <v>79</v>
      </c>
      <c r="AY197" s="116" t="s">
        <v>205</v>
      </c>
    </row>
    <row r="198" spans="2:65" s="122" customFormat="1">
      <c r="B198" s="121"/>
      <c r="D198" s="110" t="s">
        <v>218</v>
      </c>
      <c r="E198" s="123" t="s">
        <v>1</v>
      </c>
      <c r="F198" s="124" t="s">
        <v>285</v>
      </c>
      <c r="H198" s="125">
        <v>5095</v>
      </c>
      <c r="I198" s="6"/>
      <c r="L198" s="121"/>
      <c r="M198" s="126"/>
      <c r="N198" s="127"/>
      <c r="O198" s="127"/>
      <c r="P198" s="127"/>
      <c r="Q198" s="127"/>
      <c r="R198" s="127"/>
      <c r="S198" s="127"/>
      <c r="T198" s="128"/>
      <c r="AT198" s="123" t="s">
        <v>218</v>
      </c>
      <c r="AU198" s="123" t="s">
        <v>88</v>
      </c>
      <c r="AV198" s="122" t="s">
        <v>88</v>
      </c>
      <c r="AW198" s="122" t="s">
        <v>35</v>
      </c>
      <c r="AX198" s="122" t="s">
        <v>79</v>
      </c>
      <c r="AY198" s="123" t="s">
        <v>205</v>
      </c>
    </row>
    <row r="199" spans="2:65" s="200" customFormat="1">
      <c r="B199" s="199"/>
      <c r="D199" s="110" t="s">
        <v>218</v>
      </c>
      <c r="E199" s="201" t="s">
        <v>1</v>
      </c>
      <c r="F199" s="202" t="s">
        <v>220</v>
      </c>
      <c r="H199" s="203">
        <v>6199</v>
      </c>
      <c r="I199" s="7"/>
      <c r="L199" s="199"/>
      <c r="M199" s="204"/>
      <c r="N199" s="205"/>
      <c r="O199" s="205"/>
      <c r="P199" s="205"/>
      <c r="Q199" s="205"/>
      <c r="R199" s="205"/>
      <c r="S199" s="205"/>
      <c r="T199" s="206"/>
      <c r="AT199" s="201" t="s">
        <v>218</v>
      </c>
      <c r="AU199" s="201" t="s">
        <v>88</v>
      </c>
      <c r="AV199" s="200" t="s">
        <v>212</v>
      </c>
      <c r="AW199" s="200" t="s">
        <v>35</v>
      </c>
      <c r="AX199" s="200" t="s">
        <v>86</v>
      </c>
      <c r="AY199" s="201" t="s">
        <v>205</v>
      </c>
    </row>
    <row r="200" spans="2:65" s="24" customFormat="1" ht="16.5" customHeight="1">
      <c r="B200" s="23"/>
      <c r="C200" s="207" t="s">
        <v>294</v>
      </c>
      <c r="D200" s="207" t="s">
        <v>221</v>
      </c>
      <c r="E200" s="208" t="s">
        <v>295</v>
      </c>
      <c r="F200" s="209" t="s">
        <v>296</v>
      </c>
      <c r="G200" s="210" t="s">
        <v>297</v>
      </c>
      <c r="H200" s="211">
        <v>92.99</v>
      </c>
      <c r="I200" s="8"/>
      <c r="J200" s="211">
        <f>ROUND(I200*H200,2)</f>
        <v>0</v>
      </c>
      <c r="K200" s="209" t="s">
        <v>234</v>
      </c>
      <c r="L200" s="212"/>
      <c r="M200" s="213" t="s">
        <v>1</v>
      </c>
      <c r="N200" s="214" t="s">
        <v>44</v>
      </c>
      <c r="O200" s="105"/>
      <c r="P200" s="106">
        <f>O200*H200</f>
        <v>0</v>
      </c>
      <c r="Q200" s="106">
        <v>1E-3</v>
      </c>
      <c r="R200" s="106">
        <f>Q200*H200</f>
        <v>9.2990000000000003E-2</v>
      </c>
      <c r="S200" s="106">
        <v>0</v>
      </c>
      <c r="T200" s="107">
        <f>S200*H200</f>
        <v>0</v>
      </c>
      <c r="AR200" s="108" t="s">
        <v>225</v>
      </c>
      <c r="AT200" s="108" t="s">
        <v>221</v>
      </c>
      <c r="AU200" s="108" t="s">
        <v>88</v>
      </c>
      <c r="AY200" s="15" t="s">
        <v>205</v>
      </c>
      <c r="BE200" s="109">
        <f>IF(N200="základní",J200,0)</f>
        <v>0</v>
      </c>
      <c r="BF200" s="109">
        <f>IF(N200="snížená",J200,0)</f>
        <v>0</v>
      </c>
      <c r="BG200" s="109">
        <f>IF(N200="zákl. přenesená",J200,0)</f>
        <v>0</v>
      </c>
      <c r="BH200" s="109">
        <f>IF(N200="sníž. přenesená",J200,0)</f>
        <v>0</v>
      </c>
      <c r="BI200" s="109">
        <f>IF(N200="nulová",J200,0)</f>
        <v>0</v>
      </c>
      <c r="BJ200" s="15" t="s">
        <v>86</v>
      </c>
      <c r="BK200" s="109">
        <f>ROUND(I200*H200,2)</f>
        <v>0</v>
      </c>
      <c r="BL200" s="15" t="s">
        <v>212</v>
      </c>
      <c r="BM200" s="108" t="s">
        <v>298</v>
      </c>
    </row>
    <row r="201" spans="2:65" s="24" customFormat="1">
      <c r="B201" s="23"/>
      <c r="D201" s="110" t="s">
        <v>214</v>
      </c>
      <c r="F201" s="198" t="s">
        <v>296</v>
      </c>
      <c r="I201" s="2"/>
      <c r="L201" s="23"/>
      <c r="M201" s="112"/>
      <c r="N201" s="105"/>
      <c r="O201" s="105"/>
      <c r="P201" s="105"/>
      <c r="Q201" s="105"/>
      <c r="R201" s="105"/>
      <c r="S201" s="105"/>
      <c r="T201" s="113"/>
      <c r="AT201" s="15" t="s">
        <v>214</v>
      </c>
      <c r="AU201" s="15" t="s">
        <v>88</v>
      </c>
    </row>
    <row r="202" spans="2:65" s="122" customFormat="1">
      <c r="B202" s="121"/>
      <c r="D202" s="110" t="s">
        <v>218</v>
      </c>
      <c r="F202" s="124" t="s">
        <v>299</v>
      </c>
      <c r="H202" s="125">
        <v>92.99</v>
      </c>
      <c r="I202" s="6"/>
      <c r="L202" s="121"/>
      <c r="M202" s="126"/>
      <c r="N202" s="127"/>
      <c r="O202" s="127"/>
      <c r="P202" s="127"/>
      <c r="Q202" s="127"/>
      <c r="R202" s="127"/>
      <c r="S202" s="127"/>
      <c r="T202" s="128"/>
      <c r="AT202" s="123" t="s">
        <v>218</v>
      </c>
      <c r="AU202" s="123" t="s">
        <v>88</v>
      </c>
      <c r="AV202" s="122" t="s">
        <v>88</v>
      </c>
      <c r="AW202" s="122" t="s">
        <v>3</v>
      </c>
      <c r="AX202" s="122" t="s">
        <v>86</v>
      </c>
      <c r="AY202" s="123" t="s">
        <v>205</v>
      </c>
    </row>
    <row r="203" spans="2:65" s="24" customFormat="1" ht="24" customHeight="1">
      <c r="B203" s="23"/>
      <c r="C203" s="98" t="s">
        <v>300</v>
      </c>
      <c r="D203" s="98" t="s">
        <v>207</v>
      </c>
      <c r="E203" s="99" t="s">
        <v>301</v>
      </c>
      <c r="F203" s="100" t="s">
        <v>302</v>
      </c>
      <c r="G203" s="101" t="s">
        <v>210</v>
      </c>
      <c r="H203" s="102">
        <v>5000</v>
      </c>
      <c r="I203" s="5"/>
      <c r="J203" s="102">
        <f>ROUND(I203*H203,2)</f>
        <v>0</v>
      </c>
      <c r="K203" s="100" t="s">
        <v>234</v>
      </c>
      <c r="L203" s="23"/>
      <c r="M203" s="103" t="s">
        <v>1</v>
      </c>
      <c r="N203" s="104" t="s">
        <v>44</v>
      </c>
      <c r="O203" s="105"/>
      <c r="P203" s="106">
        <f>O203*H203</f>
        <v>0</v>
      </c>
      <c r="Q203" s="106">
        <v>0</v>
      </c>
      <c r="R203" s="106">
        <f>Q203*H203</f>
        <v>0</v>
      </c>
      <c r="S203" s="106">
        <v>0</v>
      </c>
      <c r="T203" s="107">
        <f>S203*H203</f>
        <v>0</v>
      </c>
      <c r="AR203" s="108" t="s">
        <v>212</v>
      </c>
      <c r="AT203" s="108" t="s">
        <v>207</v>
      </c>
      <c r="AU203" s="108" t="s">
        <v>88</v>
      </c>
      <c r="AY203" s="15" t="s">
        <v>205</v>
      </c>
      <c r="BE203" s="109">
        <f>IF(N203="základní",J203,0)</f>
        <v>0</v>
      </c>
      <c r="BF203" s="109">
        <f>IF(N203="snížená",J203,0)</f>
        <v>0</v>
      </c>
      <c r="BG203" s="109">
        <f>IF(N203="zákl. přenesená",J203,0)</f>
        <v>0</v>
      </c>
      <c r="BH203" s="109">
        <f>IF(N203="sníž. přenesená",J203,0)</f>
        <v>0</v>
      </c>
      <c r="BI203" s="109">
        <f>IF(N203="nulová",J203,0)</f>
        <v>0</v>
      </c>
      <c r="BJ203" s="15" t="s">
        <v>86</v>
      </c>
      <c r="BK203" s="109">
        <f>ROUND(I203*H203,2)</f>
        <v>0</v>
      </c>
      <c r="BL203" s="15" t="s">
        <v>212</v>
      </c>
      <c r="BM203" s="108" t="s">
        <v>303</v>
      </c>
    </row>
    <row r="204" spans="2:65" s="24" customFormat="1" ht="19.5">
      <c r="B204" s="23"/>
      <c r="D204" s="110" t="s">
        <v>214</v>
      </c>
      <c r="F204" s="198" t="s">
        <v>304</v>
      </c>
      <c r="I204" s="2"/>
      <c r="L204" s="23"/>
      <c r="M204" s="112"/>
      <c r="N204" s="105"/>
      <c r="O204" s="105"/>
      <c r="P204" s="105"/>
      <c r="Q204" s="105"/>
      <c r="R204" s="105"/>
      <c r="S204" s="105"/>
      <c r="T204" s="113"/>
      <c r="AT204" s="15" t="s">
        <v>214</v>
      </c>
      <c r="AU204" s="15" t="s">
        <v>88</v>
      </c>
    </row>
    <row r="205" spans="2:65" s="24" customFormat="1" ht="117">
      <c r="B205" s="23"/>
      <c r="D205" s="110" t="s">
        <v>237</v>
      </c>
      <c r="F205" s="111" t="s">
        <v>291</v>
      </c>
      <c r="I205" s="2"/>
      <c r="L205" s="23"/>
      <c r="M205" s="112"/>
      <c r="N205" s="105"/>
      <c r="O205" s="105"/>
      <c r="P205" s="105"/>
      <c r="Q205" s="105"/>
      <c r="R205" s="105"/>
      <c r="S205" s="105"/>
      <c r="T205" s="113"/>
      <c r="AT205" s="15" t="s">
        <v>237</v>
      </c>
      <c r="AU205" s="15" t="s">
        <v>88</v>
      </c>
    </row>
    <row r="206" spans="2:65" s="115" customFormat="1">
      <c r="B206" s="114"/>
      <c r="D206" s="110" t="s">
        <v>218</v>
      </c>
      <c r="E206" s="116" t="s">
        <v>1</v>
      </c>
      <c r="F206" s="117" t="s">
        <v>254</v>
      </c>
      <c r="H206" s="116" t="s">
        <v>1</v>
      </c>
      <c r="I206" s="9"/>
      <c r="L206" s="114"/>
      <c r="M206" s="118"/>
      <c r="N206" s="119"/>
      <c r="O206" s="119"/>
      <c r="P206" s="119"/>
      <c r="Q206" s="119"/>
      <c r="R206" s="119"/>
      <c r="S206" s="119"/>
      <c r="T206" s="120"/>
      <c r="AT206" s="116" t="s">
        <v>218</v>
      </c>
      <c r="AU206" s="116" t="s">
        <v>88</v>
      </c>
      <c r="AV206" s="115" t="s">
        <v>86</v>
      </c>
      <c r="AW206" s="115" t="s">
        <v>35</v>
      </c>
      <c r="AX206" s="115" t="s">
        <v>79</v>
      </c>
      <c r="AY206" s="116" t="s">
        <v>205</v>
      </c>
    </row>
    <row r="207" spans="2:65" s="122" customFormat="1">
      <c r="B207" s="121"/>
      <c r="D207" s="110" t="s">
        <v>218</v>
      </c>
      <c r="E207" s="123" t="s">
        <v>1</v>
      </c>
      <c r="F207" s="124" t="s">
        <v>305</v>
      </c>
      <c r="H207" s="125">
        <v>5000</v>
      </c>
      <c r="I207" s="6"/>
      <c r="L207" s="121"/>
      <c r="M207" s="126"/>
      <c r="N207" s="127"/>
      <c r="O207" s="127"/>
      <c r="P207" s="127"/>
      <c r="Q207" s="127"/>
      <c r="R207" s="127"/>
      <c r="S207" s="127"/>
      <c r="T207" s="128"/>
      <c r="AT207" s="123" t="s">
        <v>218</v>
      </c>
      <c r="AU207" s="123" t="s">
        <v>88</v>
      </c>
      <c r="AV207" s="122" t="s">
        <v>88</v>
      </c>
      <c r="AW207" s="122" t="s">
        <v>35</v>
      </c>
      <c r="AX207" s="122" t="s">
        <v>79</v>
      </c>
      <c r="AY207" s="123" t="s">
        <v>205</v>
      </c>
    </row>
    <row r="208" spans="2:65" s="200" customFormat="1">
      <c r="B208" s="199"/>
      <c r="D208" s="110" t="s">
        <v>218</v>
      </c>
      <c r="E208" s="201" t="s">
        <v>1</v>
      </c>
      <c r="F208" s="202" t="s">
        <v>220</v>
      </c>
      <c r="H208" s="203">
        <v>5000</v>
      </c>
      <c r="I208" s="7"/>
      <c r="L208" s="199"/>
      <c r="M208" s="204"/>
      <c r="N208" s="205"/>
      <c r="O208" s="205"/>
      <c r="P208" s="205"/>
      <c r="Q208" s="205"/>
      <c r="R208" s="205"/>
      <c r="S208" s="205"/>
      <c r="T208" s="206"/>
      <c r="AT208" s="201" t="s">
        <v>218</v>
      </c>
      <c r="AU208" s="201" t="s">
        <v>88</v>
      </c>
      <c r="AV208" s="200" t="s">
        <v>212</v>
      </c>
      <c r="AW208" s="200" t="s">
        <v>35</v>
      </c>
      <c r="AX208" s="200" t="s">
        <v>86</v>
      </c>
      <c r="AY208" s="201" t="s">
        <v>205</v>
      </c>
    </row>
    <row r="209" spans="2:65" s="24" customFormat="1" ht="16.5" customHeight="1">
      <c r="B209" s="23"/>
      <c r="C209" s="207" t="s">
        <v>306</v>
      </c>
      <c r="D209" s="207" t="s">
        <v>221</v>
      </c>
      <c r="E209" s="208" t="s">
        <v>295</v>
      </c>
      <c r="F209" s="209" t="s">
        <v>296</v>
      </c>
      <c r="G209" s="210" t="s">
        <v>297</v>
      </c>
      <c r="H209" s="211">
        <v>75</v>
      </c>
      <c r="I209" s="8"/>
      <c r="J209" s="211">
        <f>ROUND(I209*H209,2)</f>
        <v>0</v>
      </c>
      <c r="K209" s="209" t="s">
        <v>234</v>
      </c>
      <c r="L209" s="212"/>
      <c r="M209" s="213" t="s">
        <v>1</v>
      </c>
      <c r="N209" s="214" t="s">
        <v>44</v>
      </c>
      <c r="O209" s="105"/>
      <c r="P209" s="106">
        <f>O209*H209</f>
        <v>0</v>
      </c>
      <c r="Q209" s="106">
        <v>1E-3</v>
      </c>
      <c r="R209" s="106">
        <f>Q209*H209</f>
        <v>7.4999999999999997E-2</v>
      </c>
      <c r="S209" s="106">
        <v>0</v>
      </c>
      <c r="T209" s="107">
        <f>S209*H209</f>
        <v>0</v>
      </c>
      <c r="AR209" s="108" t="s">
        <v>225</v>
      </c>
      <c r="AT209" s="108" t="s">
        <v>221</v>
      </c>
      <c r="AU209" s="108" t="s">
        <v>88</v>
      </c>
      <c r="AY209" s="15" t="s">
        <v>205</v>
      </c>
      <c r="BE209" s="109">
        <f>IF(N209="základní",J209,0)</f>
        <v>0</v>
      </c>
      <c r="BF209" s="109">
        <f>IF(N209="snížená",J209,0)</f>
        <v>0</v>
      </c>
      <c r="BG209" s="109">
        <f>IF(N209="zákl. přenesená",J209,0)</f>
        <v>0</v>
      </c>
      <c r="BH209" s="109">
        <f>IF(N209="sníž. přenesená",J209,0)</f>
        <v>0</v>
      </c>
      <c r="BI209" s="109">
        <f>IF(N209="nulová",J209,0)</f>
        <v>0</v>
      </c>
      <c r="BJ209" s="15" t="s">
        <v>86</v>
      </c>
      <c r="BK209" s="109">
        <f>ROUND(I209*H209,2)</f>
        <v>0</v>
      </c>
      <c r="BL209" s="15" t="s">
        <v>212</v>
      </c>
      <c r="BM209" s="108" t="s">
        <v>307</v>
      </c>
    </row>
    <row r="210" spans="2:65" s="24" customFormat="1">
      <c r="B210" s="23"/>
      <c r="D210" s="110" t="s">
        <v>214</v>
      </c>
      <c r="F210" s="198" t="s">
        <v>296</v>
      </c>
      <c r="I210" s="2"/>
      <c r="L210" s="23"/>
      <c r="M210" s="112"/>
      <c r="N210" s="105"/>
      <c r="O210" s="105"/>
      <c r="P210" s="105"/>
      <c r="Q210" s="105"/>
      <c r="R210" s="105"/>
      <c r="S210" s="105"/>
      <c r="T210" s="113"/>
      <c r="AT210" s="15" t="s">
        <v>214</v>
      </c>
      <c r="AU210" s="15" t="s">
        <v>88</v>
      </c>
    </row>
    <row r="211" spans="2:65" s="122" customFormat="1">
      <c r="B211" s="121"/>
      <c r="D211" s="110" t="s">
        <v>218</v>
      </c>
      <c r="F211" s="124" t="s">
        <v>308</v>
      </c>
      <c r="H211" s="125">
        <v>75</v>
      </c>
      <c r="I211" s="6"/>
      <c r="L211" s="121"/>
      <c r="M211" s="126"/>
      <c r="N211" s="127"/>
      <c r="O211" s="127"/>
      <c r="P211" s="127"/>
      <c r="Q211" s="127"/>
      <c r="R211" s="127"/>
      <c r="S211" s="127"/>
      <c r="T211" s="128"/>
      <c r="AT211" s="123" t="s">
        <v>218</v>
      </c>
      <c r="AU211" s="123" t="s">
        <v>88</v>
      </c>
      <c r="AV211" s="122" t="s">
        <v>88</v>
      </c>
      <c r="AW211" s="122" t="s">
        <v>3</v>
      </c>
      <c r="AX211" s="122" t="s">
        <v>86</v>
      </c>
      <c r="AY211" s="123" t="s">
        <v>205</v>
      </c>
    </row>
    <row r="212" spans="2:65" s="24" customFormat="1" ht="16.5" customHeight="1">
      <c r="B212" s="23"/>
      <c r="C212" s="98" t="s">
        <v>309</v>
      </c>
      <c r="D212" s="98" t="s">
        <v>207</v>
      </c>
      <c r="E212" s="99" t="s">
        <v>310</v>
      </c>
      <c r="F212" s="100" t="s">
        <v>311</v>
      </c>
      <c r="G212" s="101" t="s">
        <v>210</v>
      </c>
      <c r="H212" s="102">
        <v>8163</v>
      </c>
      <c r="I212" s="5"/>
      <c r="J212" s="102">
        <f>ROUND(I212*H212,2)</f>
        <v>0</v>
      </c>
      <c r="K212" s="100" t="s">
        <v>234</v>
      </c>
      <c r="L212" s="23"/>
      <c r="M212" s="103" t="s">
        <v>1</v>
      </c>
      <c r="N212" s="104" t="s">
        <v>44</v>
      </c>
      <c r="O212" s="105"/>
      <c r="P212" s="106">
        <f>O212*H212</f>
        <v>0</v>
      </c>
      <c r="Q212" s="106">
        <v>0</v>
      </c>
      <c r="R212" s="106">
        <f>Q212*H212</f>
        <v>0</v>
      </c>
      <c r="S212" s="106">
        <v>0</v>
      </c>
      <c r="T212" s="107">
        <f>S212*H212</f>
        <v>0</v>
      </c>
      <c r="AR212" s="108" t="s">
        <v>212</v>
      </c>
      <c r="AT212" s="108" t="s">
        <v>207</v>
      </c>
      <c r="AU212" s="108" t="s">
        <v>88</v>
      </c>
      <c r="AY212" s="15" t="s">
        <v>205</v>
      </c>
      <c r="BE212" s="109">
        <f>IF(N212="základní",J212,0)</f>
        <v>0</v>
      </c>
      <c r="BF212" s="109">
        <f>IF(N212="snížená",J212,0)</f>
        <v>0</v>
      </c>
      <c r="BG212" s="109">
        <f>IF(N212="zákl. přenesená",J212,0)</f>
        <v>0</v>
      </c>
      <c r="BH212" s="109">
        <f>IF(N212="sníž. přenesená",J212,0)</f>
        <v>0</v>
      </c>
      <c r="BI212" s="109">
        <f>IF(N212="nulová",J212,0)</f>
        <v>0</v>
      </c>
      <c r="BJ212" s="15" t="s">
        <v>86</v>
      </c>
      <c r="BK212" s="109">
        <f>ROUND(I212*H212,2)</f>
        <v>0</v>
      </c>
      <c r="BL212" s="15" t="s">
        <v>212</v>
      </c>
      <c r="BM212" s="108" t="s">
        <v>312</v>
      </c>
    </row>
    <row r="213" spans="2:65" s="24" customFormat="1" ht="19.5">
      <c r="B213" s="23"/>
      <c r="D213" s="110" t="s">
        <v>214</v>
      </c>
      <c r="F213" s="198" t="s">
        <v>313</v>
      </c>
      <c r="I213" s="2"/>
      <c r="L213" s="23"/>
      <c r="M213" s="112"/>
      <c r="N213" s="105"/>
      <c r="O213" s="105"/>
      <c r="P213" s="105"/>
      <c r="Q213" s="105"/>
      <c r="R213" s="105"/>
      <c r="S213" s="105"/>
      <c r="T213" s="113"/>
      <c r="AT213" s="15" t="s">
        <v>214</v>
      </c>
      <c r="AU213" s="15" t="s">
        <v>88</v>
      </c>
    </row>
    <row r="214" spans="2:65" s="24" customFormat="1" ht="165.75">
      <c r="B214" s="23"/>
      <c r="D214" s="110" t="s">
        <v>237</v>
      </c>
      <c r="F214" s="111" t="s">
        <v>314</v>
      </c>
      <c r="I214" s="2"/>
      <c r="L214" s="23"/>
      <c r="M214" s="112"/>
      <c r="N214" s="105"/>
      <c r="O214" s="105"/>
      <c r="P214" s="105"/>
      <c r="Q214" s="105"/>
      <c r="R214" s="105"/>
      <c r="S214" s="105"/>
      <c r="T214" s="113"/>
      <c r="AT214" s="15" t="s">
        <v>237</v>
      </c>
      <c r="AU214" s="15" t="s">
        <v>88</v>
      </c>
    </row>
    <row r="215" spans="2:65" s="115" customFormat="1">
      <c r="B215" s="114"/>
      <c r="D215" s="110" t="s">
        <v>218</v>
      </c>
      <c r="E215" s="116" t="s">
        <v>1</v>
      </c>
      <c r="F215" s="117" t="s">
        <v>315</v>
      </c>
      <c r="H215" s="116" t="s">
        <v>1</v>
      </c>
      <c r="I215" s="9"/>
      <c r="L215" s="114"/>
      <c r="M215" s="118"/>
      <c r="N215" s="119"/>
      <c r="O215" s="119"/>
      <c r="P215" s="119"/>
      <c r="Q215" s="119"/>
      <c r="R215" s="119"/>
      <c r="S215" s="119"/>
      <c r="T215" s="120"/>
      <c r="AT215" s="116" t="s">
        <v>218</v>
      </c>
      <c r="AU215" s="116" t="s">
        <v>88</v>
      </c>
      <c r="AV215" s="115" t="s">
        <v>86</v>
      </c>
      <c r="AW215" s="115" t="s">
        <v>35</v>
      </c>
      <c r="AX215" s="115" t="s">
        <v>79</v>
      </c>
      <c r="AY215" s="116" t="s">
        <v>205</v>
      </c>
    </row>
    <row r="216" spans="2:65" s="122" customFormat="1">
      <c r="B216" s="121"/>
      <c r="D216" s="110" t="s">
        <v>218</v>
      </c>
      <c r="E216" s="123" t="s">
        <v>1</v>
      </c>
      <c r="F216" s="124" t="s">
        <v>316</v>
      </c>
      <c r="H216" s="125">
        <v>1964</v>
      </c>
      <c r="I216" s="6"/>
      <c r="L216" s="121"/>
      <c r="M216" s="126"/>
      <c r="N216" s="127"/>
      <c r="O216" s="127"/>
      <c r="P216" s="127"/>
      <c r="Q216" s="127"/>
      <c r="R216" s="127"/>
      <c r="S216" s="127"/>
      <c r="T216" s="128"/>
      <c r="AT216" s="123" t="s">
        <v>218</v>
      </c>
      <c r="AU216" s="123" t="s">
        <v>88</v>
      </c>
      <c r="AV216" s="122" t="s">
        <v>88</v>
      </c>
      <c r="AW216" s="122" t="s">
        <v>35</v>
      </c>
      <c r="AX216" s="122" t="s">
        <v>79</v>
      </c>
      <c r="AY216" s="123" t="s">
        <v>205</v>
      </c>
    </row>
    <row r="217" spans="2:65" s="115" customFormat="1">
      <c r="B217" s="114"/>
      <c r="D217" s="110" t="s">
        <v>218</v>
      </c>
      <c r="E217" s="116" t="s">
        <v>1</v>
      </c>
      <c r="F217" s="117" t="s">
        <v>317</v>
      </c>
      <c r="H217" s="116" t="s">
        <v>1</v>
      </c>
      <c r="I217" s="9"/>
      <c r="L217" s="114"/>
      <c r="M217" s="118"/>
      <c r="N217" s="119"/>
      <c r="O217" s="119"/>
      <c r="P217" s="119"/>
      <c r="Q217" s="119"/>
      <c r="R217" s="119"/>
      <c r="S217" s="119"/>
      <c r="T217" s="120"/>
      <c r="AT217" s="116" t="s">
        <v>218</v>
      </c>
      <c r="AU217" s="116" t="s">
        <v>88</v>
      </c>
      <c r="AV217" s="115" t="s">
        <v>86</v>
      </c>
      <c r="AW217" s="115" t="s">
        <v>35</v>
      </c>
      <c r="AX217" s="115" t="s">
        <v>79</v>
      </c>
      <c r="AY217" s="116" t="s">
        <v>205</v>
      </c>
    </row>
    <row r="218" spans="2:65" s="122" customFormat="1">
      <c r="B218" s="121"/>
      <c r="D218" s="110" t="s">
        <v>218</v>
      </c>
      <c r="E218" s="123" t="s">
        <v>1</v>
      </c>
      <c r="F218" s="124" t="s">
        <v>293</v>
      </c>
      <c r="H218" s="125">
        <v>1104</v>
      </c>
      <c r="I218" s="6"/>
      <c r="L218" s="121"/>
      <c r="M218" s="126"/>
      <c r="N218" s="127"/>
      <c r="O218" s="127"/>
      <c r="P218" s="127"/>
      <c r="Q218" s="127"/>
      <c r="R218" s="127"/>
      <c r="S218" s="127"/>
      <c r="T218" s="128"/>
      <c r="AT218" s="123" t="s">
        <v>218</v>
      </c>
      <c r="AU218" s="123" t="s">
        <v>88</v>
      </c>
      <c r="AV218" s="122" t="s">
        <v>88</v>
      </c>
      <c r="AW218" s="122" t="s">
        <v>35</v>
      </c>
      <c r="AX218" s="122" t="s">
        <v>79</v>
      </c>
      <c r="AY218" s="123" t="s">
        <v>205</v>
      </c>
    </row>
    <row r="219" spans="2:65" s="115" customFormat="1">
      <c r="B219" s="114"/>
      <c r="D219" s="110" t="s">
        <v>218</v>
      </c>
      <c r="E219" s="116" t="s">
        <v>1</v>
      </c>
      <c r="F219" s="117" t="s">
        <v>318</v>
      </c>
      <c r="H219" s="116" t="s">
        <v>1</v>
      </c>
      <c r="I219" s="9"/>
      <c r="L219" s="114"/>
      <c r="M219" s="118"/>
      <c r="N219" s="119"/>
      <c r="O219" s="119"/>
      <c r="P219" s="119"/>
      <c r="Q219" s="119"/>
      <c r="R219" s="119"/>
      <c r="S219" s="119"/>
      <c r="T219" s="120"/>
      <c r="AT219" s="116" t="s">
        <v>218</v>
      </c>
      <c r="AU219" s="116" t="s">
        <v>88</v>
      </c>
      <c r="AV219" s="115" t="s">
        <v>86</v>
      </c>
      <c r="AW219" s="115" t="s">
        <v>35</v>
      </c>
      <c r="AX219" s="115" t="s">
        <v>79</v>
      </c>
      <c r="AY219" s="116" t="s">
        <v>205</v>
      </c>
    </row>
    <row r="220" spans="2:65" s="122" customFormat="1">
      <c r="B220" s="121"/>
      <c r="D220" s="110" t="s">
        <v>218</v>
      </c>
      <c r="E220" s="123" t="s">
        <v>1</v>
      </c>
      <c r="F220" s="124" t="s">
        <v>319</v>
      </c>
      <c r="H220" s="125">
        <v>5095</v>
      </c>
      <c r="I220" s="6"/>
      <c r="L220" s="121"/>
      <c r="M220" s="126"/>
      <c r="N220" s="127"/>
      <c r="O220" s="127"/>
      <c r="P220" s="127"/>
      <c r="Q220" s="127"/>
      <c r="R220" s="127"/>
      <c r="S220" s="127"/>
      <c r="T220" s="128"/>
      <c r="AT220" s="123" t="s">
        <v>218</v>
      </c>
      <c r="AU220" s="123" t="s">
        <v>88</v>
      </c>
      <c r="AV220" s="122" t="s">
        <v>88</v>
      </c>
      <c r="AW220" s="122" t="s">
        <v>35</v>
      </c>
      <c r="AX220" s="122" t="s">
        <v>79</v>
      </c>
      <c r="AY220" s="123" t="s">
        <v>205</v>
      </c>
    </row>
    <row r="221" spans="2:65" s="200" customFormat="1">
      <c r="B221" s="199"/>
      <c r="D221" s="110" t="s">
        <v>218</v>
      </c>
      <c r="E221" s="201" t="s">
        <v>1</v>
      </c>
      <c r="F221" s="202" t="s">
        <v>220</v>
      </c>
      <c r="H221" s="203">
        <v>8163</v>
      </c>
      <c r="I221" s="7"/>
      <c r="L221" s="199"/>
      <c r="M221" s="204"/>
      <c r="N221" s="205"/>
      <c r="O221" s="205"/>
      <c r="P221" s="205"/>
      <c r="Q221" s="205"/>
      <c r="R221" s="205"/>
      <c r="S221" s="205"/>
      <c r="T221" s="206"/>
      <c r="AT221" s="201" t="s">
        <v>218</v>
      </c>
      <c r="AU221" s="201" t="s">
        <v>88</v>
      </c>
      <c r="AV221" s="200" t="s">
        <v>212</v>
      </c>
      <c r="AW221" s="200" t="s">
        <v>35</v>
      </c>
      <c r="AX221" s="200" t="s">
        <v>86</v>
      </c>
      <c r="AY221" s="201" t="s">
        <v>205</v>
      </c>
    </row>
    <row r="222" spans="2:65" s="24" customFormat="1" ht="16.5" customHeight="1">
      <c r="B222" s="23"/>
      <c r="C222" s="98" t="s">
        <v>320</v>
      </c>
      <c r="D222" s="98" t="s">
        <v>207</v>
      </c>
      <c r="E222" s="99" t="s">
        <v>321</v>
      </c>
      <c r="F222" s="100" t="s">
        <v>322</v>
      </c>
      <c r="G222" s="101" t="s">
        <v>210</v>
      </c>
      <c r="H222" s="102">
        <v>3105</v>
      </c>
      <c r="I222" s="5"/>
      <c r="J222" s="102">
        <f>ROUND(I222*H222,2)</f>
        <v>0</v>
      </c>
      <c r="K222" s="100" t="s">
        <v>234</v>
      </c>
      <c r="L222" s="23"/>
      <c r="M222" s="103" t="s">
        <v>1</v>
      </c>
      <c r="N222" s="104" t="s">
        <v>44</v>
      </c>
      <c r="O222" s="105"/>
      <c r="P222" s="106">
        <f>O222*H222</f>
        <v>0</v>
      </c>
      <c r="Q222" s="106">
        <v>0</v>
      </c>
      <c r="R222" s="106">
        <f>Q222*H222</f>
        <v>0</v>
      </c>
      <c r="S222" s="106">
        <v>0</v>
      </c>
      <c r="T222" s="107">
        <f>S222*H222</f>
        <v>0</v>
      </c>
      <c r="AR222" s="108" t="s">
        <v>212</v>
      </c>
      <c r="AT222" s="108" t="s">
        <v>207</v>
      </c>
      <c r="AU222" s="108" t="s">
        <v>88</v>
      </c>
      <c r="AY222" s="15" t="s">
        <v>205</v>
      </c>
      <c r="BE222" s="109">
        <f>IF(N222="základní",J222,0)</f>
        <v>0</v>
      </c>
      <c r="BF222" s="109">
        <f>IF(N222="snížená",J222,0)</f>
        <v>0</v>
      </c>
      <c r="BG222" s="109">
        <f>IF(N222="zákl. přenesená",J222,0)</f>
        <v>0</v>
      </c>
      <c r="BH222" s="109">
        <f>IF(N222="sníž. přenesená",J222,0)</f>
        <v>0</v>
      </c>
      <c r="BI222" s="109">
        <f>IF(N222="nulová",J222,0)</f>
        <v>0</v>
      </c>
      <c r="BJ222" s="15" t="s">
        <v>86</v>
      </c>
      <c r="BK222" s="109">
        <f>ROUND(I222*H222,2)</f>
        <v>0</v>
      </c>
      <c r="BL222" s="15" t="s">
        <v>212</v>
      </c>
      <c r="BM222" s="108" t="s">
        <v>323</v>
      </c>
    </row>
    <row r="223" spans="2:65" s="24" customFormat="1" ht="19.5">
      <c r="B223" s="23"/>
      <c r="D223" s="110" t="s">
        <v>214</v>
      </c>
      <c r="F223" s="198" t="s">
        <v>324</v>
      </c>
      <c r="I223" s="2"/>
      <c r="L223" s="23"/>
      <c r="M223" s="112"/>
      <c r="N223" s="105"/>
      <c r="O223" s="105"/>
      <c r="P223" s="105"/>
      <c r="Q223" s="105"/>
      <c r="R223" s="105"/>
      <c r="S223" s="105"/>
      <c r="T223" s="113"/>
      <c r="AT223" s="15" t="s">
        <v>214</v>
      </c>
      <c r="AU223" s="15" t="s">
        <v>88</v>
      </c>
    </row>
    <row r="224" spans="2:65" s="24" customFormat="1" ht="126.75">
      <c r="B224" s="23"/>
      <c r="D224" s="110" t="s">
        <v>237</v>
      </c>
      <c r="F224" s="111" t="s">
        <v>325</v>
      </c>
      <c r="I224" s="2"/>
      <c r="L224" s="23"/>
      <c r="M224" s="112"/>
      <c r="N224" s="105"/>
      <c r="O224" s="105"/>
      <c r="P224" s="105"/>
      <c r="Q224" s="105"/>
      <c r="R224" s="105"/>
      <c r="S224" s="105"/>
      <c r="T224" s="113"/>
      <c r="AT224" s="15" t="s">
        <v>237</v>
      </c>
      <c r="AU224" s="15" t="s">
        <v>88</v>
      </c>
    </row>
    <row r="225" spans="2:65" s="115" customFormat="1">
      <c r="B225" s="114"/>
      <c r="D225" s="110" t="s">
        <v>218</v>
      </c>
      <c r="E225" s="116" t="s">
        <v>1</v>
      </c>
      <c r="F225" s="117" t="s">
        <v>326</v>
      </c>
      <c r="H225" s="116" t="s">
        <v>1</v>
      </c>
      <c r="I225" s="9"/>
      <c r="L225" s="114"/>
      <c r="M225" s="118"/>
      <c r="N225" s="119"/>
      <c r="O225" s="119"/>
      <c r="P225" s="119"/>
      <c r="Q225" s="119"/>
      <c r="R225" s="119"/>
      <c r="S225" s="119"/>
      <c r="T225" s="120"/>
      <c r="AT225" s="116" t="s">
        <v>218</v>
      </c>
      <c r="AU225" s="116" t="s">
        <v>88</v>
      </c>
      <c r="AV225" s="115" t="s">
        <v>86</v>
      </c>
      <c r="AW225" s="115" t="s">
        <v>35</v>
      </c>
      <c r="AX225" s="115" t="s">
        <v>79</v>
      </c>
      <c r="AY225" s="116" t="s">
        <v>205</v>
      </c>
    </row>
    <row r="226" spans="2:65" s="122" customFormat="1">
      <c r="B226" s="121"/>
      <c r="D226" s="110" t="s">
        <v>218</v>
      </c>
      <c r="E226" s="123" t="s">
        <v>1</v>
      </c>
      <c r="F226" s="124" t="s">
        <v>327</v>
      </c>
      <c r="H226" s="125">
        <v>3105</v>
      </c>
      <c r="I226" s="6"/>
      <c r="L226" s="121"/>
      <c r="M226" s="126"/>
      <c r="N226" s="127"/>
      <c r="O226" s="127"/>
      <c r="P226" s="127"/>
      <c r="Q226" s="127"/>
      <c r="R226" s="127"/>
      <c r="S226" s="127"/>
      <c r="T226" s="128"/>
      <c r="AT226" s="123" t="s">
        <v>218</v>
      </c>
      <c r="AU226" s="123" t="s">
        <v>88</v>
      </c>
      <c r="AV226" s="122" t="s">
        <v>88</v>
      </c>
      <c r="AW226" s="122" t="s">
        <v>35</v>
      </c>
      <c r="AX226" s="122" t="s">
        <v>79</v>
      </c>
      <c r="AY226" s="123" t="s">
        <v>205</v>
      </c>
    </row>
    <row r="227" spans="2:65" s="200" customFormat="1">
      <c r="B227" s="199"/>
      <c r="D227" s="110" t="s">
        <v>218</v>
      </c>
      <c r="E227" s="201" t="s">
        <v>1</v>
      </c>
      <c r="F227" s="202" t="s">
        <v>220</v>
      </c>
      <c r="H227" s="203">
        <v>3105</v>
      </c>
      <c r="I227" s="7"/>
      <c r="L227" s="199"/>
      <c r="M227" s="204"/>
      <c r="N227" s="205"/>
      <c r="O227" s="205"/>
      <c r="P227" s="205"/>
      <c r="Q227" s="205"/>
      <c r="R227" s="205"/>
      <c r="S227" s="205"/>
      <c r="T227" s="206"/>
      <c r="AT227" s="201" t="s">
        <v>218</v>
      </c>
      <c r="AU227" s="201" t="s">
        <v>88</v>
      </c>
      <c r="AV227" s="200" t="s">
        <v>212</v>
      </c>
      <c r="AW227" s="200" t="s">
        <v>35</v>
      </c>
      <c r="AX227" s="200" t="s">
        <v>86</v>
      </c>
      <c r="AY227" s="201" t="s">
        <v>205</v>
      </c>
    </row>
    <row r="228" spans="2:65" s="24" customFormat="1" ht="24" customHeight="1">
      <c r="B228" s="23"/>
      <c r="C228" s="98" t="s">
        <v>8</v>
      </c>
      <c r="D228" s="98" t="s">
        <v>207</v>
      </c>
      <c r="E228" s="99" t="s">
        <v>328</v>
      </c>
      <c r="F228" s="100" t="s">
        <v>329</v>
      </c>
      <c r="G228" s="101" t="s">
        <v>210</v>
      </c>
      <c r="H228" s="102">
        <v>5000</v>
      </c>
      <c r="I228" s="5"/>
      <c r="J228" s="102">
        <f>ROUND(I228*H228,2)</f>
        <v>0</v>
      </c>
      <c r="K228" s="100" t="s">
        <v>234</v>
      </c>
      <c r="L228" s="23"/>
      <c r="M228" s="103" t="s">
        <v>1</v>
      </c>
      <c r="N228" s="104" t="s">
        <v>44</v>
      </c>
      <c r="O228" s="105"/>
      <c r="P228" s="106">
        <f>O228*H228</f>
        <v>0</v>
      </c>
      <c r="Q228" s="106">
        <v>0</v>
      </c>
      <c r="R228" s="106">
        <f>Q228*H228</f>
        <v>0</v>
      </c>
      <c r="S228" s="106">
        <v>0</v>
      </c>
      <c r="T228" s="107">
        <f>S228*H228</f>
        <v>0</v>
      </c>
      <c r="AR228" s="108" t="s">
        <v>212</v>
      </c>
      <c r="AT228" s="108" t="s">
        <v>207</v>
      </c>
      <c r="AU228" s="108" t="s">
        <v>88</v>
      </c>
      <c r="AY228" s="15" t="s">
        <v>205</v>
      </c>
      <c r="BE228" s="109">
        <f>IF(N228="základní",J228,0)</f>
        <v>0</v>
      </c>
      <c r="BF228" s="109">
        <f>IF(N228="snížená",J228,0)</f>
        <v>0</v>
      </c>
      <c r="BG228" s="109">
        <f>IF(N228="zákl. přenesená",J228,0)</f>
        <v>0</v>
      </c>
      <c r="BH228" s="109">
        <f>IF(N228="sníž. přenesená",J228,0)</f>
        <v>0</v>
      </c>
      <c r="BI228" s="109">
        <f>IF(N228="nulová",J228,0)</f>
        <v>0</v>
      </c>
      <c r="BJ228" s="15" t="s">
        <v>86</v>
      </c>
      <c r="BK228" s="109">
        <f>ROUND(I228*H228,2)</f>
        <v>0</v>
      </c>
      <c r="BL228" s="15" t="s">
        <v>212</v>
      </c>
      <c r="BM228" s="108" t="s">
        <v>330</v>
      </c>
    </row>
    <row r="229" spans="2:65" s="24" customFormat="1" ht="19.5">
      <c r="B229" s="23"/>
      <c r="D229" s="110" t="s">
        <v>214</v>
      </c>
      <c r="F229" s="198" t="s">
        <v>331</v>
      </c>
      <c r="I229" s="2"/>
      <c r="L229" s="23"/>
      <c r="M229" s="112"/>
      <c r="N229" s="105"/>
      <c r="O229" s="105"/>
      <c r="P229" s="105"/>
      <c r="Q229" s="105"/>
      <c r="R229" s="105"/>
      <c r="S229" s="105"/>
      <c r="T229" s="113"/>
      <c r="AT229" s="15" t="s">
        <v>214</v>
      </c>
      <c r="AU229" s="15" t="s">
        <v>88</v>
      </c>
    </row>
    <row r="230" spans="2:65" s="24" customFormat="1" ht="117">
      <c r="B230" s="23"/>
      <c r="D230" s="110" t="s">
        <v>237</v>
      </c>
      <c r="F230" s="111" t="s">
        <v>332</v>
      </c>
      <c r="I230" s="2"/>
      <c r="L230" s="23"/>
      <c r="M230" s="112"/>
      <c r="N230" s="105"/>
      <c r="O230" s="105"/>
      <c r="P230" s="105"/>
      <c r="Q230" s="105"/>
      <c r="R230" s="105"/>
      <c r="S230" s="105"/>
      <c r="T230" s="113"/>
      <c r="AT230" s="15" t="s">
        <v>237</v>
      </c>
      <c r="AU230" s="15" t="s">
        <v>88</v>
      </c>
    </row>
    <row r="231" spans="2:65" s="115" customFormat="1">
      <c r="B231" s="114"/>
      <c r="D231" s="110" t="s">
        <v>218</v>
      </c>
      <c r="E231" s="116" t="s">
        <v>1</v>
      </c>
      <c r="F231" s="117" t="s">
        <v>254</v>
      </c>
      <c r="H231" s="116" t="s">
        <v>1</v>
      </c>
      <c r="I231" s="9"/>
      <c r="L231" s="114"/>
      <c r="M231" s="118"/>
      <c r="N231" s="119"/>
      <c r="O231" s="119"/>
      <c r="P231" s="119"/>
      <c r="Q231" s="119"/>
      <c r="R231" s="119"/>
      <c r="S231" s="119"/>
      <c r="T231" s="120"/>
      <c r="AT231" s="116" t="s">
        <v>218</v>
      </c>
      <c r="AU231" s="116" t="s">
        <v>88</v>
      </c>
      <c r="AV231" s="115" t="s">
        <v>86</v>
      </c>
      <c r="AW231" s="115" t="s">
        <v>35</v>
      </c>
      <c r="AX231" s="115" t="s">
        <v>79</v>
      </c>
      <c r="AY231" s="116" t="s">
        <v>205</v>
      </c>
    </row>
    <row r="232" spans="2:65" s="122" customFormat="1">
      <c r="B232" s="121"/>
      <c r="D232" s="110" t="s">
        <v>218</v>
      </c>
      <c r="E232" s="123" t="s">
        <v>1</v>
      </c>
      <c r="F232" s="124" t="s">
        <v>305</v>
      </c>
      <c r="H232" s="125">
        <v>5000</v>
      </c>
      <c r="I232" s="6"/>
      <c r="L232" s="121"/>
      <c r="M232" s="126"/>
      <c r="N232" s="127"/>
      <c r="O232" s="127"/>
      <c r="P232" s="127"/>
      <c r="Q232" s="127"/>
      <c r="R232" s="127"/>
      <c r="S232" s="127"/>
      <c r="T232" s="128"/>
      <c r="AT232" s="123" t="s">
        <v>218</v>
      </c>
      <c r="AU232" s="123" t="s">
        <v>88</v>
      </c>
      <c r="AV232" s="122" t="s">
        <v>88</v>
      </c>
      <c r="AW232" s="122" t="s">
        <v>35</v>
      </c>
      <c r="AX232" s="122" t="s">
        <v>79</v>
      </c>
      <c r="AY232" s="123" t="s">
        <v>205</v>
      </c>
    </row>
    <row r="233" spans="2:65" s="200" customFormat="1">
      <c r="B233" s="199"/>
      <c r="D233" s="110" t="s">
        <v>218</v>
      </c>
      <c r="E233" s="201" t="s">
        <v>1</v>
      </c>
      <c r="F233" s="202" t="s">
        <v>220</v>
      </c>
      <c r="H233" s="203">
        <v>5000</v>
      </c>
      <c r="I233" s="7"/>
      <c r="L233" s="199"/>
      <c r="M233" s="204"/>
      <c r="N233" s="205"/>
      <c r="O233" s="205"/>
      <c r="P233" s="205"/>
      <c r="Q233" s="205"/>
      <c r="R233" s="205"/>
      <c r="S233" s="205"/>
      <c r="T233" s="206"/>
      <c r="AT233" s="201" t="s">
        <v>218</v>
      </c>
      <c r="AU233" s="201" t="s">
        <v>88</v>
      </c>
      <c r="AV233" s="200" t="s">
        <v>212</v>
      </c>
      <c r="AW233" s="200" t="s">
        <v>35</v>
      </c>
      <c r="AX233" s="200" t="s">
        <v>86</v>
      </c>
      <c r="AY233" s="201" t="s">
        <v>205</v>
      </c>
    </row>
    <row r="234" spans="2:65" s="86" customFormat="1" ht="22.9" customHeight="1">
      <c r="B234" s="85"/>
      <c r="D234" s="87" t="s">
        <v>78</v>
      </c>
      <c r="E234" s="96" t="s">
        <v>88</v>
      </c>
      <c r="F234" s="96" t="s">
        <v>333</v>
      </c>
      <c r="I234" s="4"/>
      <c r="J234" s="97">
        <f>BK234</f>
        <v>0</v>
      </c>
      <c r="L234" s="85"/>
      <c r="M234" s="90"/>
      <c r="N234" s="91"/>
      <c r="O234" s="91"/>
      <c r="P234" s="92">
        <f>SUM(P235:P240)</f>
        <v>0</v>
      </c>
      <c r="Q234" s="91"/>
      <c r="R234" s="92">
        <f>SUM(R235:R240)</f>
        <v>0</v>
      </c>
      <c r="S234" s="91"/>
      <c r="T234" s="93">
        <f>SUM(T235:T240)</f>
        <v>0</v>
      </c>
      <c r="AR234" s="87" t="s">
        <v>86</v>
      </c>
      <c r="AT234" s="94" t="s">
        <v>78</v>
      </c>
      <c r="AU234" s="94" t="s">
        <v>86</v>
      </c>
      <c r="AY234" s="87" t="s">
        <v>205</v>
      </c>
      <c r="BK234" s="95">
        <f>SUM(BK235:BK240)</f>
        <v>0</v>
      </c>
    </row>
    <row r="235" spans="2:65" s="24" customFormat="1" ht="24" customHeight="1">
      <c r="B235" s="23"/>
      <c r="C235" s="98" t="s">
        <v>334</v>
      </c>
      <c r="D235" s="98" t="s">
        <v>207</v>
      </c>
      <c r="E235" s="99" t="s">
        <v>335</v>
      </c>
      <c r="F235" s="100" t="s">
        <v>336</v>
      </c>
      <c r="G235" s="101" t="s">
        <v>210</v>
      </c>
      <c r="H235" s="102">
        <v>4335</v>
      </c>
      <c r="I235" s="5"/>
      <c r="J235" s="102">
        <f>ROUND(I235*H235,2)</f>
        <v>0</v>
      </c>
      <c r="K235" s="100" t="s">
        <v>234</v>
      </c>
      <c r="L235" s="23"/>
      <c r="M235" s="103" t="s">
        <v>1</v>
      </c>
      <c r="N235" s="104" t="s">
        <v>44</v>
      </c>
      <c r="O235" s="105"/>
      <c r="P235" s="106">
        <f>O235*H235</f>
        <v>0</v>
      </c>
      <c r="Q235" s="106">
        <v>0</v>
      </c>
      <c r="R235" s="106">
        <f>Q235*H235</f>
        <v>0</v>
      </c>
      <c r="S235" s="106">
        <v>0</v>
      </c>
      <c r="T235" s="107">
        <f>S235*H235</f>
        <v>0</v>
      </c>
      <c r="AR235" s="108" t="s">
        <v>212</v>
      </c>
      <c r="AT235" s="108" t="s">
        <v>207</v>
      </c>
      <c r="AU235" s="108" t="s">
        <v>88</v>
      </c>
      <c r="AY235" s="15" t="s">
        <v>205</v>
      </c>
      <c r="BE235" s="109">
        <f>IF(N235="základní",J235,0)</f>
        <v>0</v>
      </c>
      <c r="BF235" s="109">
        <f>IF(N235="snížená",J235,0)</f>
        <v>0</v>
      </c>
      <c r="BG235" s="109">
        <f>IF(N235="zákl. přenesená",J235,0)</f>
        <v>0</v>
      </c>
      <c r="BH235" s="109">
        <f>IF(N235="sníž. přenesená",J235,0)</f>
        <v>0</v>
      </c>
      <c r="BI235" s="109">
        <f>IF(N235="nulová",J235,0)</f>
        <v>0</v>
      </c>
      <c r="BJ235" s="15" t="s">
        <v>86</v>
      </c>
      <c r="BK235" s="109">
        <f>ROUND(I235*H235,2)</f>
        <v>0</v>
      </c>
      <c r="BL235" s="15" t="s">
        <v>212</v>
      </c>
      <c r="BM235" s="108" t="s">
        <v>337</v>
      </c>
    </row>
    <row r="236" spans="2:65" s="24" customFormat="1" ht="29.25">
      <c r="B236" s="23"/>
      <c r="D236" s="110" t="s">
        <v>214</v>
      </c>
      <c r="F236" s="198" t="s">
        <v>338</v>
      </c>
      <c r="I236" s="2"/>
      <c r="L236" s="23"/>
      <c r="M236" s="112"/>
      <c r="N236" s="105"/>
      <c r="O236" s="105"/>
      <c r="P236" s="105"/>
      <c r="Q236" s="105"/>
      <c r="R236" s="105"/>
      <c r="S236" s="105"/>
      <c r="T236" s="113"/>
      <c r="AT236" s="15" t="s">
        <v>214</v>
      </c>
      <c r="AU236" s="15" t="s">
        <v>88</v>
      </c>
    </row>
    <row r="237" spans="2:65" s="24" customFormat="1" ht="58.5">
      <c r="B237" s="23"/>
      <c r="D237" s="110" t="s">
        <v>237</v>
      </c>
      <c r="F237" s="111" t="s">
        <v>339</v>
      </c>
      <c r="I237" s="2"/>
      <c r="L237" s="23"/>
      <c r="M237" s="112"/>
      <c r="N237" s="105"/>
      <c r="O237" s="105"/>
      <c r="P237" s="105"/>
      <c r="Q237" s="105"/>
      <c r="R237" s="105"/>
      <c r="S237" s="105"/>
      <c r="T237" s="113"/>
      <c r="AT237" s="15" t="s">
        <v>237</v>
      </c>
      <c r="AU237" s="15" t="s">
        <v>88</v>
      </c>
    </row>
    <row r="238" spans="2:65" s="115" customFormat="1">
      <c r="B238" s="114"/>
      <c r="D238" s="110" t="s">
        <v>218</v>
      </c>
      <c r="E238" s="116" t="s">
        <v>1</v>
      </c>
      <c r="F238" s="117" t="s">
        <v>340</v>
      </c>
      <c r="H238" s="116" t="s">
        <v>1</v>
      </c>
      <c r="I238" s="9"/>
      <c r="L238" s="114"/>
      <c r="M238" s="118"/>
      <c r="N238" s="119"/>
      <c r="O238" s="119"/>
      <c r="P238" s="119"/>
      <c r="Q238" s="119"/>
      <c r="R238" s="119"/>
      <c r="S238" s="119"/>
      <c r="T238" s="120"/>
      <c r="AT238" s="116" t="s">
        <v>218</v>
      </c>
      <c r="AU238" s="116" t="s">
        <v>88</v>
      </c>
      <c r="AV238" s="115" t="s">
        <v>86</v>
      </c>
      <c r="AW238" s="115" t="s">
        <v>35</v>
      </c>
      <c r="AX238" s="115" t="s">
        <v>79</v>
      </c>
      <c r="AY238" s="116" t="s">
        <v>205</v>
      </c>
    </row>
    <row r="239" spans="2:65" s="122" customFormat="1">
      <c r="B239" s="121"/>
      <c r="D239" s="110" t="s">
        <v>218</v>
      </c>
      <c r="E239" s="123" t="s">
        <v>1</v>
      </c>
      <c r="F239" s="124" t="s">
        <v>341</v>
      </c>
      <c r="H239" s="125">
        <v>4335</v>
      </c>
      <c r="I239" s="6"/>
      <c r="L239" s="121"/>
      <c r="M239" s="126"/>
      <c r="N239" s="127"/>
      <c r="O239" s="127"/>
      <c r="P239" s="127"/>
      <c r="Q239" s="127"/>
      <c r="R239" s="127"/>
      <c r="S239" s="127"/>
      <c r="T239" s="128"/>
      <c r="AT239" s="123" t="s">
        <v>218</v>
      </c>
      <c r="AU239" s="123" t="s">
        <v>88</v>
      </c>
      <c r="AV239" s="122" t="s">
        <v>88</v>
      </c>
      <c r="AW239" s="122" t="s">
        <v>35</v>
      </c>
      <c r="AX239" s="122" t="s">
        <v>79</v>
      </c>
      <c r="AY239" s="123" t="s">
        <v>205</v>
      </c>
    </row>
    <row r="240" spans="2:65" s="200" customFormat="1">
      <c r="B240" s="199"/>
      <c r="D240" s="110" t="s">
        <v>218</v>
      </c>
      <c r="E240" s="201" t="s">
        <v>1</v>
      </c>
      <c r="F240" s="202" t="s">
        <v>220</v>
      </c>
      <c r="H240" s="203">
        <v>4335</v>
      </c>
      <c r="I240" s="7"/>
      <c r="L240" s="199"/>
      <c r="M240" s="204"/>
      <c r="N240" s="205"/>
      <c r="O240" s="205"/>
      <c r="P240" s="205"/>
      <c r="Q240" s="205"/>
      <c r="R240" s="205"/>
      <c r="S240" s="205"/>
      <c r="T240" s="206"/>
      <c r="AT240" s="201" t="s">
        <v>218</v>
      </c>
      <c r="AU240" s="201" t="s">
        <v>88</v>
      </c>
      <c r="AV240" s="200" t="s">
        <v>212</v>
      </c>
      <c r="AW240" s="200" t="s">
        <v>35</v>
      </c>
      <c r="AX240" s="200" t="s">
        <v>86</v>
      </c>
      <c r="AY240" s="201" t="s">
        <v>205</v>
      </c>
    </row>
    <row r="241" spans="2:65" s="86" customFormat="1" ht="22.9" customHeight="1">
      <c r="B241" s="85"/>
      <c r="D241" s="87" t="s">
        <v>78</v>
      </c>
      <c r="E241" s="96" t="s">
        <v>230</v>
      </c>
      <c r="F241" s="96" t="s">
        <v>342</v>
      </c>
      <c r="I241" s="4"/>
      <c r="J241" s="97">
        <f>BK241</f>
        <v>0</v>
      </c>
      <c r="L241" s="85"/>
      <c r="M241" s="90"/>
      <c r="N241" s="91"/>
      <c r="O241" s="91"/>
      <c r="P241" s="92">
        <f>SUM(P242:P253)</f>
        <v>0</v>
      </c>
      <c r="Q241" s="91"/>
      <c r="R241" s="92">
        <f>SUM(R242:R253)</f>
        <v>0.75040399999999996</v>
      </c>
      <c r="S241" s="91"/>
      <c r="T241" s="93">
        <f>SUM(T242:T253)</f>
        <v>0</v>
      </c>
      <c r="AR241" s="87" t="s">
        <v>86</v>
      </c>
      <c r="AT241" s="94" t="s">
        <v>78</v>
      </c>
      <c r="AU241" s="94" t="s">
        <v>86</v>
      </c>
      <c r="AY241" s="87" t="s">
        <v>205</v>
      </c>
      <c r="BK241" s="95">
        <f>SUM(BK242:BK253)</f>
        <v>0</v>
      </c>
    </row>
    <row r="242" spans="2:65" s="24" customFormat="1" ht="24" customHeight="1">
      <c r="B242" s="23"/>
      <c r="C242" s="98" t="s">
        <v>343</v>
      </c>
      <c r="D242" s="98" t="s">
        <v>207</v>
      </c>
      <c r="E242" s="99" t="s">
        <v>344</v>
      </c>
      <c r="F242" s="100" t="s">
        <v>345</v>
      </c>
      <c r="G242" s="101" t="s">
        <v>346</v>
      </c>
      <c r="H242" s="102">
        <v>3</v>
      </c>
      <c r="I242" s="5"/>
      <c r="J242" s="102">
        <f>ROUND(I242*H242,2)</f>
        <v>0</v>
      </c>
      <c r="K242" s="100" t="s">
        <v>211</v>
      </c>
      <c r="L242" s="23"/>
      <c r="M242" s="103" t="s">
        <v>1</v>
      </c>
      <c r="N242" s="104" t="s">
        <v>44</v>
      </c>
      <c r="O242" s="105"/>
      <c r="P242" s="106">
        <f>O242*H242</f>
        <v>0</v>
      </c>
      <c r="Q242" s="106">
        <v>0.223468</v>
      </c>
      <c r="R242" s="106">
        <f>Q242*H242</f>
        <v>0.670404</v>
      </c>
      <c r="S242" s="106">
        <v>0</v>
      </c>
      <c r="T242" s="107">
        <f>S242*H242</f>
        <v>0</v>
      </c>
      <c r="AR242" s="108" t="s">
        <v>212</v>
      </c>
      <c r="AT242" s="108" t="s">
        <v>207</v>
      </c>
      <c r="AU242" s="108" t="s">
        <v>88</v>
      </c>
      <c r="AY242" s="15" t="s">
        <v>205</v>
      </c>
      <c r="BE242" s="109">
        <f>IF(N242="základní",J242,0)</f>
        <v>0</v>
      </c>
      <c r="BF242" s="109">
        <f>IF(N242="snížená",J242,0)</f>
        <v>0</v>
      </c>
      <c r="BG242" s="109">
        <f>IF(N242="zákl. přenesená",J242,0)</f>
        <v>0</v>
      </c>
      <c r="BH242" s="109">
        <f>IF(N242="sníž. přenesená",J242,0)</f>
        <v>0</v>
      </c>
      <c r="BI242" s="109">
        <f>IF(N242="nulová",J242,0)</f>
        <v>0</v>
      </c>
      <c r="BJ242" s="15" t="s">
        <v>86</v>
      </c>
      <c r="BK242" s="109">
        <f>ROUND(I242*H242,2)</f>
        <v>0</v>
      </c>
      <c r="BL242" s="15" t="s">
        <v>212</v>
      </c>
      <c r="BM242" s="108" t="s">
        <v>347</v>
      </c>
    </row>
    <row r="243" spans="2:65" s="24" customFormat="1" ht="29.25">
      <c r="B243" s="23"/>
      <c r="D243" s="110" t="s">
        <v>214</v>
      </c>
      <c r="F243" s="198" t="s">
        <v>348</v>
      </c>
      <c r="I243" s="2"/>
      <c r="L243" s="23"/>
      <c r="M243" s="112"/>
      <c r="N243" s="105"/>
      <c r="O243" s="105"/>
      <c r="P243" s="105"/>
      <c r="Q243" s="105"/>
      <c r="R243" s="105"/>
      <c r="S243" s="105"/>
      <c r="T243" s="113"/>
      <c r="AT243" s="15" t="s">
        <v>214</v>
      </c>
      <c r="AU243" s="15" t="s">
        <v>88</v>
      </c>
    </row>
    <row r="244" spans="2:65" s="24" customFormat="1" ht="48.75">
      <c r="B244" s="23"/>
      <c r="D244" s="110" t="s">
        <v>216</v>
      </c>
      <c r="F244" s="111" t="s">
        <v>349</v>
      </c>
      <c r="I244" s="2"/>
      <c r="L244" s="23"/>
      <c r="M244" s="112"/>
      <c r="N244" s="105"/>
      <c r="O244" s="105"/>
      <c r="P244" s="105"/>
      <c r="Q244" s="105"/>
      <c r="R244" s="105"/>
      <c r="S244" s="105"/>
      <c r="T244" s="113"/>
      <c r="AT244" s="15" t="s">
        <v>216</v>
      </c>
      <c r="AU244" s="15" t="s">
        <v>88</v>
      </c>
    </row>
    <row r="245" spans="2:65" s="115" customFormat="1">
      <c r="B245" s="114"/>
      <c r="D245" s="110" t="s">
        <v>218</v>
      </c>
      <c r="E245" s="116" t="s">
        <v>1</v>
      </c>
      <c r="F245" s="117" t="s">
        <v>350</v>
      </c>
      <c r="H245" s="116" t="s">
        <v>1</v>
      </c>
      <c r="I245" s="9"/>
      <c r="L245" s="114"/>
      <c r="M245" s="118"/>
      <c r="N245" s="119"/>
      <c r="O245" s="119"/>
      <c r="P245" s="119"/>
      <c r="Q245" s="119"/>
      <c r="R245" s="119"/>
      <c r="S245" s="119"/>
      <c r="T245" s="120"/>
      <c r="AT245" s="116" t="s">
        <v>218</v>
      </c>
      <c r="AU245" s="116" t="s">
        <v>88</v>
      </c>
      <c r="AV245" s="115" t="s">
        <v>86</v>
      </c>
      <c r="AW245" s="115" t="s">
        <v>35</v>
      </c>
      <c r="AX245" s="115" t="s">
        <v>79</v>
      </c>
      <c r="AY245" s="116" t="s">
        <v>205</v>
      </c>
    </row>
    <row r="246" spans="2:65" s="115" customFormat="1">
      <c r="B246" s="114"/>
      <c r="D246" s="110" t="s">
        <v>218</v>
      </c>
      <c r="E246" s="116" t="s">
        <v>1</v>
      </c>
      <c r="F246" s="117" t="s">
        <v>351</v>
      </c>
      <c r="H246" s="116" t="s">
        <v>1</v>
      </c>
      <c r="I246" s="9"/>
      <c r="L246" s="114"/>
      <c r="M246" s="118"/>
      <c r="N246" s="119"/>
      <c r="O246" s="119"/>
      <c r="P246" s="119"/>
      <c r="Q246" s="119"/>
      <c r="R246" s="119"/>
      <c r="S246" s="119"/>
      <c r="T246" s="120"/>
      <c r="AT246" s="116" t="s">
        <v>218</v>
      </c>
      <c r="AU246" s="116" t="s">
        <v>88</v>
      </c>
      <c r="AV246" s="115" t="s">
        <v>86</v>
      </c>
      <c r="AW246" s="115" t="s">
        <v>35</v>
      </c>
      <c r="AX246" s="115" t="s">
        <v>79</v>
      </c>
      <c r="AY246" s="116" t="s">
        <v>205</v>
      </c>
    </row>
    <row r="247" spans="2:65" s="122" customFormat="1">
      <c r="B247" s="121"/>
      <c r="D247" s="110" t="s">
        <v>218</v>
      </c>
      <c r="E247" s="123" t="s">
        <v>1</v>
      </c>
      <c r="F247" s="124" t="s">
        <v>352</v>
      </c>
      <c r="H247" s="125">
        <v>3</v>
      </c>
      <c r="I247" s="6"/>
      <c r="L247" s="121"/>
      <c r="M247" s="126"/>
      <c r="N247" s="127"/>
      <c r="O247" s="127"/>
      <c r="P247" s="127"/>
      <c r="Q247" s="127"/>
      <c r="R247" s="127"/>
      <c r="S247" s="127"/>
      <c r="T247" s="128"/>
      <c r="AT247" s="123" t="s">
        <v>218</v>
      </c>
      <c r="AU247" s="123" t="s">
        <v>88</v>
      </c>
      <c r="AV247" s="122" t="s">
        <v>88</v>
      </c>
      <c r="AW247" s="122" t="s">
        <v>35</v>
      </c>
      <c r="AX247" s="122" t="s">
        <v>79</v>
      </c>
      <c r="AY247" s="123" t="s">
        <v>205</v>
      </c>
    </row>
    <row r="248" spans="2:65" s="200" customFormat="1">
      <c r="B248" s="199"/>
      <c r="D248" s="110" t="s">
        <v>218</v>
      </c>
      <c r="E248" s="201" t="s">
        <v>1</v>
      </c>
      <c r="F248" s="202" t="s">
        <v>220</v>
      </c>
      <c r="H248" s="203">
        <v>3</v>
      </c>
      <c r="I248" s="7"/>
      <c r="L248" s="199"/>
      <c r="M248" s="204"/>
      <c r="N248" s="205"/>
      <c r="O248" s="205"/>
      <c r="P248" s="205"/>
      <c r="Q248" s="205"/>
      <c r="R248" s="205"/>
      <c r="S248" s="205"/>
      <c r="T248" s="206"/>
      <c r="AT248" s="201" t="s">
        <v>218</v>
      </c>
      <c r="AU248" s="201" t="s">
        <v>88</v>
      </c>
      <c r="AV248" s="200" t="s">
        <v>212</v>
      </c>
      <c r="AW248" s="200" t="s">
        <v>35</v>
      </c>
      <c r="AX248" s="200" t="s">
        <v>86</v>
      </c>
      <c r="AY248" s="201" t="s">
        <v>205</v>
      </c>
    </row>
    <row r="249" spans="2:65" s="24" customFormat="1" ht="24" customHeight="1">
      <c r="B249" s="23"/>
      <c r="C249" s="207" t="s">
        <v>353</v>
      </c>
      <c r="D249" s="207" t="s">
        <v>221</v>
      </c>
      <c r="E249" s="208" t="s">
        <v>354</v>
      </c>
      <c r="F249" s="209" t="s">
        <v>355</v>
      </c>
      <c r="G249" s="210" t="s">
        <v>346</v>
      </c>
      <c r="H249" s="211">
        <v>1</v>
      </c>
      <c r="I249" s="8"/>
      <c r="J249" s="211">
        <f>ROUND(I249*H249,2)</f>
        <v>0</v>
      </c>
      <c r="K249" s="209" t="s">
        <v>211</v>
      </c>
      <c r="L249" s="212"/>
      <c r="M249" s="213" t="s">
        <v>1</v>
      </c>
      <c r="N249" s="214" t="s">
        <v>44</v>
      </c>
      <c r="O249" s="105"/>
      <c r="P249" s="106">
        <f>O249*H249</f>
        <v>0</v>
      </c>
      <c r="Q249" s="106">
        <v>0.08</v>
      </c>
      <c r="R249" s="106">
        <f>Q249*H249</f>
        <v>0.08</v>
      </c>
      <c r="S249" s="106">
        <v>0</v>
      </c>
      <c r="T249" s="107">
        <f>S249*H249</f>
        <v>0</v>
      </c>
      <c r="AR249" s="108" t="s">
        <v>225</v>
      </c>
      <c r="AT249" s="108" t="s">
        <v>221</v>
      </c>
      <c r="AU249" s="108" t="s">
        <v>88</v>
      </c>
      <c r="AY249" s="15" t="s">
        <v>205</v>
      </c>
      <c r="BE249" s="109">
        <f>IF(N249="základní",J249,0)</f>
        <v>0</v>
      </c>
      <c r="BF249" s="109">
        <f>IF(N249="snížená",J249,0)</f>
        <v>0</v>
      </c>
      <c r="BG249" s="109">
        <f>IF(N249="zákl. přenesená",J249,0)</f>
        <v>0</v>
      </c>
      <c r="BH249" s="109">
        <f>IF(N249="sníž. přenesená",J249,0)</f>
        <v>0</v>
      </c>
      <c r="BI249" s="109">
        <f>IF(N249="nulová",J249,0)</f>
        <v>0</v>
      </c>
      <c r="BJ249" s="15" t="s">
        <v>86</v>
      </c>
      <c r="BK249" s="109">
        <f>ROUND(I249*H249,2)</f>
        <v>0</v>
      </c>
      <c r="BL249" s="15" t="s">
        <v>212</v>
      </c>
      <c r="BM249" s="108" t="s">
        <v>356</v>
      </c>
    </row>
    <row r="250" spans="2:65" s="24" customFormat="1" ht="19.5">
      <c r="B250" s="23"/>
      <c r="D250" s="110" t="s">
        <v>214</v>
      </c>
      <c r="F250" s="198" t="s">
        <v>357</v>
      </c>
      <c r="I250" s="2"/>
      <c r="L250" s="23"/>
      <c r="M250" s="112"/>
      <c r="N250" s="105"/>
      <c r="O250" s="105"/>
      <c r="P250" s="105"/>
      <c r="Q250" s="105"/>
      <c r="R250" s="105"/>
      <c r="S250" s="105"/>
      <c r="T250" s="113"/>
      <c r="AT250" s="15" t="s">
        <v>214</v>
      </c>
      <c r="AU250" s="15" t="s">
        <v>88</v>
      </c>
    </row>
    <row r="251" spans="2:65" s="115" customFormat="1">
      <c r="B251" s="114"/>
      <c r="D251" s="110" t="s">
        <v>218</v>
      </c>
      <c r="E251" s="116" t="s">
        <v>1</v>
      </c>
      <c r="F251" s="117" t="s">
        <v>350</v>
      </c>
      <c r="H251" s="116" t="s">
        <v>1</v>
      </c>
      <c r="I251" s="9"/>
      <c r="L251" s="114"/>
      <c r="M251" s="118"/>
      <c r="N251" s="119"/>
      <c r="O251" s="119"/>
      <c r="P251" s="119"/>
      <c r="Q251" s="119"/>
      <c r="R251" s="119"/>
      <c r="S251" s="119"/>
      <c r="T251" s="120"/>
      <c r="AT251" s="116" t="s">
        <v>218</v>
      </c>
      <c r="AU251" s="116" t="s">
        <v>88</v>
      </c>
      <c r="AV251" s="115" t="s">
        <v>86</v>
      </c>
      <c r="AW251" s="115" t="s">
        <v>35</v>
      </c>
      <c r="AX251" s="115" t="s">
        <v>79</v>
      </c>
      <c r="AY251" s="116" t="s">
        <v>205</v>
      </c>
    </row>
    <row r="252" spans="2:65" s="122" customFormat="1">
      <c r="B252" s="121"/>
      <c r="D252" s="110" t="s">
        <v>218</v>
      </c>
      <c r="E252" s="123" t="s">
        <v>1</v>
      </c>
      <c r="F252" s="124" t="s">
        <v>358</v>
      </c>
      <c r="H252" s="125">
        <v>1</v>
      </c>
      <c r="I252" s="6"/>
      <c r="L252" s="121"/>
      <c r="M252" s="126"/>
      <c r="N252" s="127"/>
      <c r="O252" s="127"/>
      <c r="P252" s="127"/>
      <c r="Q252" s="127"/>
      <c r="R252" s="127"/>
      <c r="S252" s="127"/>
      <c r="T252" s="128"/>
      <c r="AT252" s="123" t="s">
        <v>218</v>
      </c>
      <c r="AU252" s="123" t="s">
        <v>88</v>
      </c>
      <c r="AV252" s="122" t="s">
        <v>88</v>
      </c>
      <c r="AW252" s="122" t="s">
        <v>35</v>
      </c>
      <c r="AX252" s="122" t="s">
        <v>79</v>
      </c>
      <c r="AY252" s="123" t="s">
        <v>205</v>
      </c>
    </row>
    <row r="253" spans="2:65" s="200" customFormat="1">
      <c r="B253" s="199"/>
      <c r="D253" s="110" t="s">
        <v>218</v>
      </c>
      <c r="E253" s="201" t="s">
        <v>1</v>
      </c>
      <c r="F253" s="202" t="s">
        <v>220</v>
      </c>
      <c r="H253" s="203">
        <v>1</v>
      </c>
      <c r="I253" s="7"/>
      <c r="L253" s="199"/>
      <c r="M253" s="204"/>
      <c r="N253" s="205"/>
      <c r="O253" s="205"/>
      <c r="P253" s="205"/>
      <c r="Q253" s="205"/>
      <c r="R253" s="205"/>
      <c r="S253" s="205"/>
      <c r="T253" s="206"/>
      <c r="AT253" s="201" t="s">
        <v>218</v>
      </c>
      <c r="AU253" s="201" t="s">
        <v>88</v>
      </c>
      <c r="AV253" s="200" t="s">
        <v>212</v>
      </c>
      <c r="AW253" s="200" t="s">
        <v>35</v>
      </c>
      <c r="AX253" s="200" t="s">
        <v>86</v>
      </c>
      <c r="AY253" s="201" t="s">
        <v>205</v>
      </c>
    </row>
    <row r="254" spans="2:65" s="86" customFormat="1" ht="22.9" customHeight="1">
      <c r="B254" s="85"/>
      <c r="D254" s="87" t="s">
        <v>78</v>
      </c>
      <c r="E254" s="96" t="s">
        <v>212</v>
      </c>
      <c r="F254" s="96" t="s">
        <v>359</v>
      </c>
      <c r="I254" s="4"/>
      <c r="J254" s="97">
        <f>BK254</f>
        <v>0</v>
      </c>
      <c r="L254" s="85"/>
      <c r="M254" s="90"/>
      <c r="N254" s="91"/>
      <c r="O254" s="91"/>
      <c r="P254" s="92">
        <f>SUM(P255:P259)</f>
        <v>0</v>
      </c>
      <c r="Q254" s="91"/>
      <c r="R254" s="92">
        <f>SUM(R255:R259)</f>
        <v>787.572</v>
      </c>
      <c r="S254" s="91"/>
      <c r="T254" s="93">
        <f>SUM(T255:T259)</f>
        <v>0</v>
      </c>
      <c r="AR254" s="87" t="s">
        <v>86</v>
      </c>
      <c r="AT254" s="94" t="s">
        <v>78</v>
      </c>
      <c r="AU254" s="94" t="s">
        <v>86</v>
      </c>
      <c r="AY254" s="87" t="s">
        <v>205</v>
      </c>
      <c r="BK254" s="95">
        <f>SUM(BK255:BK259)</f>
        <v>0</v>
      </c>
    </row>
    <row r="255" spans="2:65" s="24" customFormat="1" ht="24" customHeight="1">
      <c r="B255" s="23"/>
      <c r="C255" s="98" t="s">
        <v>360</v>
      </c>
      <c r="D255" s="98" t="s">
        <v>207</v>
      </c>
      <c r="E255" s="99" t="s">
        <v>361</v>
      </c>
      <c r="F255" s="100" t="s">
        <v>362</v>
      </c>
      <c r="G255" s="101" t="s">
        <v>233</v>
      </c>
      <c r="H255" s="102">
        <v>393</v>
      </c>
      <c r="I255" s="5"/>
      <c r="J255" s="102">
        <f>ROUND(I255*H255,2)</f>
        <v>0</v>
      </c>
      <c r="K255" s="100" t="s">
        <v>211</v>
      </c>
      <c r="L255" s="23"/>
      <c r="M255" s="103" t="s">
        <v>1</v>
      </c>
      <c r="N255" s="104" t="s">
        <v>44</v>
      </c>
      <c r="O255" s="105"/>
      <c r="P255" s="106">
        <f>O255*H255</f>
        <v>0</v>
      </c>
      <c r="Q255" s="106">
        <v>2.004</v>
      </c>
      <c r="R255" s="106">
        <f>Q255*H255</f>
        <v>787.572</v>
      </c>
      <c r="S255" s="106">
        <v>0</v>
      </c>
      <c r="T255" s="107">
        <f>S255*H255</f>
        <v>0</v>
      </c>
      <c r="AR255" s="108" t="s">
        <v>212</v>
      </c>
      <c r="AT255" s="108" t="s">
        <v>207</v>
      </c>
      <c r="AU255" s="108" t="s">
        <v>88</v>
      </c>
      <c r="AY255" s="15" t="s">
        <v>205</v>
      </c>
      <c r="BE255" s="109">
        <f>IF(N255="základní",J255,0)</f>
        <v>0</v>
      </c>
      <c r="BF255" s="109">
        <f>IF(N255="snížená",J255,0)</f>
        <v>0</v>
      </c>
      <c r="BG255" s="109">
        <f>IF(N255="zákl. přenesená",J255,0)</f>
        <v>0</v>
      </c>
      <c r="BH255" s="109">
        <f>IF(N255="sníž. přenesená",J255,0)</f>
        <v>0</v>
      </c>
      <c r="BI255" s="109">
        <f>IF(N255="nulová",J255,0)</f>
        <v>0</v>
      </c>
      <c r="BJ255" s="15" t="s">
        <v>86</v>
      </c>
      <c r="BK255" s="109">
        <f>ROUND(I255*H255,2)</f>
        <v>0</v>
      </c>
      <c r="BL255" s="15" t="s">
        <v>212</v>
      </c>
      <c r="BM255" s="108" t="s">
        <v>363</v>
      </c>
    </row>
    <row r="256" spans="2:65" s="24" customFormat="1" ht="87.75">
      <c r="B256" s="23"/>
      <c r="D256" s="110" t="s">
        <v>237</v>
      </c>
      <c r="F256" s="111" t="s">
        <v>364</v>
      </c>
      <c r="I256" s="2"/>
      <c r="L256" s="23"/>
      <c r="M256" s="112"/>
      <c r="N256" s="105"/>
      <c r="O256" s="105"/>
      <c r="P256" s="105"/>
      <c r="Q256" s="105"/>
      <c r="R256" s="105"/>
      <c r="S256" s="105"/>
      <c r="T256" s="113"/>
      <c r="AT256" s="15" t="s">
        <v>237</v>
      </c>
      <c r="AU256" s="15" t="s">
        <v>88</v>
      </c>
    </row>
    <row r="257" spans="2:65" s="115" customFormat="1">
      <c r="B257" s="114"/>
      <c r="D257" s="110" t="s">
        <v>218</v>
      </c>
      <c r="E257" s="116" t="s">
        <v>1</v>
      </c>
      <c r="F257" s="117" t="s">
        <v>365</v>
      </c>
      <c r="H257" s="116" t="s">
        <v>1</v>
      </c>
      <c r="I257" s="9"/>
      <c r="L257" s="114"/>
      <c r="M257" s="118"/>
      <c r="N257" s="119"/>
      <c r="O257" s="119"/>
      <c r="P257" s="119"/>
      <c r="Q257" s="119"/>
      <c r="R257" s="119"/>
      <c r="S257" s="119"/>
      <c r="T257" s="120"/>
      <c r="AT257" s="116" t="s">
        <v>218</v>
      </c>
      <c r="AU257" s="116" t="s">
        <v>88</v>
      </c>
      <c r="AV257" s="115" t="s">
        <v>86</v>
      </c>
      <c r="AW257" s="115" t="s">
        <v>35</v>
      </c>
      <c r="AX257" s="115" t="s">
        <v>79</v>
      </c>
      <c r="AY257" s="116" t="s">
        <v>205</v>
      </c>
    </row>
    <row r="258" spans="2:65" s="122" customFormat="1">
      <c r="B258" s="121"/>
      <c r="D258" s="110" t="s">
        <v>218</v>
      </c>
      <c r="E258" s="123" t="s">
        <v>1</v>
      </c>
      <c r="F258" s="124" t="s">
        <v>366</v>
      </c>
      <c r="H258" s="125">
        <v>393</v>
      </c>
      <c r="I258" s="6"/>
      <c r="L258" s="121"/>
      <c r="M258" s="126"/>
      <c r="N258" s="127"/>
      <c r="O258" s="127"/>
      <c r="P258" s="127"/>
      <c r="Q258" s="127"/>
      <c r="R258" s="127"/>
      <c r="S258" s="127"/>
      <c r="T258" s="128"/>
      <c r="AT258" s="123" t="s">
        <v>218</v>
      </c>
      <c r="AU258" s="123" t="s">
        <v>88</v>
      </c>
      <c r="AV258" s="122" t="s">
        <v>88</v>
      </c>
      <c r="AW258" s="122" t="s">
        <v>35</v>
      </c>
      <c r="AX258" s="122" t="s">
        <v>79</v>
      </c>
      <c r="AY258" s="123" t="s">
        <v>205</v>
      </c>
    </row>
    <row r="259" spans="2:65" s="200" customFormat="1">
      <c r="B259" s="199"/>
      <c r="D259" s="110" t="s">
        <v>218</v>
      </c>
      <c r="E259" s="201" t="s">
        <v>1</v>
      </c>
      <c r="F259" s="202" t="s">
        <v>220</v>
      </c>
      <c r="H259" s="203">
        <v>393</v>
      </c>
      <c r="I259" s="7"/>
      <c r="L259" s="199"/>
      <c r="M259" s="204"/>
      <c r="N259" s="205"/>
      <c r="O259" s="205"/>
      <c r="P259" s="205"/>
      <c r="Q259" s="205"/>
      <c r="R259" s="205"/>
      <c r="S259" s="205"/>
      <c r="T259" s="206"/>
      <c r="AT259" s="201" t="s">
        <v>218</v>
      </c>
      <c r="AU259" s="201" t="s">
        <v>88</v>
      </c>
      <c r="AV259" s="200" t="s">
        <v>212</v>
      </c>
      <c r="AW259" s="200" t="s">
        <v>35</v>
      </c>
      <c r="AX259" s="200" t="s">
        <v>86</v>
      </c>
      <c r="AY259" s="201" t="s">
        <v>205</v>
      </c>
    </row>
    <row r="260" spans="2:65" s="86" customFormat="1" ht="22.9" customHeight="1">
      <c r="B260" s="85"/>
      <c r="D260" s="87" t="s">
        <v>78</v>
      </c>
      <c r="E260" s="96" t="s">
        <v>225</v>
      </c>
      <c r="F260" s="96" t="s">
        <v>367</v>
      </c>
      <c r="I260" s="4"/>
      <c r="J260" s="97">
        <f>BK260</f>
        <v>0</v>
      </c>
      <c r="L260" s="85"/>
      <c r="M260" s="90"/>
      <c r="N260" s="91"/>
      <c r="O260" s="91"/>
      <c r="P260" s="92">
        <f>SUM(P261:P295)</f>
        <v>0</v>
      </c>
      <c r="Q260" s="91"/>
      <c r="R260" s="92">
        <f>SUM(R261:R295)</f>
        <v>0.42576449999999999</v>
      </c>
      <c r="S260" s="91"/>
      <c r="T260" s="93">
        <f>SUM(T261:T295)</f>
        <v>0</v>
      </c>
      <c r="AR260" s="87" t="s">
        <v>86</v>
      </c>
      <c r="AT260" s="94" t="s">
        <v>78</v>
      </c>
      <c r="AU260" s="94" t="s">
        <v>86</v>
      </c>
      <c r="AY260" s="87" t="s">
        <v>205</v>
      </c>
      <c r="BK260" s="95">
        <f>SUM(BK261:BK295)</f>
        <v>0</v>
      </c>
    </row>
    <row r="261" spans="2:65" s="24" customFormat="1" ht="24" customHeight="1">
      <c r="B261" s="23"/>
      <c r="C261" s="98" t="s">
        <v>368</v>
      </c>
      <c r="D261" s="98" t="s">
        <v>207</v>
      </c>
      <c r="E261" s="99" t="s">
        <v>369</v>
      </c>
      <c r="F261" s="100" t="s">
        <v>370</v>
      </c>
      <c r="G261" s="101" t="s">
        <v>371</v>
      </c>
      <c r="H261" s="102">
        <v>205</v>
      </c>
      <c r="I261" s="5"/>
      <c r="J261" s="102">
        <f>ROUND(I261*H261,2)</f>
        <v>0</v>
      </c>
      <c r="K261" s="100" t="s">
        <v>234</v>
      </c>
      <c r="L261" s="23"/>
      <c r="M261" s="103" t="s">
        <v>1</v>
      </c>
      <c r="N261" s="104" t="s">
        <v>44</v>
      </c>
      <c r="O261" s="105"/>
      <c r="P261" s="106">
        <f>O261*H261</f>
        <v>0</v>
      </c>
      <c r="Q261" s="106">
        <v>0</v>
      </c>
      <c r="R261" s="106">
        <f>Q261*H261</f>
        <v>0</v>
      </c>
      <c r="S261" s="106">
        <v>0</v>
      </c>
      <c r="T261" s="107">
        <f>S261*H261</f>
        <v>0</v>
      </c>
      <c r="AR261" s="108" t="s">
        <v>212</v>
      </c>
      <c r="AT261" s="108" t="s">
        <v>207</v>
      </c>
      <c r="AU261" s="108" t="s">
        <v>88</v>
      </c>
      <c r="AY261" s="15" t="s">
        <v>205</v>
      </c>
      <c r="BE261" s="109">
        <f>IF(N261="základní",J261,0)</f>
        <v>0</v>
      </c>
      <c r="BF261" s="109">
        <f>IF(N261="snížená",J261,0)</f>
        <v>0</v>
      </c>
      <c r="BG261" s="109">
        <f>IF(N261="zákl. přenesená",J261,0)</f>
        <v>0</v>
      </c>
      <c r="BH261" s="109">
        <f>IF(N261="sníž. přenesená",J261,0)</f>
        <v>0</v>
      </c>
      <c r="BI261" s="109">
        <f>IF(N261="nulová",J261,0)</f>
        <v>0</v>
      </c>
      <c r="BJ261" s="15" t="s">
        <v>86</v>
      </c>
      <c r="BK261" s="109">
        <f>ROUND(I261*H261,2)</f>
        <v>0</v>
      </c>
      <c r="BL261" s="15" t="s">
        <v>212</v>
      </c>
      <c r="BM261" s="108" t="s">
        <v>372</v>
      </c>
    </row>
    <row r="262" spans="2:65" s="24" customFormat="1" ht="19.5">
      <c r="B262" s="23"/>
      <c r="D262" s="110" t="s">
        <v>214</v>
      </c>
      <c r="F262" s="198" t="s">
        <v>373</v>
      </c>
      <c r="I262" s="2"/>
      <c r="L262" s="23"/>
      <c r="M262" s="112"/>
      <c r="N262" s="105"/>
      <c r="O262" s="105"/>
      <c r="P262" s="105"/>
      <c r="Q262" s="105"/>
      <c r="R262" s="105"/>
      <c r="S262" s="105"/>
      <c r="T262" s="113"/>
      <c r="AT262" s="15" t="s">
        <v>214</v>
      </c>
      <c r="AU262" s="15" t="s">
        <v>88</v>
      </c>
    </row>
    <row r="263" spans="2:65" s="24" customFormat="1" ht="87.75">
      <c r="B263" s="23"/>
      <c r="D263" s="110" t="s">
        <v>237</v>
      </c>
      <c r="F263" s="111" t="s">
        <v>374</v>
      </c>
      <c r="I263" s="2"/>
      <c r="L263" s="23"/>
      <c r="M263" s="112"/>
      <c r="N263" s="105"/>
      <c r="O263" s="105"/>
      <c r="P263" s="105"/>
      <c r="Q263" s="105"/>
      <c r="R263" s="105"/>
      <c r="S263" s="105"/>
      <c r="T263" s="113"/>
      <c r="AT263" s="15" t="s">
        <v>237</v>
      </c>
      <c r="AU263" s="15" t="s">
        <v>88</v>
      </c>
    </row>
    <row r="264" spans="2:65" s="115" customFormat="1">
      <c r="B264" s="114"/>
      <c r="D264" s="110" t="s">
        <v>218</v>
      </c>
      <c r="E264" s="116" t="s">
        <v>1</v>
      </c>
      <c r="F264" s="117" t="s">
        <v>375</v>
      </c>
      <c r="H264" s="116" t="s">
        <v>1</v>
      </c>
      <c r="I264" s="9"/>
      <c r="L264" s="114"/>
      <c r="M264" s="118"/>
      <c r="N264" s="119"/>
      <c r="O264" s="119"/>
      <c r="P264" s="119"/>
      <c r="Q264" s="119"/>
      <c r="R264" s="119"/>
      <c r="S264" s="119"/>
      <c r="T264" s="120"/>
      <c r="AT264" s="116" t="s">
        <v>218</v>
      </c>
      <c r="AU264" s="116" t="s">
        <v>88</v>
      </c>
      <c r="AV264" s="115" t="s">
        <v>86</v>
      </c>
      <c r="AW264" s="115" t="s">
        <v>35</v>
      </c>
      <c r="AX264" s="115" t="s">
        <v>79</v>
      </c>
      <c r="AY264" s="116" t="s">
        <v>205</v>
      </c>
    </row>
    <row r="265" spans="2:65" s="122" customFormat="1">
      <c r="B265" s="121"/>
      <c r="D265" s="110" t="s">
        <v>218</v>
      </c>
      <c r="E265" s="123" t="s">
        <v>1</v>
      </c>
      <c r="F265" s="124" t="s">
        <v>376</v>
      </c>
      <c r="H265" s="125">
        <v>205</v>
      </c>
      <c r="I265" s="6"/>
      <c r="L265" s="121"/>
      <c r="M265" s="126"/>
      <c r="N265" s="127"/>
      <c r="O265" s="127"/>
      <c r="P265" s="127"/>
      <c r="Q265" s="127"/>
      <c r="R265" s="127"/>
      <c r="S265" s="127"/>
      <c r="T265" s="128"/>
      <c r="AT265" s="123" t="s">
        <v>218</v>
      </c>
      <c r="AU265" s="123" t="s">
        <v>88</v>
      </c>
      <c r="AV265" s="122" t="s">
        <v>88</v>
      </c>
      <c r="AW265" s="122" t="s">
        <v>35</v>
      </c>
      <c r="AX265" s="122" t="s">
        <v>79</v>
      </c>
      <c r="AY265" s="123" t="s">
        <v>205</v>
      </c>
    </row>
    <row r="266" spans="2:65" s="200" customFormat="1">
      <c r="B266" s="199"/>
      <c r="D266" s="110" t="s">
        <v>218</v>
      </c>
      <c r="E266" s="201" t="s">
        <v>1</v>
      </c>
      <c r="F266" s="202" t="s">
        <v>220</v>
      </c>
      <c r="H266" s="203">
        <v>205</v>
      </c>
      <c r="I266" s="7"/>
      <c r="L266" s="199"/>
      <c r="M266" s="204"/>
      <c r="N266" s="205"/>
      <c r="O266" s="205"/>
      <c r="P266" s="205"/>
      <c r="Q266" s="205"/>
      <c r="R266" s="205"/>
      <c r="S266" s="205"/>
      <c r="T266" s="206"/>
      <c r="AT266" s="201" t="s">
        <v>218</v>
      </c>
      <c r="AU266" s="201" t="s">
        <v>88</v>
      </c>
      <c r="AV266" s="200" t="s">
        <v>212</v>
      </c>
      <c r="AW266" s="200" t="s">
        <v>35</v>
      </c>
      <c r="AX266" s="200" t="s">
        <v>86</v>
      </c>
      <c r="AY266" s="201" t="s">
        <v>205</v>
      </c>
    </row>
    <row r="267" spans="2:65" s="24" customFormat="1" ht="16.5" customHeight="1">
      <c r="B267" s="23"/>
      <c r="C267" s="207" t="s">
        <v>7</v>
      </c>
      <c r="D267" s="207" t="s">
        <v>221</v>
      </c>
      <c r="E267" s="208" t="s">
        <v>377</v>
      </c>
      <c r="F267" s="209" t="s">
        <v>378</v>
      </c>
      <c r="G267" s="210" t="s">
        <v>371</v>
      </c>
      <c r="H267" s="211">
        <v>205</v>
      </c>
      <c r="I267" s="8"/>
      <c r="J267" s="211">
        <f>ROUND(I267*H267,2)</f>
        <v>0</v>
      </c>
      <c r="K267" s="209" t="s">
        <v>234</v>
      </c>
      <c r="L267" s="212"/>
      <c r="M267" s="213" t="s">
        <v>1</v>
      </c>
      <c r="N267" s="214" t="s">
        <v>44</v>
      </c>
      <c r="O267" s="105"/>
      <c r="P267" s="106">
        <f>O267*H267</f>
        <v>0</v>
      </c>
      <c r="Q267" s="106">
        <v>1.8699999999999999E-3</v>
      </c>
      <c r="R267" s="106">
        <f>Q267*H267</f>
        <v>0.38334999999999997</v>
      </c>
      <c r="S267" s="106">
        <v>0</v>
      </c>
      <c r="T267" s="107">
        <f>S267*H267</f>
        <v>0</v>
      </c>
      <c r="AR267" s="108" t="s">
        <v>225</v>
      </c>
      <c r="AT267" s="108" t="s">
        <v>221</v>
      </c>
      <c r="AU267" s="108" t="s">
        <v>88</v>
      </c>
      <c r="AY267" s="15" t="s">
        <v>205</v>
      </c>
      <c r="BE267" s="109">
        <f>IF(N267="základní",J267,0)</f>
        <v>0</v>
      </c>
      <c r="BF267" s="109">
        <f>IF(N267="snížená",J267,0)</f>
        <v>0</v>
      </c>
      <c r="BG267" s="109">
        <f>IF(N267="zákl. přenesená",J267,0)</f>
        <v>0</v>
      </c>
      <c r="BH267" s="109">
        <f>IF(N267="sníž. přenesená",J267,0)</f>
        <v>0</v>
      </c>
      <c r="BI267" s="109">
        <f>IF(N267="nulová",J267,0)</f>
        <v>0</v>
      </c>
      <c r="BJ267" s="15" t="s">
        <v>86</v>
      </c>
      <c r="BK267" s="109">
        <f>ROUND(I267*H267,2)</f>
        <v>0</v>
      </c>
      <c r="BL267" s="15" t="s">
        <v>212</v>
      </c>
      <c r="BM267" s="108" t="s">
        <v>379</v>
      </c>
    </row>
    <row r="268" spans="2:65" s="24" customFormat="1">
      <c r="B268" s="23"/>
      <c r="D268" s="110" t="s">
        <v>214</v>
      </c>
      <c r="F268" s="198" t="s">
        <v>378</v>
      </c>
      <c r="I268" s="2"/>
      <c r="L268" s="23"/>
      <c r="M268" s="112"/>
      <c r="N268" s="105"/>
      <c r="O268" s="105"/>
      <c r="P268" s="105"/>
      <c r="Q268" s="105"/>
      <c r="R268" s="105"/>
      <c r="S268" s="105"/>
      <c r="T268" s="113"/>
      <c r="AT268" s="15" t="s">
        <v>214</v>
      </c>
      <c r="AU268" s="15" t="s">
        <v>88</v>
      </c>
    </row>
    <row r="269" spans="2:65" s="24" customFormat="1" ht="24" customHeight="1">
      <c r="B269" s="23"/>
      <c r="C269" s="98" t="s">
        <v>380</v>
      </c>
      <c r="D269" s="98" t="s">
        <v>207</v>
      </c>
      <c r="E269" s="99" t="s">
        <v>381</v>
      </c>
      <c r="F269" s="100" t="s">
        <v>382</v>
      </c>
      <c r="G269" s="101" t="s">
        <v>346</v>
      </c>
      <c r="H269" s="102">
        <v>4</v>
      </c>
      <c r="I269" s="5"/>
      <c r="J269" s="102">
        <f>ROUND(I269*H269,2)</f>
        <v>0</v>
      </c>
      <c r="K269" s="100" t="s">
        <v>211</v>
      </c>
      <c r="L269" s="23"/>
      <c r="M269" s="103" t="s">
        <v>1</v>
      </c>
      <c r="N269" s="104" t="s">
        <v>44</v>
      </c>
      <c r="O269" s="105"/>
      <c r="P269" s="106">
        <f>O269*H269</f>
        <v>0</v>
      </c>
      <c r="Q269" s="106">
        <v>3.3947500000000002E-3</v>
      </c>
      <c r="R269" s="106">
        <f>Q269*H269</f>
        <v>1.3579000000000001E-2</v>
      </c>
      <c r="S269" s="106">
        <v>0</v>
      </c>
      <c r="T269" s="107">
        <f>S269*H269</f>
        <v>0</v>
      </c>
      <c r="AR269" s="108" t="s">
        <v>212</v>
      </c>
      <c r="AT269" s="108" t="s">
        <v>207</v>
      </c>
      <c r="AU269" s="108" t="s">
        <v>88</v>
      </c>
      <c r="AY269" s="15" t="s">
        <v>205</v>
      </c>
      <c r="BE269" s="109">
        <f>IF(N269="základní",J269,0)</f>
        <v>0</v>
      </c>
      <c r="BF269" s="109">
        <f>IF(N269="snížená",J269,0)</f>
        <v>0</v>
      </c>
      <c r="BG269" s="109">
        <f>IF(N269="zákl. přenesená",J269,0)</f>
        <v>0</v>
      </c>
      <c r="BH269" s="109">
        <f>IF(N269="sníž. přenesená",J269,0)</f>
        <v>0</v>
      </c>
      <c r="BI269" s="109">
        <f>IF(N269="nulová",J269,0)</f>
        <v>0</v>
      </c>
      <c r="BJ269" s="15" t="s">
        <v>86</v>
      </c>
      <c r="BK269" s="109">
        <f>ROUND(I269*H269,2)</f>
        <v>0</v>
      </c>
      <c r="BL269" s="15" t="s">
        <v>212</v>
      </c>
      <c r="BM269" s="108" t="s">
        <v>383</v>
      </c>
    </row>
    <row r="270" spans="2:65" s="24" customFormat="1" ht="19.5">
      <c r="B270" s="23"/>
      <c r="D270" s="110" t="s">
        <v>214</v>
      </c>
      <c r="F270" s="198" t="s">
        <v>384</v>
      </c>
      <c r="I270" s="2"/>
      <c r="L270" s="23"/>
      <c r="M270" s="112"/>
      <c r="N270" s="105"/>
      <c r="O270" s="105"/>
      <c r="P270" s="105"/>
      <c r="Q270" s="105"/>
      <c r="R270" s="105"/>
      <c r="S270" s="105"/>
      <c r="T270" s="113"/>
      <c r="AT270" s="15" t="s">
        <v>214</v>
      </c>
      <c r="AU270" s="15" t="s">
        <v>88</v>
      </c>
    </row>
    <row r="271" spans="2:65" s="24" customFormat="1" ht="97.5">
      <c r="B271" s="23"/>
      <c r="D271" s="110" t="s">
        <v>216</v>
      </c>
      <c r="F271" s="111" t="s">
        <v>385</v>
      </c>
      <c r="I271" s="2"/>
      <c r="L271" s="23"/>
      <c r="M271" s="112"/>
      <c r="N271" s="105"/>
      <c r="O271" s="105"/>
      <c r="P271" s="105"/>
      <c r="Q271" s="105"/>
      <c r="R271" s="105"/>
      <c r="S271" s="105"/>
      <c r="T271" s="113"/>
      <c r="AT271" s="15" t="s">
        <v>216</v>
      </c>
      <c r="AU271" s="15" t="s">
        <v>88</v>
      </c>
    </row>
    <row r="272" spans="2:65" s="115" customFormat="1">
      <c r="B272" s="114"/>
      <c r="D272" s="110" t="s">
        <v>218</v>
      </c>
      <c r="E272" s="116" t="s">
        <v>1</v>
      </c>
      <c r="F272" s="117" t="s">
        <v>386</v>
      </c>
      <c r="H272" s="116" t="s">
        <v>1</v>
      </c>
      <c r="I272" s="9"/>
      <c r="L272" s="114"/>
      <c r="M272" s="118"/>
      <c r="N272" s="119"/>
      <c r="O272" s="119"/>
      <c r="P272" s="119"/>
      <c r="Q272" s="119"/>
      <c r="R272" s="119"/>
      <c r="S272" s="119"/>
      <c r="T272" s="120"/>
      <c r="AT272" s="116" t="s">
        <v>218</v>
      </c>
      <c r="AU272" s="116" t="s">
        <v>88</v>
      </c>
      <c r="AV272" s="115" t="s">
        <v>86</v>
      </c>
      <c r="AW272" s="115" t="s">
        <v>35</v>
      </c>
      <c r="AX272" s="115" t="s">
        <v>79</v>
      </c>
      <c r="AY272" s="116" t="s">
        <v>205</v>
      </c>
    </row>
    <row r="273" spans="2:65" s="115" customFormat="1">
      <c r="B273" s="114"/>
      <c r="D273" s="110" t="s">
        <v>218</v>
      </c>
      <c r="E273" s="116" t="s">
        <v>1</v>
      </c>
      <c r="F273" s="117" t="s">
        <v>387</v>
      </c>
      <c r="H273" s="116" t="s">
        <v>1</v>
      </c>
      <c r="I273" s="9"/>
      <c r="L273" s="114"/>
      <c r="M273" s="118"/>
      <c r="N273" s="119"/>
      <c r="O273" s="119"/>
      <c r="P273" s="119"/>
      <c r="Q273" s="119"/>
      <c r="R273" s="119"/>
      <c r="S273" s="119"/>
      <c r="T273" s="120"/>
      <c r="AT273" s="116" t="s">
        <v>218</v>
      </c>
      <c r="AU273" s="116" t="s">
        <v>88</v>
      </c>
      <c r="AV273" s="115" t="s">
        <v>86</v>
      </c>
      <c r="AW273" s="115" t="s">
        <v>35</v>
      </c>
      <c r="AX273" s="115" t="s">
        <v>79</v>
      </c>
      <c r="AY273" s="116" t="s">
        <v>205</v>
      </c>
    </row>
    <row r="274" spans="2:65" s="122" customFormat="1">
      <c r="B274" s="121"/>
      <c r="D274" s="110" t="s">
        <v>218</v>
      </c>
      <c r="E274" s="123" t="s">
        <v>1</v>
      </c>
      <c r="F274" s="124" t="s">
        <v>388</v>
      </c>
      <c r="H274" s="125">
        <v>4</v>
      </c>
      <c r="I274" s="6"/>
      <c r="L274" s="121"/>
      <c r="M274" s="126"/>
      <c r="N274" s="127"/>
      <c r="O274" s="127"/>
      <c r="P274" s="127"/>
      <c r="Q274" s="127"/>
      <c r="R274" s="127"/>
      <c r="S274" s="127"/>
      <c r="T274" s="128"/>
      <c r="AT274" s="123" t="s">
        <v>218</v>
      </c>
      <c r="AU274" s="123" t="s">
        <v>88</v>
      </c>
      <c r="AV274" s="122" t="s">
        <v>88</v>
      </c>
      <c r="AW274" s="122" t="s">
        <v>35</v>
      </c>
      <c r="AX274" s="122" t="s">
        <v>79</v>
      </c>
      <c r="AY274" s="123" t="s">
        <v>205</v>
      </c>
    </row>
    <row r="275" spans="2:65" s="200" customFormat="1">
      <c r="B275" s="199"/>
      <c r="D275" s="110" t="s">
        <v>218</v>
      </c>
      <c r="E275" s="201" t="s">
        <v>1</v>
      </c>
      <c r="F275" s="202" t="s">
        <v>220</v>
      </c>
      <c r="H275" s="203">
        <v>4</v>
      </c>
      <c r="I275" s="7"/>
      <c r="L275" s="199"/>
      <c r="M275" s="204"/>
      <c r="N275" s="205"/>
      <c r="O275" s="205"/>
      <c r="P275" s="205"/>
      <c r="Q275" s="205"/>
      <c r="R275" s="205"/>
      <c r="S275" s="205"/>
      <c r="T275" s="206"/>
      <c r="AT275" s="201" t="s">
        <v>218</v>
      </c>
      <c r="AU275" s="201" t="s">
        <v>88</v>
      </c>
      <c r="AV275" s="200" t="s">
        <v>212</v>
      </c>
      <c r="AW275" s="200" t="s">
        <v>35</v>
      </c>
      <c r="AX275" s="200" t="s">
        <v>86</v>
      </c>
      <c r="AY275" s="201" t="s">
        <v>205</v>
      </c>
    </row>
    <row r="276" spans="2:65" s="24" customFormat="1" ht="24" customHeight="1">
      <c r="B276" s="23"/>
      <c r="C276" s="98" t="s">
        <v>389</v>
      </c>
      <c r="D276" s="98" t="s">
        <v>207</v>
      </c>
      <c r="E276" s="99" t="s">
        <v>390</v>
      </c>
      <c r="F276" s="100" t="s">
        <v>391</v>
      </c>
      <c r="G276" s="101" t="s">
        <v>346</v>
      </c>
      <c r="H276" s="102">
        <v>4</v>
      </c>
      <c r="I276" s="5"/>
      <c r="J276" s="102">
        <f>ROUND(I276*H276,2)</f>
        <v>0</v>
      </c>
      <c r="K276" s="100" t="s">
        <v>211</v>
      </c>
      <c r="L276" s="23"/>
      <c r="M276" s="103" t="s">
        <v>1</v>
      </c>
      <c r="N276" s="104" t="s">
        <v>44</v>
      </c>
      <c r="O276" s="105"/>
      <c r="P276" s="106">
        <f>O276*H276</f>
        <v>0</v>
      </c>
      <c r="Q276" s="106">
        <v>6.1988750000000004E-3</v>
      </c>
      <c r="R276" s="106">
        <f>Q276*H276</f>
        <v>2.4795500000000002E-2</v>
      </c>
      <c r="S276" s="106">
        <v>0</v>
      </c>
      <c r="T276" s="107">
        <f>S276*H276</f>
        <v>0</v>
      </c>
      <c r="AR276" s="108" t="s">
        <v>212</v>
      </c>
      <c r="AT276" s="108" t="s">
        <v>207</v>
      </c>
      <c r="AU276" s="108" t="s">
        <v>88</v>
      </c>
      <c r="AY276" s="15" t="s">
        <v>205</v>
      </c>
      <c r="BE276" s="109">
        <f>IF(N276="základní",J276,0)</f>
        <v>0</v>
      </c>
      <c r="BF276" s="109">
        <f>IF(N276="snížená",J276,0)</f>
        <v>0</v>
      </c>
      <c r="BG276" s="109">
        <f>IF(N276="zákl. přenesená",J276,0)</f>
        <v>0</v>
      </c>
      <c r="BH276" s="109">
        <f>IF(N276="sníž. přenesená",J276,0)</f>
        <v>0</v>
      </c>
      <c r="BI276" s="109">
        <f>IF(N276="nulová",J276,0)</f>
        <v>0</v>
      </c>
      <c r="BJ276" s="15" t="s">
        <v>86</v>
      </c>
      <c r="BK276" s="109">
        <f>ROUND(I276*H276,2)</f>
        <v>0</v>
      </c>
      <c r="BL276" s="15" t="s">
        <v>212</v>
      </c>
      <c r="BM276" s="108" t="s">
        <v>392</v>
      </c>
    </row>
    <row r="277" spans="2:65" s="24" customFormat="1" ht="19.5">
      <c r="B277" s="23"/>
      <c r="D277" s="110" t="s">
        <v>214</v>
      </c>
      <c r="F277" s="198" t="s">
        <v>393</v>
      </c>
      <c r="I277" s="2"/>
      <c r="L277" s="23"/>
      <c r="M277" s="112"/>
      <c r="N277" s="105"/>
      <c r="O277" s="105"/>
      <c r="P277" s="105"/>
      <c r="Q277" s="105"/>
      <c r="R277" s="105"/>
      <c r="S277" s="105"/>
      <c r="T277" s="113"/>
      <c r="AT277" s="15" t="s">
        <v>214</v>
      </c>
      <c r="AU277" s="15" t="s">
        <v>88</v>
      </c>
    </row>
    <row r="278" spans="2:65" s="24" customFormat="1" ht="97.5">
      <c r="B278" s="23"/>
      <c r="D278" s="110" t="s">
        <v>216</v>
      </c>
      <c r="F278" s="111" t="s">
        <v>394</v>
      </c>
      <c r="I278" s="2"/>
      <c r="L278" s="23"/>
      <c r="M278" s="112"/>
      <c r="N278" s="105"/>
      <c r="O278" s="105"/>
      <c r="P278" s="105"/>
      <c r="Q278" s="105"/>
      <c r="R278" s="105"/>
      <c r="S278" s="105"/>
      <c r="T278" s="113"/>
      <c r="AT278" s="15" t="s">
        <v>216</v>
      </c>
      <c r="AU278" s="15" t="s">
        <v>88</v>
      </c>
    </row>
    <row r="279" spans="2:65" s="115" customFormat="1">
      <c r="B279" s="114"/>
      <c r="D279" s="110" t="s">
        <v>218</v>
      </c>
      <c r="E279" s="116" t="s">
        <v>1</v>
      </c>
      <c r="F279" s="117" t="s">
        <v>386</v>
      </c>
      <c r="H279" s="116" t="s">
        <v>1</v>
      </c>
      <c r="I279" s="9"/>
      <c r="L279" s="114"/>
      <c r="M279" s="118"/>
      <c r="N279" s="119"/>
      <c r="O279" s="119"/>
      <c r="P279" s="119"/>
      <c r="Q279" s="119"/>
      <c r="R279" s="119"/>
      <c r="S279" s="119"/>
      <c r="T279" s="120"/>
      <c r="AT279" s="116" t="s">
        <v>218</v>
      </c>
      <c r="AU279" s="116" t="s">
        <v>88</v>
      </c>
      <c r="AV279" s="115" t="s">
        <v>86</v>
      </c>
      <c r="AW279" s="115" t="s">
        <v>35</v>
      </c>
      <c r="AX279" s="115" t="s">
        <v>79</v>
      </c>
      <c r="AY279" s="116" t="s">
        <v>205</v>
      </c>
    </row>
    <row r="280" spans="2:65" s="115" customFormat="1">
      <c r="B280" s="114"/>
      <c r="D280" s="110" t="s">
        <v>218</v>
      </c>
      <c r="E280" s="116" t="s">
        <v>1</v>
      </c>
      <c r="F280" s="117" t="s">
        <v>387</v>
      </c>
      <c r="H280" s="116" t="s">
        <v>1</v>
      </c>
      <c r="I280" s="9"/>
      <c r="L280" s="114"/>
      <c r="M280" s="118"/>
      <c r="N280" s="119"/>
      <c r="O280" s="119"/>
      <c r="P280" s="119"/>
      <c r="Q280" s="119"/>
      <c r="R280" s="119"/>
      <c r="S280" s="119"/>
      <c r="T280" s="120"/>
      <c r="AT280" s="116" t="s">
        <v>218</v>
      </c>
      <c r="AU280" s="116" t="s">
        <v>88</v>
      </c>
      <c r="AV280" s="115" t="s">
        <v>86</v>
      </c>
      <c r="AW280" s="115" t="s">
        <v>35</v>
      </c>
      <c r="AX280" s="115" t="s">
        <v>79</v>
      </c>
      <c r="AY280" s="116" t="s">
        <v>205</v>
      </c>
    </row>
    <row r="281" spans="2:65" s="122" customFormat="1">
      <c r="B281" s="121"/>
      <c r="D281" s="110" t="s">
        <v>218</v>
      </c>
      <c r="E281" s="123" t="s">
        <v>1</v>
      </c>
      <c r="F281" s="124" t="s">
        <v>388</v>
      </c>
      <c r="H281" s="125">
        <v>4</v>
      </c>
      <c r="I281" s="6"/>
      <c r="L281" s="121"/>
      <c r="M281" s="126"/>
      <c r="N281" s="127"/>
      <c r="O281" s="127"/>
      <c r="P281" s="127"/>
      <c r="Q281" s="127"/>
      <c r="R281" s="127"/>
      <c r="S281" s="127"/>
      <c r="T281" s="128"/>
      <c r="AT281" s="123" t="s">
        <v>218</v>
      </c>
      <c r="AU281" s="123" t="s">
        <v>88</v>
      </c>
      <c r="AV281" s="122" t="s">
        <v>88</v>
      </c>
      <c r="AW281" s="122" t="s">
        <v>35</v>
      </c>
      <c r="AX281" s="122" t="s">
        <v>79</v>
      </c>
      <c r="AY281" s="123" t="s">
        <v>205</v>
      </c>
    </row>
    <row r="282" spans="2:65" s="200" customFormat="1">
      <c r="B282" s="199"/>
      <c r="D282" s="110" t="s">
        <v>218</v>
      </c>
      <c r="E282" s="201" t="s">
        <v>1</v>
      </c>
      <c r="F282" s="202" t="s">
        <v>220</v>
      </c>
      <c r="H282" s="203">
        <v>4</v>
      </c>
      <c r="I282" s="7"/>
      <c r="L282" s="199"/>
      <c r="M282" s="204"/>
      <c r="N282" s="205"/>
      <c r="O282" s="205"/>
      <c r="P282" s="205"/>
      <c r="Q282" s="205"/>
      <c r="R282" s="205"/>
      <c r="S282" s="205"/>
      <c r="T282" s="206"/>
      <c r="AT282" s="201" t="s">
        <v>218</v>
      </c>
      <c r="AU282" s="201" t="s">
        <v>88</v>
      </c>
      <c r="AV282" s="200" t="s">
        <v>212</v>
      </c>
      <c r="AW282" s="200" t="s">
        <v>35</v>
      </c>
      <c r="AX282" s="200" t="s">
        <v>86</v>
      </c>
      <c r="AY282" s="201" t="s">
        <v>205</v>
      </c>
    </row>
    <row r="283" spans="2:65" s="24" customFormat="1" ht="24" customHeight="1">
      <c r="B283" s="23"/>
      <c r="C283" s="98" t="s">
        <v>395</v>
      </c>
      <c r="D283" s="98" t="s">
        <v>207</v>
      </c>
      <c r="E283" s="99" t="s">
        <v>396</v>
      </c>
      <c r="F283" s="100" t="s">
        <v>397</v>
      </c>
      <c r="G283" s="101" t="s">
        <v>346</v>
      </c>
      <c r="H283" s="102">
        <v>4</v>
      </c>
      <c r="I283" s="5"/>
      <c r="J283" s="102">
        <f>ROUND(I283*H283,2)</f>
        <v>0</v>
      </c>
      <c r="K283" s="100" t="s">
        <v>234</v>
      </c>
      <c r="L283" s="23"/>
      <c r="M283" s="103" t="s">
        <v>1</v>
      </c>
      <c r="N283" s="104" t="s">
        <v>44</v>
      </c>
      <c r="O283" s="105"/>
      <c r="P283" s="106">
        <f>O283*H283</f>
        <v>0</v>
      </c>
      <c r="Q283" s="106">
        <v>0</v>
      </c>
      <c r="R283" s="106">
        <f>Q283*H283</f>
        <v>0</v>
      </c>
      <c r="S283" s="106">
        <v>0</v>
      </c>
      <c r="T283" s="107">
        <f>S283*H283</f>
        <v>0</v>
      </c>
      <c r="AR283" s="108" t="s">
        <v>212</v>
      </c>
      <c r="AT283" s="108" t="s">
        <v>207</v>
      </c>
      <c r="AU283" s="108" t="s">
        <v>88</v>
      </c>
      <c r="AY283" s="15" t="s">
        <v>205</v>
      </c>
      <c r="BE283" s="109">
        <f>IF(N283="základní",J283,0)</f>
        <v>0</v>
      </c>
      <c r="BF283" s="109">
        <f>IF(N283="snížená",J283,0)</f>
        <v>0</v>
      </c>
      <c r="BG283" s="109">
        <f>IF(N283="zákl. přenesená",J283,0)</f>
        <v>0</v>
      </c>
      <c r="BH283" s="109">
        <f>IF(N283="sníž. přenesená",J283,0)</f>
        <v>0</v>
      </c>
      <c r="BI283" s="109">
        <f>IF(N283="nulová",J283,0)</f>
        <v>0</v>
      </c>
      <c r="BJ283" s="15" t="s">
        <v>86</v>
      </c>
      <c r="BK283" s="109">
        <f>ROUND(I283*H283,2)</f>
        <v>0</v>
      </c>
      <c r="BL283" s="15" t="s">
        <v>212</v>
      </c>
      <c r="BM283" s="108" t="s">
        <v>398</v>
      </c>
    </row>
    <row r="284" spans="2:65" s="24" customFormat="1" ht="29.25">
      <c r="B284" s="23"/>
      <c r="D284" s="110" t="s">
        <v>214</v>
      </c>
      <c r="F284" s="198" t="s">
        <v>399</v>
      </c>
      <c r="I284" s="2"/>
      <c r="L284" s="23"/>
      <c r="M284" s="112"/>
      <c r="N284" s="105"/>
      <c r="O284" s="105"/>
      <c r="P284" s="105"/>
      <c r="Q284" s="105"/>
      <c r="R284" s="105"/>
      <c r="S284" s="105"/>
      <c r="T284" s="113"/>
      <c r="AT284" s="15" t="s">
        <v>214</v>
      </c>
      <c r="AU284" s="15" t="s">
        <v>88</v>
      </c>
    </row>
    <row r="285" spans="2:65" s="24" customFormat="1" ht="78">
      <c r="B285" s="23"/>
      <c r="D285" s="110" t="s">
        <v>237</v>
      </c>
      <c r="F285" s="111" t="s">
        <v>400</v>
      </c>
      <c r="I285" s="2"/>
      <c r="L285" s="23"/>
      <c r="M285" s="112"/>
      <c r="N285" s="105"/>
      <c r="O285" s="105"/>
      <c r="P285" s="105"/>
      <c r="Q285" s="105"/>
      <c r="R285" s="105"/>
      <c r="S285" s="105"/>
      <c r="T285" s="113"/>
      <c r="AT285" s="15" t="s">
        <v>237</v>
      </c>
      <c r="AU285" s="15" t="s">
        <v>88</v>
      </c>
    </row>
    <row r="286" spans="2:65" s="115" customFormat="1">
      <c r="B286" s="114"/>
      <c r="D286" s="110" t="s">
        <v>218</v>
      </c>
      <c r="E286" s="116" t="s">
        <v>1</v>
      </c>
      <c r="F286" s="117" t="s">
        <v>386</v>
      </c>
      <c r="H286" s="116" t="s">
        <v>1</v>
      </c>
      <c r="I286" s="9"/>
      <c r="L286" s="114"/>
      <c r="M286" s="118"/>
      <c r="N286" s="119"/>
      <c r="O286" s="119"/>
      <c r="P286" s="119"/>
      <c r="Q286" s="119"/>
      <c r="R286" s="119"/>
      <c r="S286" s="119"/>
      <c r="T286" s="120"/>
      <c r="AT286" s="116" t="s">
        <v>218</v>
      </c>
      <c r="AU286" s="116" t="s">
        <v>88</v>
      </c>
      <c r="AV286" s="115" t="s">
        <v>86</v>
      </c>
      <c r="AW286" s="115" t="s">
        <v>35</v>
      </c>
      <c r="AX286" s="115" t="s">
        <v>79</v>
      </c>
      <c r="AY286" s="116" t="s">
        <v>205</v>
      </c>
    </row>
    <row r="287" spans="2:65" s="115" customFormat="1">
      <c r="B287" s="114"/>
      <c r="D287" s="110" t="s">
        <v>218</v>
      </c>
      <c r="E287" s="116" t="s">
        <v>1</v>
      </c>
      <c r="F287" s="117" t="s">
        <v>387</v>
      </c>
      <c r="H287" s="116" t="s">
        <v>1</v>
      </c>
      <c r="I287" s="9"/>
      <c r="L287" s="114"/>
      <c r="M287" s="118"/>
      <c r="N287" s="119"/>
      <c r="O287" s="119"/>
      <c r="P287" s="119"/>
      <c r="Q287" s="119"/>
      <c r="R287" s="119"/>
      <c r="S287" s="119"/>
      <c r="T287" s="120"/>
      <c r="AT287" s="116" t="s">
        <v>218</v>
      </c>
      <c r="AU287" s="116" t="s">
        <v>88</v>
      </c>
      <c r="AV287" s="115" t="s">
        <v>86</v>
      </c>
      <c r="AW287" s="115" t="s">
        <v>35</v>
      </c>
      <c r="AX287" s="115" t="s">
        <v>79</v>
      </c>
      <c r="AY287" s="116" t="s">
        <v>205</v>
      </c>
    </row>
    <row r="288" spans="2:65" s="122" customFormat="1">
      <c r="B288" s="121"/>
      <c r="D288" s="110" t="s">
        <v>218</v>
      </c>
      <c r="E288" s="123" t="s">
        <v>1</v>
      </c>
      <c r="F288" s="124" t="s">
        <v>388</v>
      </c>
      <c r="H288" s="125">
        <v>4</v>
      </c>
      <c r="I288" s="6"/>
      <c r="L288" s="121"/>
      <c r="M288" s="126"/>
      <c r="N288" s="127"/>
      <c r="O288" s="127"/>
      <c r="P288" s="127"/>
      <c r="Q288" s="127"/>
      <c r="R288" s="127"/>
      <c r="S288" s="127"/>
      <c r="T288" s="128"/>
      <c r="AT288" s="123" t="s">
        <v>218</v>
      </c>
      <c r="AU288" s="123" t="s">
        <v>88</v>
      </c>
      <c r="AV288" s="122" t="s">
        <v>88</v>
      </c>
      <c r="AW288" s="122" t="s">
        <v>35</v>
      </c>
      <c r="AX288" s="122" t="s">
        <v>79</v>
      </c>
      <c r="AY288" s="123" t="s">
        <v>205</v>
      </c>
    </row>
    <row r="289" spans="2:65" s="200" customFormat="1">
      <c r="B289" s="199"/>
      <c r="D289" s="110" t="s">
        <v>218</v>
      </c>
      <c r="E289" s="201" t="s">
        <v>1</v>
      </c>
      <c r="F289" s="202" t="s">
        <v>220</v>
      </c>
      <c r="H289" s="203">
        <v>4</v>
      </c>
      <c r="I289" s="7"/>
      <c r="L289" s="199"/>
      <c r="M289" s="204"/>
      <c r="N289" s="205"/>
      <c r="O289" s="205"/>
      <c r="P289" s="205"/>
      <c r="Q289" s="205"/>
      <c r="R289" s="205"/>
      <c r="S289" s="205"/>
      <c r="T289" s="206"/>
      <c r="AT289" s="201" t="s">
        <v>218</v>
      </c>
      <c r="AU289" s="201" t="s">
        <v>88</v>
      </c>
      <c r="AV289" s="200" t="s">
        <v>212</v>
      </c>
      <c r="AW289" s="200" t="s">
        <v>35</v>
      </c>
      <c r="AX289" s="200" t="s">
        <v>86</v>
      </c>
      <c r="AY289" s="201" t="s">
        <v>205</v>
      </c>
    </row>
    <row r="290" spans="2:65" s="24" customFormat="1" ht="24" customHeight="1">
      <c r="B290" s="23"/>
      <c r="C290" s="98" t="s">
        <v>401</v>
      </c>
      <c r="D290" s="98" t="s">
        <v>207</v>
      </c>
      <c r="E290" s="99" t="s">
        <v>402</v>
      </c>
      <c r="F290" s="100" t="s">
        <v>403</v>
      </c>
      <c r="G290" s="101" t="s">
        <v>346</v>
      </c>
      <c r="H290" s="102">
        <v>4</v>
      </c>
      <c r="I290" s="5"/>
      <c r="J290" s="102">
        <f>ROUND(I290*H290,2)</f>
        <v>0</v>
      </c>
      <c r="K290" s="100" t="s">
        <v>211</v>
      </c>
      <c r="L290" s="23"/>
      <c r="M290" s="103" t="s">
        <v>1</v>
      </c>
      <c r="N290" s="104" t="s">
        <v>44</v>
      </c>
      <c r="O290" s="105"/>
      <c r="P290" s="106">
        <f>O290*H290</f>
        <v>0</v>
      </c>
      <c r="Q290" s="106">
        <v>1.01E-3</v>
      </c>
      <c r="R290" s="106">
        <f>Q290*H290</f>
        <v>4.0400000000000002E-3</v>
      </c>
      <c r="S290" s="106">
        <v>0</v>
      </c>
      <c r="T290" s="107">
        <f>S290*H290</f>
        <v>0</v>
      </c>
      <c r="AR290" s="108" t="s">
        <v>212</v>
      </c>
      <c r="AT290" s="108" t="s">
        <v>207</v>
      </c>
      <c r="AU290" s="108" t="s">
        <v>88</v>
      </c>
      <c r="AY290" s="15" t="s">
        <v>205</v>
      </c>
      <c r="BE290" s="109">
        <f>IF(N290="základní",J290,0)</f>
        <v>0</v>
      </c>
      <c r="BF290" s="109">
        <f>IF(N290="snížená",J290,0)</f>
        <v>0</v>
      </c>
      <c r="BG290" s="109">
        <f>IF(N290="zákl. přenesená",J290,0)</f>
        <v>0</v>
      </c>
      <c r="BH290" s="109">
        <f>IF(N290="sníž. přenesená",J290,0)</f>
        <v>0</v>
      </c>
      <c r="BI290" s="109">
        <f>IF(N290="nulová",J290,0)</f>
        <v>0</v>
      </c>
      <c r="BJ290" s="15" t="s">
        <v>86</v>
      </c>
      <c r="BK290" s="109">
        <f>ROUND(I290*H290,2)</f>
        <v>0</v>
      </c>
      <c r="BL290" s="15" t="s">
        <v>212</v>
      </c>
      <c r="BM290" s="108" t="s">
        <v>404</v>
      </c>
    </row>
    <row r="291" spans="2:65" s="24" customFormat="1">
      <c r="B291" s="23"/>
      <c r="D291" s="110" t="s">
        <v>214</v>
      </c>
      <c r="F291" s="198" t="s">
        <v>405</v>
      </c>
      <c r="I291" s="2"/>
      <c r="L291" s="23"/>
      <c r="M291" s="112"/>
      <c r="N291" s="105"/>
      <c r="O291" s="105"/>
      <c r="P291" s="105"/>
      <c r="Q291" s="105"/>
      <c r="R291" s="105"/>
      <c r="S291" s="105"/>
      <c r="T291" s="113"/>
      <c r="AT291" s="15" t="s">
        <v>214</v>
      </c>
      <c r="AU291" s="15" t="s">
        <v>88</v>
      </c>
    </row>
    <row r="292" spans="2:65" s="115" customFormat="1">
      <c r="B292" s="114"/>
      <c r="D292" s="110" t="s">
        <v>218</v>
      </c>
      <c r="E292" s="116" t="s">
        <v>1</v>
      </c>
      <c r="F292" s="117" t="s">
        <v>386</v>
      </c>
      <c r="H292" s="116" t="s">
        <v>1</v>
      </c>
      <c r="I292" s="9"/>
      <c r="L292" s="114"/>
      <c r="M292" s="118"/>
      <c r="N292" s="119"/>
      <c r="O292" s="119"/>
      <c r="P292" s="119"/>
      <c r="Q292" s="119"/>
      <c r="R292" s="119"/>
      <c r="S292" s="119"/>
      <c r="T292" s="120"/>
      <c r="AT292" s="116" t="s">
        <v>218</v>
      </c>
      <c r="AU292" s="116" t="s">
        <v>88</v>
      </c>
      <c r="AV292" s="115" t="s">
        <v>86</v>
      </c>
      <c r="AW292" s="115" t="s">
        <v>35</v>
      </c>
      <c r="AX292" s="115" t="s">
        <v>79</v>
      </c>
      <c r="AY292" s="116" t="s">
        <v>205</v>
      </c>
    </row>
    <row r="293" spans="2:65" s="115" customFormat="1">
      <c r="B293" s="114"/>
      <c r="D293" s="110" t="s">
        <v>218</v>
      </c>
      <c r="E293" s="116" t="s">
        <v>1</v>
      </c>
      <c r="F293" s="117" t="s">
        <v>387</v>
      </c>
      <c r="H293" s="116" t="s">
        <v>1</v>
      </c>
      <c r="I293" s="9"/>
      <c r="L293" s="114"/>
      <c r="M293" s="118"/>
      <c r="N293" s="119"/>
      <c r="O293" s="119"/>
      <c r="P293" s="119"/>
      <c r="Q293" s="119"/>
      <c r="R293" s="119"/>
      <c r="S293" s="119"/>
      <c r="T293" s="120"/>
      <c r="AT293" s="116" t="s">
        <v>218</v>
      </c>
      <c r="AU293" s="116" t="s">
        <v>88</v>
      </c>
      <c r="AV293" s="115" t="s">
        <v>86</v>
      </c>
      <c r="AW293" s="115" t="s">
        <v>35</v>
      </c>
      <c r="AX293" s="115" t="s">
        <v>79</v>
      </c>
      <c r="AY293" s="116" t="s">
        <v>205</v>
      </c>
    </row>
    <row r="294" spans="2:65" s="122" customFormat="1">
      <c r="B294" s="121"/>
      <c r="D294" s="110" t="s">
        <v>218</v>
      </c>
      <c r="E294" s="123" t="s">
        <v>1</v>
      </c>
      <c r="F294" s="124" t="s">
        <v>388</v>
      </c>
      <c r="H294" s="125">
        <v>4</v>
      </c>
      <c r="I294" s="6"/>
      <c r="L294" s="121"/>
      <c r="M294" s="126"/>
      <c r="N294" s="127"/>
      <c r="O294" s="127"/>
      <c r="P294" s="127"/>
      <c r="Q294" s="127"/>
      <c r="R294" s="127"/>
      <c r="S294" s="127"/>
      <c r="T294" s="128"/>
      <c r="AT294" s="123" t="s">
        <v>218</v>
      </c>
      <c r="AU294" s="123" t="s">
        <v>88</v>
      </c>
      <c r="AV294" s="122" t="s">
        <v>88</v>
      </c>
      <c r="AW294" s="122" t="s">
        <v>35</v>
      </c>
      <c r="AX294" s="122" t="s">
        <v>79</v>
      </c>
      <c r="AY294" s="123" t="s">
        <v>205</v>
      </c>
    </row>
    <row r="295" spans="2:65" s="200" customFormat="1">
      <c r="B295" s="199"/>
      <c r="D295" s="110" t="s">
        <v>218</v>
      </c>
      <c r="E295" s="201" t="s">
        <v>1</v>
      </c>
      <c r="F295" s="202" t="s">
        <v>220</v>
      </c>
      <c r="H295" s="203">
        <v>4</v>
      </c>
      <c r="I295" s="7"/>
      <c r="L295" s="199"/>
      <c r="M295" s="204"/>
      <c r="N295" s="205"/>
      <c r="O295" s="205"/>
      <c r="P295" s="205"/>
      <c r="Q295" s="205"/>
      <c r="R295" s="205"/>
      <c r="S295" s="205"/>
      <c r="T295" s="206"/>
      <c r="AT295" s="201" t="s">
        <v>218</v>
      </c>
      <c r="AU295" s="201" t="s">
        <v>88</v>
      </c>
      <c r="AV295" s="200" t="s">
        <v>212</v>
      </c>
      <c r="AW295" s="200" t="s">
        <v>35</v>
      </c>
      <c r="AX295" s="200" t="s">
        <v>86</v>
      </c>
      <c r="AY295" s="201" t="s">
        <v>205</v>
      </c>
    </row>
    <row r="296" spans="2:65" s="86" customFormat="1" ht="22.9" customHeight="1">
      <c r="B296" s="85"/>
      <c r="D296" s="87" t="s">
        <v>78</v>
      </c>
      <c r="E296" s="96" t="s">
        <v>286</v>
      </c>
      <c r="F296" s="96" t="s">
        <v>406</v>
      </c>
      <c r="I296" s="4"/>
      <c r="J296" s="97">
        <f>BK296</f>
        <v>0</v>
      </c>
      <c r="L296" s="85"/>
      <c r="M296" s="90"/>
      <c r="N296" s="91"/>
      <c r="O296" s="91"/>
      <c r="P296" s="92">
        <f>SUM(P297:P301)</f>
        <v>0</v>
      </c>
      <c r="Q296" s="91"/>
      <c r="R296" s="92">
        <f>SUM(R297:R301)</f>
        <v>0.85939499999999991</v>
      </c>
      <c r="S296" s="91"/>
      <c r="T296" s="93">
        <f>SUM(T297:T301)</f>
        <v>0</v>
      </c>
      <c r="AR296" s="87" t="s">
        <v>86</v>
      </c>
      <c r="AT296" s="94" t="s">
        <v>78</v>
      </c>
      <c r="AU296" s="94" t="s">
        <v>86</v>
      </c>
      <c r="AY296" s="87" t="s">
        <v>205</v>
      </c>
      <c r="BK296" s="95">
        <f>SUM(BK297:BK301)</f>
        <v>0</v>
      </c>
    </row>
    <row r="297" spans="2:65" s="24" customFormat="1" ht="24" customHeight="1">
      <c r="B297" s="23"/>
      <c r="C297" s="98" t="s">
        <v>407</v>
      </c>
      <c r="D297" s="98" t="s">
        <v>207</v>
      </c>
      <c r="E297" s="99" t="s">
        <v>408</v>
      </c>
      <c r="F297" s="100" t="s">
        <v>409</v>
      </c>
      <c r="G297" s="101" t="s">
        <v>210</v>
      </c>
      <c r="H297" s="102">
        <v>1245.5</v>
      </c>
      <c r="I297" s="5"/>
      <c r="J297" s="102">
        <f>ROUND(I297*H297,2)</f>
        <v>0</v>
      </c>
      <c r="K297" s="100" t="s">
        <v>234</v>
      </c>
      <c r="L297" s="23"/>
      <c r="M297" s="103" t="s">
        <v>1</v>
      </c>
      <c r="N297" s="104" t="s">
        <v>44</v>
      </c>
      <c r="O297" s="105"/>
      <c r="P297" s="106">
        <f>O297*H297</f>
        <v>0</v>
      </c>
      <c r="Q297" s="106">
        <v>6.8999999999999997E-4</v>
      </c>
      <c r="R297" s="106">
        <f>Q297*H297</f>
        <v>0.85939499999999991</v>
      </c>
      <c r="S297" s="106">
        <v>0</v>
      </c>
      <c r="T297" s="107">
        <f>S297*H297</f>
        <v>0</v>
      </c>
      <c r="AR297" s="108" t="s">
        <v>212</v>
      </c>
      <c r="AT297" s="108" t="s">
        <v>207</v>
      </c>
      <c r="AU297" s="108" t="s">
        <v>88</v>
      </c>
      <c r="AY297" s="15" t="s">
        <v>205</v>
      </c>
      <c r="BE297" s="109">
        <f>IF(N297="základní",J297,0)</f>
        <v>0</v>
      </c>
      <c r="BF297" s="109">
        <f>IF(N297="snížená",J297,0)</f>
        <v>0</v>
      </c>
      <c r="BG297" s="109">
        <f>IF(N297="zákl. přenesená",J297,0)</f>
        <v>0</v>
      </c>
      <c r="BH297" s="109">
        <f>IF(N297="sníž. přenesená",J297,0)</f>
        <v>0</v>
      </c>
      <c r="BI297" s="109">
        <f>IF(N297="nulová",J297,0)</f>
        <v>0</v>
      </c>
      <c r="BJ297" s="15" t="s">
        <v>86</v>
      </c>
      <c r="BK297" s="109">
        <f>ROUND(I297*H297,2)</f>
        <v>0</v>
      </c>
      <c r="BL297" s="15" t="s">
        <v>212</v>
      </c>
      <c r="BM297" s="108" t="s">
        <v>410</v>
      </c>
    </row>
    <row r="298" spans="2:65" s="24" customFormat="1" ht="19.5">
      <c r="B298" s="23"/>
      <c r="D298" s="110" t="s">
        <v>214</v>
      </c>
      <c r="F298" s="198" t="s">
        <v>411</v>
      </c>
      <c r="I298" s="2"/>
      <c r="L298" s="23"/>
      <c r="M298" s="112"/>
      <c r="N298" s="105"/>
      <c r="O298" s="105"/>
      <c r="P298" s="105"/>
      <c r="Q298" s="105"/>
      <c r="R298" s="105"/>
      <c r="S298" s="105"/>
      <c r="T298" s="113"/>
      <c r="AT298" s="15" t="s">
        <v>214</v>
      </c>
      <c r="AU298" s="15" t="s">
        <v>88</v>
      </c>
    </row>
    <row r="299" spans="2:65" s="24" customFormat="1" ht="29.25">
      <c r="B299" s="23"/>
      <c r="D299" s="110" t="s">
        <v>237</v>
      </c>
      <c r="F299" s="111" t="s">
        <v>412</v>
      </c>
      <c r="I299" s="2"/>
      <c r="L299" s="23"/>
      <c r="M299" s="112"/>
      <c r="N299" s="105"/>
      <c r="O299" s="105"/>
      <c r="P299" s="105"/>
      <c r="Q299" s="105"/>
      <c r="R299" s="105"/>
      <c r="S299" s="105"/>
      <c r="T299" s="113"/>
      <c r="AT299" s="15" t="s">
        <v>237</v>
      </c>
      <c r="AU299" s="15" t="s">
        <v>88</v>
      </c>
    </row>
    <row r="300" spans="2:65" s="115" customFormat="1">
      <c r="B300" s="114"/>
      <c r="D300" s="110" t="s">
        <v>218</v>
      </c>
      <c r="E300" s="116" t="s">
        <v>1</v>
      </c>
      <c r="F300" s="117" t="s">
        <v>413</v>
      </c>
      <c r="H300" s="116" t="s">
        <v>1</v>
      </c>
      <c r="I300" s="9"/>
      <c r="L300" s="114"/>
      <c r="M300" s="118"/>
      <c r="N300" s="119"/>
      <c r="O300" s="119"/>
      <c r="P300" s="119"/>
      <c r="Q300" s="119"/>
      <c r="R300" s="119"/>
      <c r="S300" s="119"/>
      <c r="T300" s="120"/>
      <c r="AT300" s="116" t="s">
        <v>218</v>
      </c>
      <c r="AU300" s="116" t="s">
        <v>88</v>
      </c>
      <c r="AV300" s="115" t="s">
        <v>86</v>
      </c>
      <c r="AW300" s="115" t="s">
        <v>35</v>
      </c>
      <c r="AX300" s="115" t="s">
        <v>79</v>
      </c>
      <c r="AY300" s="116" t="s">
        <v>205</v>
      </c>
    </row>
    <row r="301" spans="2:65" s="122" customFormat="1">
      <c r="B301" s="121"/>
      <c r="D301" s="110" t="s">
        <v>218</v>
      </c>
      <c r="E301" s="123" t="s">
        <v>1</v>
      </c>
      <c r="F301" s="124" t="s">
        <v>414</v>
      </c>
      <c r="H301" s="125">
        <v>1245.5</v>
      </c>
      <c r="I301" s="6"/>
      <c r="L301" s="121"/>
      <c r="M301" s="126"/>
      <c r="N301" s="127"/>
      <c r="O301" s="127"/>
      <c r="P301" s="127"/>
      <c r="Q301" s="127"/>
      <c r="R301" s="127"/>
      <c r="S301" s="127"/>
      <c r="T301" s="128"/>
      <c r="AT301" s="123" t="s">
        <v>218</v>
      </c>
      <c r="AU301" s="123" t="s">
        <v>88</v>
      </c>
      <c r="AV301" s="122" t="s">
        <v>88</v>
      </c>
      <c r="AW301" s="122" t="s">
        <v>35</v>
      </c>
      <c r="AX301" s="122" t="s">
        <v>86</v>
      </c>
      <c r="AY301" s="123" t="s">
        <v>205</v>
      </c>
    </row>
    <row r="302" spans="2:65" s="86" customFormat="1" ht="22.9" customHeight="1">
      <c r="B302" s="85"/>
      <c r="D302" s="87" t="s">
        <v>78</v>
      </c>
      <c r="E302" s="96" t="s">
        <v>415</v>
      </c>
      <c r="F302" s="96" t="s">
        <v>416</v>
      </c>
      <c r="I302" s="4"/>
      <c r="J302" s="97">
        <f>BK302</f>
        <v>0</v>
      </c>
      <c r="L302" s="85"/>
      <c r="M302" s="90"/>
      <c r="N302" s="91"/>
      <c r="O302" s="91"/>
      <c r="P302" s="92">
        <f>SUM(P303:P304)</f>
        <v>0</v>
      </c>
      <c r="Q302" s="91"/>
      <c r="R302" s="92">
        <f>SUM(R303:R304)</f>
        <v>0</v>
      </c>
      <c r="S302" s="91"/>
      <c r="T302" s="93">
        <f>SUM(T303:T304)</f>
        <v>0</v>
      </c>
      <c r="AR302" s="87" t="s">
        <v>86</v>
      </c>
      <c r="AT302" s="94" t="s">
        <v>78</v>
      </c>
      <c r="AU302" s="94" t="s">
        <v>86</v>
      </c>
      <c r="AY302" s="87" t="s">
        <v>205</v>
      </c>
      <c r="BK302" s="95">
        <f>SUM(BK303:BK304)</f>
        <v>0</v>
      </c>
    </row>
    <row r="303" spans="2:65" s="24" customFormat="1" ht="16.5" customHeight="1">
      <c r="B303" s="23"/>
      <c r="C303" s="98" t="s">
        <v>417</v>
      </c>
      <c r="D303" s="98" t="s">
        <v>207</v>
      </c>
      <c r="E303" s="99" t="s">
        <v>418</v>
      </c>
      <c r="F303" s="100" t="s">
        <v>419</v>
      </c>
      <c r="G303" s="101" t="s">
        <v>224</v>
      </c>
      <c r="H303" s="102">
        <v>1263.69</v>
      </c>
      <c r="I303" s="5"/>
      <c r="J303" s="102">
        <f>ROUND(I303*H303,2)</f>
        <v>0</v>
      </c>
      <c r="K303" s="100" t="s">
        <v>234</v>
      </c>
      <c r="L303" s="23"/>
      <c r="M303" s="103" t="s">
        <v>1</v>
      </c>
      <c r="N303" s="104" t="s">
        <v>44</v>
      </c>
      <c r="O303" s="105"/>
      <c r="P303" s="106">
        <f>O303*H303</f>
        <v>0</v>
      </c>
      <c r="Q303" s="106">
        <v>0</v>
      </c>
      <c r="R303" s="106">
        <f>Q303*H303</f>
        <v>0</v>
      </c>
      <c r="S303" s="106">
        <v>0</v>
      </c>
      <c r="T303" s="107">
        <f>S303*H303</f>
        <v>0</v>
      </c>
      <c r="AR303" s="108" t="s">
        <v>212</v>
      </c>
      <c r="AT303" s="108" t="s">
        <v>207</v>
      </c>
      <c r="AU303" s="108" t="s">
        <v>88</v>
      </c>
      <c r="AY303" s="15" t="s">
        <v>205</v>
      </c>
      <c r="BE303" s="109">
        <f>IF(N303="základní",J303,0)</f>
        <v>0</v>
      </c>
      <c r="BF303" s="109">
        <f>IF(N303="snížená",J303,0)</f>
        <v>0</v>
      </c>
      <c r="BG303" s="109">
        <f>IF(N303="zákl. přenesená",J303,0)</f>
        <v>0</v>
      </c>
      <c r="BH303" s="109">
        <f>IF(N303="sníž. přenesená",J303,0)</f>
        <v>0</v>
      </c>
      <c r="BI303" s="109">
        <f>IF(N303="nulová",J303,0)</f>
        <v>0</v>
      </c>
      <c r="BJ303" s="15" t="s">
        <v>86</v>
      </c>
      <c r="BK303" s="109">
        <f>ROUND(I303*H303,2)</f>
        <v>0</v>
      </c>
      <c r="BL303" s="15" t="s">
        <v>212</v>
      </c>
      <c r="BM303" s="108" t="s">
        <v>420</v>
      </c>
    </row>
    <row r="304" spans="2:65" s="24" customFormat="1" ht="19.5">
      <c r="B304" s="23"/>
      <c r="D304" s="110" t="s">
        <v>214</v>
      </c>
      <c r="F304" s="198" t="s">
        <v>421</v>
      </c>
      <c r="I304" s="2"/>
      <c r="L304" s="23"/>
      <c r="M304" s="112"/>
      <c r="N304" s="105"/>
      <c r="O304" s="105"/>
      <c r="P304" s="105"/>
      <c r="Q304" s="105"/>
      <c r="R304" s="105"/>
      <c r="S304" s="105"/>
      <c r="T304" s="113"/>
      <c r="AT304" s="15" t="s">
        <v>214</v>
      </c>
      <c r="AU304" s="15" t="s">
        <v>88</v>
      </c>
    </row>
    <row r="305" spans="2:65" s="86" customFormat="1" ht="25.9" customHeight="1">
      <c r="B305" s="85"/>
      <c r="D305" s="87" t="s">
        <v>78</v>
      </c>
      <c r="E305" s="88" t="s">
        <v>422</v>
      </c>
      <c r="F305" s="88" t="s">
        <v>423</v>
      </c>
      <c r="I305" s="4"/>
      <c r="J305" s="89">
        <f>BK305</f>
        <v>0</v>
      </c>
      <c r="L305" s="85"/>
      <c r="M305" s="90"/>
      <c r="N305" s="91"/>
      <c r="O305" s="91"/>
      <c r="P305" s="92">
        <f>SUM(P306:P308)</f>
        <v>0</v>
      </c>
      <c r="Q305" s="91"/>
      <c r="R305" s="92">
        <f>SUM(R306:R308)</f>
        <v>0</v>
      </c>
      <c r="S305" s="91"/>
      <c r="T305" s="93">
        <f>SUM(T306:T308)</f>
        <v>0</v>
      </c>
      <c r="AR305" s="87" t="s">
        <v>212</v>
      </c>
      <c r="AT305" s="94" t="s">
        <v>78</v>
      </c>
      <c r="AU305" s="94" t="s">
        <v>79</v>
      </c>
      <c r="AY305" s="87" t="s">
        <v>205</v>
      </c>
      <c r="BK305" s="95">
        <f>SUM(BK306:BK308)</f>
        <v>0</v>
      </c>
    </row>
    <row r="306" spans="2:65" s="24" customFormat="1" ht="16.5" customHeight="1">
      <c r="B306" s="23"/>
      <c r="C306" s="98" t="s">
        <v>424</v>
      </c>
      <c r="D306" s="98" t="s">
        <v>207</v>
      </c>
      <c r="E306" s="99" t="s">
        <v>354</v>
      </c>
      <c r="F306" s="100" t="s">
        <v>425</v>
      </c>
      <c r="G306" s="101" t="s">
        <v>346</v>
      </c>
      <c r="H306" s="102">
        <v>14</v>
      </c>
      <c r="I306" s="5"/>
      <c r="J306" s="102">
        <f>ROUND(I306*H306,2)</f>
        <v>0</v>
      </c>
      <c r="K306" s="100" t="s">
        <v>211</v>
      </c>
      <c r="L306" s="23"/>
      <c r="M306" s="103" t="s">
        <v>1</v>
      </c>
      <c r="N306" s="104" t="s">
        <v>44</v>
      </c>
      <c r="O306" s="105"/>
      <c r="P306" s="106">
        <f>O306*H306</f>
        <v>0</v>
      </c>
      <c r="Q306" s="106">
        <v>0</v>
      </c>
      <c r="R306" s="106">
        <f>Q306*H306</f>
        <v>0</v>
      </c>
      <c r="S306" s="106">
        <v>0</v>
      </c>
      <c r="T306" s="107">
        <f>S306*H306</f>
        <v>0</v>
      </c>
      <c r="AR306" s="108" t="s">
        <v>212</v>
      </c>
      <c r="AT306" s="108" t="s">
        <v>207</v>
      </c>
      <c r="AU306" s="108" t="s">
        <v>86</v>
      </c>
      <c r="AY306" s="15" t="s">
        <v>205</v>
      </c>
      <c r="BE306" s="109">
        <f>IF(N306="základní",J306,0)</f>
        <v>0</v>
      </c>
      <c r="BF306" s="109">
        <f>IF(N306="snížená",J306,0)</f>
        <v>0</v>
      </c>
      <c r="BG306" s="109">
        <f>IF(N306="zákl. přenesená",J306,0)</f>
        <v>0</v>
      </c>
      <c r="BH306" s="109">
        <f>IF(N306="sníž. přenesená",J306,0)</f>
        <v>0</v>
      </c>
      <c r="BI306" s="109">
        <f>IF(N306="nulová",J306,0)</f>
        <v>0</v>
      </c>
      <c r="BJ306" s="15" t="s">
        <v>86</v>
      </c>
      <c r="BK306" s="109">
        <f>ROUND(I306*H306,2)</f>
        <v>0</v>
      </c>
      <c r="BL306" s="15" t="s">
        <v>212</v>
      </c>
      <c r="BM306" s="108" t="s">
        <v>426</v>
      </c>
    </row>
    <row r="307" spans="2:65" s="24" customFormat="1">
      <c r="B307" s="23"/>
      <c r="D307" s="110" t="s">
        <v>214</v>
      </c>
      <c r="F307" s="198" t="s">
        <v>425</v>
      </c>
      <c r="I307" s="2"/>
      <c r="L307" s="23"/>
      <c r="M307" s="112"/>
      <c r="N307" s="105"/>
      <c r="O307" s="105"/>
      <c r="P307" s="105"/>
      <c r="Q307" s="105"/>
      <c r="R307" s="105"/>
      <c r="S307" s="105"/>
      <c r="T307" s="113"/>
      <c r="AT307" s="15" t="s">
        <v>214</v>
      </c>
      <c r="AU307" s="15" t="s">
        <v>86</v>
      </c>
    </row>
    <row r="308" spans="2:65" s="24" customFormat="1" ht="16.5" customHeight="1">
      <c r="B308" s="23"/>
      <c r="C308" s="98" t="s">
        <v>427</v>
      </c>
      <c r="D308" s="98" t="s">
        <v>207</v>
      </c>
      <c r="E308" s="99" t="s">
        <v>428</v>
      </c>
      <c r="F308" s="100" t="s">
        <v>429</v>
      </c>
      <c r="G308" s="101" t="s">
        <v>346</v>
      </c>
      <c r="H308" s="102">
        <v>2</v>
      </c>
      <c r="I308" s="5"/>
      <c r="J308" s="102">
        <f>ROUND(I308*H308,2)</f>
        <v>0</v>
      </c>
      <c r="K308" s="100" t="s">
        <v>211</v>
      </c>
      <c r="L308" s="23"/>
      <c r="M308" s="224" t="s">
        <v>1</v>
      </c>
      <c r="N308" s="225" t="s">
        <v>44</v>
      </c>
      <c r="O308" s="140"/>
      <c r="P308" s="226">
        <f>O308*H308</f>
        <v>0</v>
      </c>
      <c r="Q308" s="226">
        <v>0</v>
      </c>
      <c r="R308" s="226">
        <f>Q308*H308</f>
        <v>0</v>
      </c>
      <c r="S308" s="226">
        <v>0</v>
      </c>
      <c r="T308" s="227">
        <f>S308*H308</f>
        <v>0</v>
      </c>
      <c r="AR308" s="108" t="s">
        <v>212</v>
      </c>
      <c r="AT308" s="108" t="s">
        <v>207</v>
      </c>
      <c r="AU308" s="108" t="s">
        <v>86</v>
      </c>
      <c r="AY308" s="15" t="s">
        <v>205</v>
      </c>
      <c r="BE308" s="109">
        <f>IF(N308="základní",J308,0)</f>
        <v>0</v>
      </c>
      <c r="BF308" s="109">
        <f>IF(N308="snížená",J308,0)</f>
        <v>0</v>
      </c>
      <c r="BG308" s="109">
        <f>IF(N308="zákl. přenesená",J308,0)</f>
        <v>0</v>
      </c>
      <c r="BH308" s="109">
        <f>IF(N308="sníž. přenesená",J308,0)</f>
        <v>0</v>
      </c>
      <c r="BI308" s="109">
        <f>IF(N308="nulová",J308,0)</f>
        <v>0</v>
      </c>
      <c r="BJ308" s="15" t="s">
        <v>86</v>
      </c>
      <c r="BK308" s="109">
        <f>ROUND(I308*H308,2)</f>
        <v>0</v>
      </c>
      <c r="BL308" s="15" t="s">
        <v>212</v>
      </c>
      <c r="BM308" s="108" t="s">
        <v>430</v>
      </c>
    </row>
    <row r="309" spans="2:65" s="24" customFormat="1" ht="6.95" customHeight="1">
      <c r="B309" s="53"/>
      <c r="C309" s="54"/>
      <c r="D309" s="54"/>
      <c r="E309" s="54"/>
      <c r="F309" s="54"/>
      <c r="G309" s="54"/>
      <c r="H309" s="54"/>
      <c r="I309" s="54"/>
      <c r="J309" s="54"/>
      <c r="K309" s="54"/>
      <c r="L309" s="23"/>
    </row>
  </sheetData>
  <sheetProtection algorithmName="SHA-512" hashValue="MsxPiF8KB4q46+hn+wzqUQbchb4haRI6H4HwFAFb3QraRLAjul3EOnaOQ+8QF8fK+NbN31BcMlNnOg5QEb/zqQ==" saltValue="elN2qopajaTq+Pa8sYsy/A==" spinCount="100000" sheet="1" objects="1" scenarios="1"/>
  <autoFilter ref="C128:K308"/>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309"/>
  <sheetViews>
    <sheetView showGridLines="0" topLeftCell="A131" workbookViewId="0">
      <selection activeCell="J144" sqref="J144"/>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96</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172</v>
      </c>
      <c r="F9" s="271"/>
      <c r="G9" s="271"/>
      <c r="H9" s="271"/>
      <c r="L9" s="23"/>
    </row>
    <row r="10" spans="2:46" s="25" customFormat="1" ht="12" customHeight="1">
      <c r="B10" s="23"/>
      <c r="D10" s="22" t="s">
        <v>173</v>
      </c>
      <c r="L10" s="23"/>
    </row>
    <row r="11" spans="2:46" s="25" customFormat="1" ht="36.950000000000003" customHeight="1">
      <c r="B11" s="23"/>
      <c r="E11" s="245" t="s">
        <v>431</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25.5" customHeight="1">
      <c r="B29" s="31"/>
      <c r="E29" s="252" t="s">
        <v>432</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ROUND(J129,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ROUND((SUM(BE129:BE308)),  2)</f>
        <v>0</v>
      </c>
      <c r="I35" s="39">
        <v>0.21</v>
      </c>
      <c r="J35" s="38">
        <f>ROUND(((SUM(BE129:BE308))*I35),  2)</f>
        <v>0</v>
      </c>
      <c r="L35" s="23"/>
    </row>
    <row r="36" spans="2:12" s="25" customFormat="1" ht="14.45" customHeight="1">
      <c r="B36" s="23"/>
      <c r="E36" s="22" t="s">
        <v>45</v>
      </c>
      <c r="F36" s="38">
        <f>ROUND((SUM(BF129:BF308)),  2)</f>
        <v>0</v>
      </c>
      <c r="I36" s="39">
        <v>0.15</v>
      </c>
      <c r="J36" s="38">
        <f>ROUND(((SUM(BF129:BF308))*I36),  2)</f>
        <v>0</v>
      </c>
      <c r="L36" s="23"/>
    </row>
    <row r="37" spans="2:12" s="25" customFormat="1" ht="14.45" hidden="1" customHeight="1">
      <c r="B37" s="23"/>
      <c r="E37" s="22" t="s">
        <v>46</v>
      </c>
      <c r="F37" s="38">
        <f>ROUND((SUM(BG129:BG308)),  2)</f>
        <v>0</v>
      </c>
      <c r="I37" s="39">
        <v>0.21</v>
      </c>
      <c r="J37" s="38">
        <f>0</f>
        <v>0</v>
      </c>
      <c r="L37" s="23"/>
    </row>
    <row r="38" spans="2:12" s="25" customFormat="1" ht="14.45" hidden="1" customHeight="1">
      <c r="B38" s="23"/>
      <c r="E38" s="22" t="s">
        <v>47</v>
      </c>
      <c r="F38" s="38">
        <f>ROUND((SUM(BH129:BH308)),  2)</f>
        <v>0</v>
      </c>
      <c r="I38" s="39">
        <v>0.15</v>
      </c>
      <c r="J38" s="38">
        <f>0</f>
        <v>0</v>
      </c>
      <c r="L38" s="23"/>
    </row>
    <row r="39" spans="2:12" s="25" customFormat="1" ht="14.45" hidden="1" customHeight="1">
      <c r="B39" s="23"/>
      <c r="E39" s="22" t="s">
        <v>48</v>
      </c>
      <c r="F39" s="38">
        <f>ROUND((SUM(BI129:BI308)),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172</v>
      </c>
      <c r="F87" s="271"/>
      <c r="G87" s="271"/>
      <c r="H87" s="271"/>
      <c r="L87" s="23"/>
    </row>
    <row r="88" spans="2:12" s="25" customFormat="1" ht="12" customHeight="1">
      <c r="B88" s="23"/>
      <c r="C88" s="22" t="s">
        <v>173</v>
      </c>
      <c r="L88" s="23"/>
    </row>
    <row r="89" spans="2:12" s="25" customFormat="1" ht="16.5" customHeight="1">
      <c r="B89" s="23"/>
      <c r="E89" s="245" t="str">
        <f>E11</f>
        <v>SO 01.2 - Čelní hráz</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J129</f>
        <v>0</v>
      </c>
      <c r="L98" s="23"/>
      <c r="AU98" s="15" t="s">
        <v>180</v>
      </c>
    </row>
    <row r="99" spans="2:47" s="62" customFormat="1" ht="24.95" customHeight="1">
      <c r="B99" s="61"/>
      <c r="D99" s="63" t="s">
        <v>181</v>
      </c>
      <c r="E99" s="64"/>
      <c r="F99" s="64"/>
      <c r="G99" s="64"/>
      <c r="H99" s="64"/>
      <c r="I99" s="64"/>
      <c r="J99" s="65">
        <f>J130</f>
        <v>0</v>
      </c>
      <c r="L99" s="61"/>
    </row>
    <row r="100" spans="2:47" s="188" customFormat="1" ht="19.899999999999999" customHeight="1">
      <c r="B100" s="66"/>
      <c r="D100" s="68" t="s">
        <v>182</v>
      </c>
      <c r="E100" s="69"/>
      <c r="F100" s="69"/>
      <c r="G100" s="69"/>
      <c r="H100" s="69"/>
      <c r="I100" s="69"/>
      <c r="J100" s="70">
        <f>J131</f>
        <v>0</v>
      </c>
      <c r="L100" s="66"/>
    </row>
    <row r="101" spans="2:47" s="188" customFormat="1" ht="19.899999999999999" customHeight="1">
      <c r="B101" s="66"/>
      <c r="D101" s="68" t="s">
        <v>183</v>
      </c>
      <c r="E101" s="69"/>
      <c r="F101" s="69"/>
      <c r="G101" s="69"/>
      <c r="H101" s="69"/>
      <c r="I101" s="69"/>
      <c r="J101" s="70">
        <f>J233</f>
        <v>0</v>
      </c>
      <c r="L101" s="66"/>
    </row>
    <row r="102" spans="2:47" s="188" customFormat="1" ht="19.899999999999999" customHeight="1">
      <c r="B102" s="66"/>
      <c r="D102" s="68" t="s">
        <v>185</v>
      </c>
      <c r="E102" s="69"/>
      <c r="F102" s="69"/>
      <c r="G102" s="69"/>
      <c r="H102" s="69"/>
      <c r="I102" s="69"/>
      <c r="J102" s="70">
        <f>J240</f>
        <v>0</v>
      </c>
      <c r="L102" s="66"/>
    </row>
    <row r="103" spans="2:47" s="188" customFormat="1" ht="19.899999999999999" customHeight="1">
      <c r="B103" s="66"/>
      <c r="D103" s="68" t="s">
        <v>433</v>
      </c>
      <c r="E103" s="69"/>
      <c r="F103" s="69"/>
      <c r="G103" s="69"/>
      <c r="H103" s="69"/>
      <c r="I103" s="69"/>
      <c r="J103" s="70">
        <f>J246</f>
        <v>0</v>
      </c>
      <c r="L103" s="66"/>
    </row>
    <row r="104" spans="2:47" s="188" customFormat="1" ht="19.899999999999999" customHeight="1">
      <c r="B104" s="66"/>
      <c r="D104" s="68" t="s">
        <v>186</v>
      </c>
      <c r="E104" s="69"/>
      <c r="F104" s="69"/>
      <c r="G104" s="69"/>
      <c r="H104" s="69"/>
      <c r="I104" s="69"/>
      <c r="J104" s="70">
        <f>J261</f>
        <v>0</v>
      </c>
      <c r="L104" s="66"/>
    </row>
    <row r="105" spans="2:47" s="188" customFormat="1" ht="19.899999999999999" customHeight="1">
      <c r="B105" s="66"/>
      <c r="D105" s="68" t="s">
        <v>187</v>
      </c>
      <c r="E105" s="69"/>
      <c r="F105" s="69"/>
      <c r="G105" s="69"/>
      <c r="H105" s="69"/>
      <c r="I105" s="69"/>
      <c r="J105" s="70">
        <f>J297</f>
        <v>0</v>
      </c>
      <c r="L105" s="66"/>
    </row>
    <row r="106" spans="2:47" s="188" customFormat="1" ht="19.899999999999999" customHeight="1">
      <c r="B106" s="66"/>
      <c r="D106" s="68" t="s">
        <v>188</v>
      </c>
      <c r="E106" s="69"/>
      <c r="F106" s="69"/>
      <c r="G106" s="69"/>
      <c r="H106" s="69"/>
      <c r="I106" s="69"/>
      <c r="J106" s="70">
        <f>J303</f>
        <v>0</v>
      </c>
      <c r="L106" s="66"/>
    </row>
    <row r="107" spans="2:47" s="62" customFormat="1" ht="24.95" customHeight="1">
      <c r="B107" s="61"/>
      <c r="D107" s="63" t="s">
        <v>189</v>
      </c>
      <c r="E107" s="64"/>
      <c r="F107" s="64"/>
      <c r="G107" s="64"/>
      <c r="H107" s="64"/>
      <c r="I107" s="64"/>
      <c r="J107" s="65">
        <f>J306</f>
        <v>0</v>
      </c>
      <c r="L107" s="61"/>
    </row>
    <row r="108" spans="2:47" s="25" customFormat="1" ht="21.75" customHeight="1">
      <c r="B108" s="23"/>
      <c r="L108" s="23"/>
    </row>
    <row r="109" spans="2:47" s="25" customFormat="1" ht="6.95" customHeight="1">
      <c r="B109" s="53"/>
      <c r="C109" s="54"/>
      <c r="D109" s="54"/>
      <c r="E109" s="54"/>
      <c r="F109" s="54"/>
      <c r="G109" s="54"/>
      <c r="H109" s="54"/>
      <c r="I109" s="54"/>
      <c r="J109" s="54"/>
      <c r="K109" s="54"/>
      <c r="L109" s="23"/>
    </row>
    <row r="113" spans="2:20" s="25" customFormat="1" ht="6.95" customHeight="1">
      <c r="B113" s="55"/>
      <c r="C113" s="56"/>
      <c r="D113" s="56"/>
      <c r="E113" s="56"/>
      <c r="F113" s="56"/>
      <c r="G113" s="56"/>
      <c r="H113" s="56"/>
      <c r="I113" s="56"/>
      <c r="J113" s="56"/>
      <c r="K113" s="56"/>
      <c r="L113" s="23"/>
    </row>
    <row r="114" spans="2:20" s="25" customFormat="1" ht="24.95" customHeight="1">
      <c r="B114" s="23"/>
      <c r="C114" s="19" t="s">
        <v>190</v>
      </c>
      <c r="L114" s="23"/>
    </row>
    <row r="115" spans="2:20" s="25" customFormat="1" ht="6.95" customHeight="1">
      <c r="B115" s="23"/>
      <c r="L115" s="23"/>
    </row>
    <row r="116" spans="2:20" s="25" customFormat="1" ht="12" customHeight="1">
      <c r="B116" s="23"/>
      <c r="C116" s="22" t="s">
        <v>15</v>
      </c>
      <c r="L116" s="23"/>
    </row>
    <row r="117" spans="2:20" s="25" customFormat="1" ht="16.5" customHeight="1">
      <c r="B117" s="23"/>
      <c r="E117" s="272" t="str">
        <f>E7</f>
        <v>SN Žireč</v>
      </c>
      <c r="F117" s="273"/>
      <c r="G117" s="273"/>
      <c r="H117" s="273"/>
      <c r="L117" s="23"/>
    </row>
    <row r="118" spans="2:20" ht="12" customHeight="1">
      <c r="B118" s="18"/>
      <c r="C118" s="22" t="s">
        <v>171</v>
      </c>
      <c r="L118" s="18"/>
    </row>
    <row r="119" spans="2:20" s="25" customFormat="1" ht="16.5" customHeight="1">
      <c r="B119" s="23"/>
      <c r="E119" s="272" t="s">
        <v>172</v>
      </c>
      <c r="F119" s="271"/>
      <c r="G119" s="271"/>
      <c r="H119" s="271"/>
      <c r="L119" s="23"/>
    </row>
    <row r="120" spans="2:20" s="25" customFormat="1" ht="12" customHeight="1">
      <c r="B120" s="23"/>
      <c r="C120" s="22" t="s">
        <v>173</v>
      </c>
      <c r="L120" s="23"/>
    </row>
    <row r="121" spans="2:20" s="25" customFormat="1" ht="16.5" customHeight="1">
      <c r="B121" s="23"/>
      <c r="E121" s="245" t="str">
        <f>E11</f>
        <v>SO 01.2 - Čelní hráz</v>
      </c>
      <c r="F121" s="271"/>
      <c r="G121" s="271"/>
      <c r="H121" s="271"/>
      <c r="L121" s="23"/>
    </row>
    <row r="122" spans="2:20" s="25" customFormat="1" ht="6.95" customHeight="1">
      <c r="B122" s="23"/>
      <c r="L122" s="23"/>
    </row>
    <row r="123" spans="2:20" s="25" customFormat="1" ht="12" customHeight="1">
      <c r="B123" s="23"/>
      <c r="C123" s="22" t="s">
        <v>19</v>
      </c>
      <c r="F123" s="30" t="str">
        <f>F14</f>
        <v xml:space="preserve"> </v>
      </c>
      <c r="I123" s="22" t="s">
        <v>21</v>
      </c>
      <c r="J123" s="163" t="str">
        <f>IF(J14="","",J14)</f>
        <v>17. 12. 2018</v>
      </c>
      <c r="L123" s="23"/>
    </row>
    <row r="124" spans="2:20" s="25" customFormat="1" ht="6.95" customHeight="1">
      <c r="B124" s="23"/>
      <c r="L124" s="23"/>
    </row>
    <row r="125" spans="2:20" s="25" customFormat="1" ht="27.95" customHeight="1">
      <c r="B125" s="23"/>
      <c r="C125" s="22" t="s">
        <v>23</v>
      </c>
      <c r="F125" s="30" t="str">
        <f>E17</f>
        <v>Povodí Labe, státní podnik</v>
      </c>
      <c r="I125" s="22" t="s">
        <v>31</v>
      </c>
      <c r="J125" s="57" t="str">
        <f>E23</f>
        <v>Sweco Hydroprojekt a.s.</v>
      </c>
      <c r="L125" s="23"/>
    </row>
    <row r="126" spans="2:20" s="25" customFormat="1" ht="15.2" customHeight="1">
      <c r="B126" s="23"/>
      <c r="C126" s="22" t="s">
        <v>29</v>
      </c>
      <c r="F126" s="30" t="str">
        <f>IF(E20="","",E20)</f>
        <v>Vyplň údaj</v>
      </c>
      <c r="I126" s="22" t="s">
        <v>36</v>
      </c>
      <c r="J126" s="57" t="str">
        <f>E26</f>
        <v xml:space="preserve"> </v>
      </c>
      <c r="L126" s="23"/>
    </row>
    <row r="127" spans="2:20" s="25" customFormat="1" ht="10.35" customHeight="1">
      <c r="B127" s="23"/>
      <c r="L127" s="23"/>
    </row>
    <row r="128" spans="2:20" s="78" customFormat="1" ht="29.25" customHeight="1">
      <c r="B128" s="71"/>
      <c r="C128" s="72" t="s">
        <v>191</v>
      </c>
      <c r="D128" s="73" t="s">
        <v>64</v>
      </c>
      <c r="E128" s="73" t="s">
        <v>60</v>
      </c>
      <c r="F128" s="73" t="s">
        <v>61</v>
      </c>
      <c r="G128" s="73" t="s">
        <v>192</v>
      </c>
      <c r="H128" s="73" t="s">
        <v>193</v>
      </c>
      <c r="I128" s="73" t="s">
        <v>194</v>
      </c>
      <c r="J128" s="73" t="s">
        <v>178</v>
      </c>
      <c r="K128" s="74" t="s">
        <v>195</v>
      </c>
      <c r="L128" s="71"/>
      <c r="M128" s="75" t="s">
        <v>1</v>
      </c>
      <c r="N128" s="76" t="s">
        <v>43</v>
      </c>
      <c r="O128" s="76" t="s">
        <v>196</v>
      </c>
      <c r="P128" s="76" t="s">
        <v>197</v>
      </c>
      <c r="Q128" s="76" t="s">
        <v>198</v>
      </c>
      <c r="R128" s="76" t="s">
        <v>199</v>
      </c>
      <c r="S128" s="76" t="s">
        <v>200</v>
      </c>
      <c r="T128" s="77" t="s">
        <v>201</v>
      </c>
    </row>
    <row r="129" spans="2:65" s="25" customFormat="1" ht="22.9" customHeight="1">
      <c r="B129" s="23"/>
      <c r="C129" s="79" t="s">
        <v>202</v>
      </c>
      <c r="I129" s="2"/>
      <c r="J129" s="80">
        <f>BK129</f>
        <v>0</v>
      </c>
      <c r="L129" s="23"/>
      <c r="M129" s="81"/>
      <c r="N129" s="33"/>
      <c r="O129" s="33"/>
      <c r="P129" s="82">
        <f>P130+P306</f>
        <v>0</v>
      </c>
      <c r="Q129" s="33"/>
      <c r="R129" s="82">
        <f>R130+R306</f>
        <v>1018.723882125</v>
      </c>
      <c r="S129" s="33"/>
      <c r="T129" s="83">
        <f>T130+T306</f>
        <v>0</v>
      </c>
      <c r="AT129" s="15" t="s">
        <v>78</v>
      </c>
      <c r="AU129" s="15" t="s">
        <v>180</v>
      </c>
      <c r="BK129" s="84">
        <f>BK130+BK306</f>
        <v>0</v>
      </c>
    </row>
    <row r="130" spans="2:65" s="86" customFormat="1" ht="25.9" customHeight="1">
      <c r="B130" s="85"/>
      <c r="D130" s="87" t="s">
        <v>78</v>
      </c>
      <c r="E130" s="88" t="s">
        <v>203</v>
      </c>
      <c r="F130" s="88" t="s">
        <v>204</v>
      </c>
      <c r="I130" s="4"/>
      <c r="J130" s="89">
        <f>BK130</f>
        <v>0</v>
      </c>
      <c r="L130" s="85"/>
      <c r="M130" s="90"/>
      <c r="N130" s="91"/>
      <c r="O130" s="91"/>
      <c r="P130" s="92">
        <f>P131+P233+P240+P246+P261+P297+P303</f>
        <v>0</v>
      </c>
      <c r="Q130" s="91"/>
      <c r="R130" s="92">
        <f>R131+R233+R240+R246+R261+R297+R303</f>
        <v>1018.723882125</v>
      </c>
      <c r="S130" s="91"/>
      <c r="T130" s="93">
        <f>T131+T233+T240+T246+T261+T297+T303</f>
        <v>0</v>
      </c>
      <c r="AR130" s="87" t="s">
        <v>86</v>
      </c>
      <c r="AT130" s="94" t="s">
        <v>78</v>
      </c>
      <c r="AU130" s="94" t="s">
        <v>79</v>
      </c>
      <c r="AY130" s="87" t="s">
        <v>205</v>
      </c>
      <c r="BK130" s="95">
        <f>BK131+BK233+BK240+BK246+BK261+BK297+BK303</f>
        <v>0</v>
      </c>
    </row>
    <row r="131" spans="2:65" s="86" customFormat="1" ht="22.9" customHeight="1">
      <c r="B131" s="85"/>
      <c r="D131" s="87" t="s">
        <v>78</v>
      </c>
      <c r="E131" s="96" t="s">
        <v>86</v>
      </c>
      <c r="F131" s="96" t="s">
        <v>206</v>
      </c>
      <c r="I131" s="4"/>
      <c r="J131" s="97">
        <f>BK131</f>
        <v>0</v>
      </c>
      <c r="L131" s="85"/>
      <c r="M131" s="90"/>
      <c r="N131" s="91"/>
      <c r="O131" s="91"/>
      <c r="P131" s="92">
        <f>SUM(P132:P232)</f>
        <v>0</v>
      </c>
      <c r="Q131" s="91"/>
      <c r="R131" s="92">
        <f>SUM(R132:R232)</f>
        <v>404.45125999999999</v>
      </c>
      <c r="S131" s="91"/>
      <c r="T131" s="93">
        <f>SUM(T132:T232)</f>
        <v>0</v>
      </c>
      <c r="AR131" s="87" t="s">
        <v>86</v>
      </c>
      <c r="AT131" s="94" t="s">
        <v>78</v>
      </c>
      <c r="AU131" s="94" t="s">
        <v>86</v>
      </c>
      <c r="AY131" s="87" t="s">
        <v>205</v>
      </c>
      <c r="BK131" s="95">
        <f>SUM(BK132:BK232)</f>
        <v>0</v>
      </c>
    </row>
    <row r="132" spans="2:65" s="25" customFormat="1" ht="24" customHeight="1">
      <c r="B132" s="23"/>
      <c r="C132" s="98" t="s">
        <v>86</v>
      </c>
      <c r="D132" s="98" t="s">
        <v>207</v>
      </c>
      <c r="E132" s="99" t="s">
        <v>208</v>
      </c>
      <c r="F132" s="100" t="s">
        <v>209</v>
      </c>
      <c r="G132" s="101" t="s">
        <v>210</v>
      </c>
      <c r="H132" s="102">
        <v>19823.330000000002</v>
      </c>
      <c r="I132" s="5"/>
      <c r="J132" s="102">
        <f>ROUND(I132*H132,2)</f>
        <v>0</v>
      </c>
      <c r="K132" s="100" t="s">
        <v>211</v>
      </c>
      <c r="L132" s="23"/>
      <c r="M132" s="103" t="s">
        <v>1</v>
      </c>
      <c r="N132" s="104" t="s">
        <v>44</v>
      </c>
      <c r="O132" s="105"/>
      <c r="P132" s="106">
        <f>O132*H132</f>
        <v>0</v>
      </c>
      <c r="Q132" s="106">
        <v>0</v>
      </c>
      <c r="R132" s="106">
        <f>Q132*H132</f>
        <v>0</v>
      </c>
      <c r="S132" s="106">
        <v>0</v>
      </c>
      <c r="T132" s="107">
        <f>S132*H132</f>
        <v>0</v>
      </c>
      <c r="AR132" s="108" t="s">
        <v>212</v>
      </c>
      <c r="AT132" s="108" t="s">
        <v>207</v>
      </c>
      <c r="AU132" s="108" t="s">
        <v>88</v>
      </c>
      <c r="AY132" s="15" t="s">
        <v>205</v>
      </c>
      <c r="BE132" s="109">
        <f>IF(N132="základní",J132,0)</f>
        <v>0</v>
      </c>
      <c r="BF132" s="109">
        <f>IF(N132="snížená",J132,0)</f>
        <v>0</v>
      </c>
      <c r="BG132" s="109">
        <f>IF(N132="zákl. přenesená",J132,0)</f>
        <v>0</v>
      </c>
      <c r="BH132" s="109">
        <f>IF(N132="sníž. přenesená",J132,0)</f>
        <v>0</v>
      </c>
      <c r="BI132" s="109">
        <f>IF(N132="nulová",J132,0)</f>
        <v>0</v>
      </c>
      <c r="BJ132" s="15" t="s">
        <v>86</v>
      </c>
      <c r="BK132" s="109">
        <f>ROUND(I132*H132,2)</f>
        <v>0</v>
      </c>
      <c r="BL132" s="15" t="s">
        <v>212</v>
      </c>
      <c r="BM132" s="108" t="s">
        <v>434</v>
      </c>
    </row>
    <row r="133" spans="2:65" s="25" customFormat="1" ht="29.25">
      <c r="B133" s="23"/>
      <c r="D133" s="110" t="s">
        <v>214</v>
      </c>
      <c r="F133" s="198" t="s">
        <v>215</v>
      </c>
      <c r="I133" s="2"/>
      <c r="L133" s="23"/>
      <c r="M133" s="112"/>
      <c r="N133" s="105"/>
      <c r="O133" s="105"/>
      <c r="P133" s="105"/>
      <c r="Q133" s="105"/>
      <c r="R133" s="105"/>
      <c r="S133" s="105"/>
      <c r="T133" s="113"/>
      <c r="AT133" s="15" t="s">
        <v>214</v>
      </c>
      <c r="AU133" s="15" t="s">
        <v>88</v>
      </c>
    </row>
    <row r="134" spans="2:65" s="25" customFormat="1" ht="97.5">
      <c r="B134" s="23"/>
      <c r="D134" s="110" t="s">
        <v>216</v>
      </c>
      <c r="F134" s="111" t="s">
        <v>435</v>
      </c>
      <c r="I134" s="2"/>
      <c r="L134" s="23"/>
      <c r="M134" s="112"/>
      <c r="N134" s="105"/>
      <c r="O134" s="105"/>
      <c r="P134" s="105"/>
      <c r="Q134" s="105"/>
      <c r="R134" s="105"/>
      <c r="S134" s="105"/>
      <c r="T134" s="113"/>
      <c r="AT134" s="15" t="s">
        <v>216</v>
      </c>
      <c r="AU134" s="15" t="s">
        <v>88</v>
      </c>
    </row>
    <row r="135" spans="2:65" s="122" customFormat="1">
      <c r="B135" s="121"/>
      <c r="D135" s="110" t="s">
        <v>218</v>
      </c>
      <c r="E135" s="123" t="s">
        <v>1</v>
      </c>
      <c r="F135" s="124" t="s">
        <v>436</v>
      </c>
      <c r="H135" s="125">
        <v>19823.330000000002</v>
      </c>
      <c r="I135" s="6"/>
      <c r="L135" s="121"/>
      <c r="M135" s="126"/>
      <c r="N135" s="127"/>
      <c r="O135" s="127"/>
      <c r="P135" s="127"/>
      <c r="Q135" s="127"/>
      <c r="R135" s="127"/>
      <c r="S135" s="127"/>
      <c r="T135" s="128"/>
      <c r="AT135" s="123" t="s">
        <v>218</v>
      </c>
      <c r="AU135" s="123" t="s">
        <v>88</v>
      </c>
      <c r="AV135" s="122" t="s">
        <v>88</v>
      </c>
      <c r="AW135" s="122" t="s">
        <v>35</v>
      </c>
      <c r="AX135" s="122" t="s">
        <v>79</v>
      </c>
      <c r="AY135" s="123" t="s">
        <v>205</v>
      </c>
    </row>
    <row r="136" spans="2:65" s="200" customFormat="1">
      <c r="B136" s="199"/>
      <c r="D136" s="110" t="s">
        <v>218</v>
      </c>
      <c r="E136" s="201" t="s">
        <v>1</v>
      </c>
      <c r="F136" s="202" t="s">
        <v>220</v>
      </c>
      <c r="H136" s="203">
        <v>19823.330000000002</v>
      </c>
      <c r="I136" s="7"/>
      <c r="L136" s="199"/>
      <c r="M136" s="204"/>
      <c r="N136" s="205"/>
      <c r="O136" s="205"/>
      <c r="P136" s="205"/>
      <c r="Q136" s="205"/>
      <c r="R136" s="205"/>
      <c r="S136" s="205"/>
      <c r="T136" s="206"/>
      <c r="AT136" s="201" t="s">
        <v>218</v>
      </c>
      <c r="AU136" s="201" t="s">
        <v>88</v>
      </c>
      <c r="AV136" s="200" t="s">
        <v>212</v>
      </c>
      <c r="AW136" s="200" t="s">
        <v>35</v>
      </c>
      <c r="AX136" s="200" t="s">
        <v>86</v>
      </c>
      <c r="AY136" s="201" t="s">
        <v>205</v>
      </c>
    </row>
    <row r="137" spans="2:65" s="25" customFormat="1" ht="16.5" customHeight="1">
      <c r="B137" s="23"/>
      <c r="C137" s="207" t="s">
        <v>88</v>
      </c>
      <c r="D137" s="207" t="s">
        <v>221</v>
      </c>
      <c r="E137" s="208" t="s">
        <v>222</v>
      </c>
      <c r="F137" s="209" t="s">
        <v>223</v>
      </c>
      <c r="G137" s="210" t="s">
        <v>224</v>
      </c>
      <c r="H137" s="211">
        <v>404.4</v>
      </c>
      <c r="I137" s="8"/>
      <c r="J137" s="211">
        <f>ROUND(I137*H137,2)</f>
        <v>0</v>
      </c>
      <c r="K137" s="209" t="s">
        <v>211</v>
      </c>
      <c r="L137" s="212"/>
      <c r="M137" s="213" t="s">
        <v>1</v>
      </c>
      <c r="N137" s="214" t="s">
        <v>44</v>
      </c>
      <c r="O137" s="105"/>
      <c r="P137" s="106">
        <f>O137*H137</f>
        <v>0</v>
      </c>
      <c r="Q137" s="106">
        <v>1</v>
      </c>
      <c r="R137" s="106">
        <f>Q137*H137</f>
        <v>404.4</v>
      </c>
      <c r="S137" s="106">
        <v>0</v>
      </c>
      <c r="T137" s="107">
        <f>S137*H137</f>
        <v>0</v>
      </c>
      <c r="AR137" s="108" t="s">
        <v>225</v>
      </c>
      <c r="AT137" s="108" t="s">
        <v>221</v>
      </c>
      <c r="AU137" s="108" t="s">
        <v>88</v>
      </c>
      <c r="AY137" s="15" t="s">
        <v>205</v>
      </c>
      <c r="BE137" s="109">
        <f>IF(N137="základní",J137,0)</f>
        <v>0</v>
      </c>
      <c r="BF137" s="109">
        <f>IF(N137="snížená",J137,0)</f>
        <v>0</v>
      </c>
      <c r="BG137" s="109">
        <f>IF(N137="zákl. přenesená",J137,0)</f>
        <v>0</v>
      </c>
      <c r="BH137" s="109">
        <f>IF(N137="sníž. přenesená",J137,0)</f>
        <v>0</v>
      </c>
      <c r="BI137" s="109">
        <f>IF(N137="nulová",J137,0)</f>
        <v>0</v>
      </c>
      <c r="BJ137" s="15" t="s">
        <v>86</v>
      </c>
      <c r="BK137" s="109">
        <f>ROUND(I137*H137,2)</f>
        <v>0</v>
      </c>
      <c r="BL137" s="15" t="s">
        <v>212</v>
      </c>
      <c r="BM137" s="108" t="s">
        <v>437</v>
      </c>
    </row>
    <row r="138" spans="2:65" s="25" customFormat="1">
      <c r="B138" s="23"/>
      <c r="D138" s="110" t="s">
        <v>214</v>
      </c>
      <c r="F138" s="198" t="s">
        <v>227</v>
      </c>
      <c r="I138" s="2"/>
      <c r="L138" s="23"/>
      <c r="M138" s="112"/>
      <c r="N138" s="105"/>
      <c r="O138" s="105"/>
      <c r="P138" s="105"/>
      <c r="Q138" s="105"/>
      <c r="R138" s="105"/>
      <c r="S138" s="105"/>
      <c r="T138" s="113"/>
      <c r="AT138" s="15" t="s">
        <v>214</v>
      </c>
      <c r="AU138" s="15" t="s">
        <v>88</v>
      </c>
    </row>
    <row r="139" spans="2:65" s="115" customFormat="1">
      <c r="B139" s="114"/>
      <c r="D139" s="110" t="s">
        <v>218</v>
      </c>
      <c r="E139" s="116" t="s">
        <v>1</v>
      </c>
      <c r="F139" s="117" t="s">
        <v>438</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65" s="122" customFormat="1">
      <c r="B140" s="121"/>
      <c r="D140" s="110" t="s">
        <v>218</v>
      </c>
      <c r="E140" s="123" t="s">
        <v>1</v>
      </c>
      <c r="F140" s="124" t="s">
        <v>439</v>
      </c>
      <c r="H140" s="125">
        <v>404.4</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200" customFormat="1">
      <c r="B141" s="199"/>
      <c r="D141" s="110" t="s">
        <v>218</v>
      </c>
      <c r="E141" s="201" t="s">
        <v>1</v>
      </c>
      <c r="F141" s="202" t="s">
        <v>220</v>
      </c>
      <c r="H141" s="203">
        <v>404.4</v>
      </c>
      <c r="I141" s="7"/>
      <c r="L141" s="199"/>
      <c r="M141" s="204"/>
      <c r="N141" s="205"/>
      <c r="O141" s="205"/>
      <c r="P141" s="205"/>
      <c r="Q141" s="205"/>
      <c r="R141" s="205"/>
      <c r="S141" s="205"/>
      <c r="T141" s="206"/>
      <c r="AT141" s="201" t="s">
        <v>218</v>
      </c>
      <c r="AU141" s="201" t="s">
        <v>88</v>
      </c>
      <c r="AV141" s="200" t="s">
        <v>212</v>
      </c>
      <c r="AW141" s="200" t="s">
        <v>35</v>
      </c>
      <c r="AX141" s="200" t="s">
        <v>86</v>
      </c>
      <c r="AY141" s="201" t="s">
        <v>205</v>
      </c>
    </row>
    <row r="142" spans="2:65" s="25" customFormat="1" ht="24" customHeight="1">
      <c r="B142" s="23"/>
      <c r="C142" s="98" t="s">
        <v>230</v>
      </c>
      <c r="D142" s="98" t="s">
        <v>207</v>
      </c>
      <c r="E142" s="99" t="s">
        <v>440</v>
      </c>
      <c r="F142" s="100" t="s">
        <v>441</v>
      </c>
      <c r="G142" s="101" t="s">
        <v>233</v>
      </c>
      <c r="H142" s="102">
        <v>7192</v>
      </c>
      <c r="I142" s="5"/>
      <c r="J142" s="102">
        <f>ROUND(I142*H142,2)</f>
        <v>0</v>
      </c>
      <c r="K142" s="100" t="s">
        <v>234</v>
      </c>
      <c r="L142" s="23"/>
      <c r="M142" s="103" t="s">
        <v>1</v>
      </c>
      <c r="N142" s="104" t="s">
        <v>44</v>
      </c>
      <c r="O142" s="105"/>
      <c r="P142" s="106">
        <f>O142*H142</f>
        <v>0</v>
      </c>
      <c r="Q142" s="106">
        <v>0</v>
      </c>
      <c r="R142" s="106">
        <f>Q142*H142</f>
        <v>0</v>
      </c>
      <c r="S142" s="106">
        <v>0</v>
      </c>
      <c r="T142" s="107">
        <f>S142*H142</f>
        <v>0</v>
      </c>
      <c r="AR142" s="108" t="s">
        <v>212</v>
      </c>
      <c r="AT142" s="108" t="s">
        <v>207</v>
      </c>
      <c r="AU142" s="108" t="s">
        <v>88</v>
      </c>
      <c r="AY142" s="15" t="s">
        <v>205</v>
      </c>
      <c r="BE142" s="109">
        <f>IF(N142="základní",J142,0)</f>
        <v>0</v>
      </c>
      <c r="BF142" s="109">
        <f>IF(N142="snížená",J142,0)</f>
        <v>0</v>
      </c>
      <c r="BG142" s="109">
        <f>IF(N142="zákl. přenesená",J142,0)</f>
        <v>0</v>
      </c>
      <c r="BH142" s="109">
        <f>IF(N142="sníž. přenesená",J142,0)</f>
        <v>0</v>
      </c>
      <c r="BI142" s="109">
        <f>IF(N142="nulová",J142,0)</f>
        <v>0</v>
      </c>
      <c r="BJ142" s="15" t="s">
        <v>86</v>
      </c>
      <c r="BK142" s="109">
        <f>ROUND(I142*H142,2)</f>
        <v>0</v>
      </c>
      <c r="BL142" s="15" t="s">
        <v>212</v>
      </c>
      <c r="BM142" s="108" t="s">
        <v>442</v>
      </c>
    </row>
    <row r="143" spans="2:65" s="25" customFormat="1" ht="29.25">
      <c r="B143" s="23"/>
      <c r="D143" s="110" t="s">
        <v>214</v>
      </c>
      <c r="F143" s="198" t="s">
        <v>443</v>
      </c>
      <c r="I143" s="2"/>
      <c r="L143" s="23"/>
      <c r="M143" s="112"/>
      <c r="N143" s="105"/>
      <c r="O143" s="105"/>
      <c r="P143" s="105"/>
      <c r="Q143" s="105"/>
      <c r="R143" s="105"/>
      <c r="S143" s="105"/>
      <c r="T143" s="113"/>
      <c r="AT143" s="15" t="s">
        <v>214</v>
      </c>
      <c r="AU143" s="15" t="s">
        <v>88</v>
      </c>
    </row>
    <row r="144" spans="2:65" s="25" customFormat="1" ht="97.5">
      <c r="B144" s="23"/>
      <c r="D144" s="110" t="s">
        <v>237</v>
      </c>
      <c r="F144" s="111" t="s">
        <v>238</v>
      </c>
      <c r="I144" s="2"/>
      <c r="L144" s="23"/>
      <c r="M144" s="112"/>
      <c r="N144" s="105"/>
      <c r="O144" s="105"/>
      <c r="P144" s="105"/>
      <c r="Q144" s="105"/>
      <c r="R144" s="105"/>
      <c r="S144" s="105"/>
      <c r="T144" s="113"/>
      <c r="AT144" s="15" t="s">
        <v>237</v>
      </c>
      <c r="AU144" s="15" t="s">
        <v>88</v>
      </c>
    </row>
    <row r="145" spans="2:65" s="115" customFormat="1">
      <c r="B145" s="114"/>
      <c r="D145" s="110" t="s">
        <v>218</v>
      </c>
      <c r="E145" s="116" t="s">
        <v>1</v>
      </c>
      <c r="F145" s="117" t="s">
        <v>444</v>
      </c>
      <c r="H145" s="116" t="s">
        <v>1</v>
      </c>
      <c r="I145" s="9"/>
      <c r="L145" s="114"/>
      <c r="M145" s="118"/>
      <c r="N145" s="119"/>
      <c r="O145" s="119"/>
      <c r="P145" s="119"/>
      <c r="Q145" s="119"/>
      <c r="R145" s="119"/>
      <c r="S145" s="119"/>
      <c r="T145" s="120"/>
      <c r="AT145" s="116" t="s">
        <v>218</v>
      </c>
      <c r="AU145" s="116" t="s">
        <v>88</v>
      </c>
      <c r="AV145" s="115" t="s">
        <v>86</v>
      </c>
      <c r="AW145" s="115" t="s">
        <v>35</v>
      </c>
      <c r="AX145" s="115" t="s">
        <v>79</v>
      </c>
      <c r="AY145" s="116" t="s">
        <v>205</v>
      </c>
    </row>
    <row r="146" spans="2:65" s="122" customFormat="1" ht="22.5">
      <c r="B146" s="121"/>
      <c r="D146" s="110" t="s">
        <v>218</v>
      </c>
      <c r="E146" s="123" t="s">
        <v>1</v>
      </c>
      <c r="F146" s="124" t="s">
        <v>445</v>
      </c>
      <c r="H146" s="125">
        <v>4896</v>
      </c>
      <c r="I146" s="6"/>
      <c r="L146" s="121"/>
      <c r="M146" s="126"/>
      <c r="N146" s="127"/>
      <c r="O146" s="127"/>
      <c r="P146" s="127"/>
      <c r="Q146" s="127"/>
      <c r="R146" s="127"/>
      <c r="S146" s="127"/>
      <c r="T146" s="128"/>
      <c r="AT146" s="123" t="s">
        <v>218</v>
      </c>
      <c r="AU146" s="123" t="s">
        <v>88</v>
      </c>
      <c r="AV146" s="122" t="s">
        <v>88</v>
      </c>
      <c r="AW146" s="122" t="s">
        <v>35</v>
      </c>
      <c r="AX146" s="122" t="s">
        <v>79</v>
      </c>
      <c r="AY146" s="123" t="s">
        <v>205</v>
      </c>
    </row>
    <row r="147" spans="2:65" s="122" customFormat="1">
      <c r="B147" s="121"/>
      <c r="D147" s="110" t="s">
        <v>218</v>
      </c>
      <c r="E147" s="123" t="s">
        <v>1</v>
      </c>
      <c r="F147" s="124" t="s">
        <v>446</v>
      </c>
      <c r="H147" s="125">
        <v>2296</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200" customFormat="1">
      <c r="B148" s="199"/>
      <c r="D148" s="110" t="s">
        <v>218</v>
      </c>
      <c r="E148" s="201" t="s">
        <v>1</v>
      </c>
      <c r="F148" s="202" t="s">
        <v>220</v>
      </c>
      <c r="H148" s="203">
        <v>7192</v>
      </c>
      <c r="I148" s="7"/>
      <c r="L148" s="199"/>
      <c r="M148" s="204"/>
      <c r="N148" s="205"/>
      <c r="O148" s="205"/>
      <c r="P148" s="205"/>
      <c r="Q148" s="205"/>
      <c r="R148" s="205"/>
      <c r="S148" s="205"/>
      <c r="T148" s="206"/>
      <c r="AT148" s="201" t="s">
        <v>218</v>
      </c>
      <c r="AU148" s="201" t="s">
        <v>88</v>
      </c>
      <c r="AV148" s="200" t="s">
        <v>212</v>
      </c>
      <c r="AW148" s="200" t="s">
        <v>35</v>
      </c>
      <c r="AX148" s="200" t="s">
        <v>86</v>
      </c>
      <c r="AY148" s="201" t="s">
        <v>205</v>
      </c>
    </row>
    <row r="149" spans="2:65" s="25" customFormat="1" ht="24" customHeight="1">
      <c r="B149" s="23"/>
      <c r="C149" s="98" t="s">
        <v>212</v>
      </c>
      <c r="D149" s="98" t="s">
        <v>207</v>
      </c>
      <c r="E149" s="99" t="s">
        <v>242</v>
      </c>
      <c r="F149" s="100" t="s">
        <v>243</v>
      </c>
      <c r="G149" s="101" t="s">
        <v>233</v>
      </c>
      <c r="H149" s="102">
        <v>11181</v>
      </c>
      <c r="I149" s="5"/>
      <c r="J149" s="102">
        <f>ROUND(I149*H149,2)</f>
        <v>0</v>
      </c>
      <c r="K149" s="100" t="s">
        <v>234</v>
      </c>
      <c r="L149" s="23"/>
      <c r="M149" s="103" t="s">
        <v>1</v>
      </c>
      <c r="N149" s="104" t="s">
        <v>44</v>
      </c>
      <c r="O149" s="105"/>
      <c r="P149" s="106">
        <f>O149*H149</f>
        <v>0</v>
      </c>
      <c r="Q149" s="106">
        <v>0</v>
      </c>
      <c r="R149" s="106">
        <f>Q149*H149</f>
        <v>0</v>
      </c>
      <c r="S149" s="106">
        <v>0</v>
      </c>
      <c r="T149" s="107">
        <f>S149*H149</f>
        <v>0</v>
      </c>
      <c r="AR149" s="108" t="s">
        <v>212</v>
      </c>
      <c r="AT149" s="108" t="s">
        <v>207</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447</v>
      </c>
    </row>
    <row r="150" spans="2:65" s="25" customFormat="1" ht="39">
      <c r="B150" s="23"/>
      <c r="D150" s="110" t="s">
        <v>214</v>
      </c>
      <c r="F150" s="198" t="s">
        <v>245</v>
      </c>
      <c r="I150" s="2"/>
      <c r="L150" s="23"/>
      <c r="M150" s="112"/>
      <c r="N150" s="105"/>
      <c r="O150" s="105"/>
      <c r="P150" s="105"/>
      <c r="Q150" s="105"/>
      <c r="R150" s="105"/>
      <c r="S150" s="105"/>
      <c r="T150" s="113"/>
      <c r="AT150" s="15" t="s">
        <v>214</v>
      </c>
      <c r="AU150" s="15" t="s">
        <v>88</v>
      </c>
    </row>
    <row r="151" spans="2:65" s="25" customFormat="1" ht="195">
      <c r="B151" s="23"/>
      <c r="D151" s="110" t="s">
        <v>237</v>
      </c>
      <c r="F151" s="111" t="s">
        <v>246</v>
      </c>
      <c r="I151" s="2"/>
      <c r="L151" s="23"/>
      <c r="M151" s="112"/>
      <c r="N151" s="105"/>
      <c r="O151" s="105"/>
      <c r="P151" s="105"/>
      <c r="Q151" s="105"/>
      <c r="R151" s="105"/>
      <c r="S151" s="105"/>
      <c r="T151" s="113"/>
      <c r="AT151" s="15" t="s">
        <v>237</v>
      </c>
      <c r="AU151" s="15" t="s">
        <v>88</v>
      </c>
    </row>
    <row r="152" spans="2:65" s="115" customFormat="1" ht="22.5">
      <c r="B152" s="114"/>
      <c r="D152" s="110" t="s">
        <v>218</v>
      </c>
      <c r="E152" s="116" t="s">
        <v>1</v>
      </c>
      <c r="F152" s="117" t="s">
        <v>247</v>
      </c>
      <c r="H152" s="116" t="s">
        <v>1</v>
      </c>
      <c r="I152" s="9"/>
      <c r="L152" s="114"/>
      <c r="M152" s="118"/>
      <c r="N152" s="119"/>
      <c r="O152" s="119"/>
      <c r="P152" s="119"/>
      <c r="Q152" s="119"/>
      <c r="R152" s="119"/>
      <c r="S152" s="119"/>
      <c r="T152" s="120"/>
      <c r="AT152" s="116" t="s">
        <v>218</v>
      </c>
      <c r="AU152" s="116" t="s">
        <v>88</v>
      </c>
      <c r="AV152" s="115" t="s">
        <v>86</v>
      </c>
      <c r="AW152" s="115" t="s">
        <v>35</v>
      </c>
      <c r="AX152" s="115" t="s">
        <v>79</v>
      </c>
      <c r="AY152" s="116" t="s">
        <v>205</v>
      </c>
    </row>
    <row r="153" spans="2:65" s="122" customFormat="1">
      <c r="B153" s="121"/>
      <c r="D153" s="110" t="s">
        <v>218</v>
      </c>
      <c r="E153" s="123" t="s">
        <v>1</v>
      </c>
      <c r="F153" s="124" t="s">
        <v>448</v>
      </c>
      <c r="H153" s="125">
        <v>4896</v>
      </c>
      <c r="I153" s="6"/>
      <c r="L153" s="121"/>
      <c r="M153" s="126"/>
      <c r="N153" s="127"/>
      <c r="O153" s="127"/>
      <c r="P153" s="127"/>
      <c r="Q153" s="127"/>
      <c r="R153" s="127"/>
      <c r="S153" s="127"/>
      <c r="T153" s="128"/>
      <c r="AT153" s="123" t="s">
        <v>218</v>
      </c>
      <c r="AU153" s="123" t="s">
        <v>88</v>
      </c>
      <c r="AV153" s="122" t="s">
        <v>88</v>
      </c>
      <c r="AW153" s="122" t="s">
        <v>35</v>
      </c>
      <c r="AX153" s="122" t="s">
        <v>79</v>
      </c>
      <c r="AY153" s="123" t="s">
        <v>205</v>
      </c>
    </row>
    <row r="154" spans="2:65" s="115" customFormat="1">
      <c r="B154" s="114"/>
      <c r="D154" s="110" t="s">
        <v>218</v>
      </c>
      <c r="E154" s="116" t="s">
        <v>1</v>
      </c>
      <c r="F154" s="117" t="s">
        <v>449</v>
      </c>
      <c r="H154" s="116" t="s">
        <v>1</v>
      </c>
      <c r="I154" s="9"/>
      <c r="L154" s="114"/>
      <c r="M154" s="118"/>
      <c r="N154" s="119"/>
      <c r="O154" s="119"/>
      <c r="P154" s="119"/>
      <c r="Q154" s="119"/>
      <c r="R154" s="119"/>
      <c r="S154" s="119"/>
      <c r="T154" s="120"/>
      <c r="AT154" s="116" t="s">
        <v>218</v>
      </c>
      <c r="AU154" s="116" t="s">
        <v>88</v>
      </c>
      <c r="AV154" s="115" t="s">
        <v>86</v>
      </c>
      <c r="AW154" s="115" t="s">
        <v>35</v>
      </c>
      <c r="AX154" s="115" t="s">
        <v>79</v>
      </c>
      <c r="AY154" s="116" t="s">
        <v>205</v>
      </c>
    </row>
    <row r="155" spans="2:65" s="122" customFormat="1">
      <c r="B155" s="121"/>
      <c r="D155" s="110" t="s">
        <v>218</v>
      </c>
      <c r="E155" s="123" t="s">
        <v>1</v>
      </c>
      <c r="F155" s="124" t="s">
        <v>450</v>
      </c>
      <c r="H155" s="125">
        <v>5947</v>
      </c>
      <c r="I155" s="6"/>
      <c r="L155" s="121"/>
      <c r="M155" s="126"/>
      <c r="N155" s="127"/>
      <c r="O155" s="127"/>
      <c r="P155" s="127"/>
      <c r="Q155" s="127"/>
      <c r="R155" s="127"/>
      <c r="S155" s="127"/>
      <c r="T155" s="128"/>
      <c r="AT155" s="123" t="s">
        <v>218</v>
      </c>
      <c r="AU155" s="123" t="s">
        <v>88</v>
      </c>
      <c r="AV155" s="122" t="s">
        <v>88</v>
      </c>
      <c r="AW155" s="122" t="s">
        <v>35</v>
      </c>
      <c r="AX155" s="122" t="s">
        <v>79</v>
      </c>
      <c r="AY155" s="123" t="s">
        <v>205</v>
      </c>
    </row>
    <row r="156" spans="2:65" s="122" customFormat="1">
      <c r="B156" s="121"/>
      <c r="D156" s="110" t="s">
        <v>218</v>
      </c>
      <c r="E156" s="123" t="s">
        <v>1</v>
      </c>
      <c r="F156" s="124" t="s">
        <v>451</v>
      </c>
      <c r="H156" s="125">
        <v>28</v>
      </c>
      <c r="I156" s="6"/>
      <c r="L156" s="121"/>
      <c r="M156" s="126"/>
      <c r="N156" s="127"/>
      <c r="O156" s="127"/>
      <c r="P156" s="127"/>
      <c r="Q156" s="127"/>
      <c r="R156" s="127"/>
      <c r="S156" s="127"/>
      <c r="T156" s="128"/>
      <c r="AT156" s="123" t="s">
        <v>218</v>
      </c>
      <c r="AU156" s="123" t="s">
        <v>88</v>
      </c>
      <c r="AV156" s="122" t="s">
        <v>88</v>
      </c>
      <c r="AW156" s="122" t="s">
        <v>35</v>
      </c>
      <c r="AX156" s="122" t="s">
        <v>79</v>
      </c>
      <c r="AY156" s="123" t="s">
        <v>205</v>
      </c>
    </row>
    <row r="157" spans="2:65" s="115" customFormat="1" ht="22.5">
      <c r="B157" s="114"/>
      <c r="D157" s="110" t="s">
        <v>218</v>
      </c>
      <c r="E157" s="116" t="s">
        <v>1</v>
      </c>
      <c r="F157" s="117" t="s">
        <v>452</v>
      </c>
      <c r="H157" s="116" t="s">
        <v>1</v>
      </c>
      <c r="I157" s="9"/>
      <c r="L157" s="114"/>
      <c r="M157" s="118"/>
      <c r="N157" s="119"/>
      <c r="O157" s="119"/>
      <c r="P157" s="119"/>
      <c r="Q157" s="119"/>
      <c r="R157" s="119"/>
      <c r="S157" s="119"/>
      <c r="T157" s="120"/>
      <c r="AT157" s="116" t="s">
        <v>218</v>
      </c>
      <c r="AU157" s="116" t="s">
        <v>88</v>
      </c>
      <c r="AV157" s="115" t="s">
        <v>86</v>
      </c>
      <c r="AW157" s="115" t="s">
        <v>35</v>
      </c>
      <c r="AX157" s="115" t="s">
        <v>79</v>
      </c>
      <c r="AY157" s="116" t="s">
        <v>205</v>
      </c>
    </row>
    <row r="158" spans="2:65" s="122" customFormat="1">
      <c r="B158" s="121"/>
      <c r="D158" s="110" t="s">
        <v>218</v>
      </c>
      <c r="E158" s="123" t="s">
        <v>1</v>
      </c>
      <c r="F158" s="124" t="s">
        <v>453</v>
      </c>
      <c r="H158" s="125">
        <v>56</v>
      </c>
      <c r="I158" s="6"/>
      <c r="L158" s="121"/>
      <c r="M158" s="126"/>
      <c r="N158" s="127"/>
      <c r="O158" s="127"/>
      <c r="P158" s="127"/>
      <c r="Q158" s="127"/>
      <c r="R158" s="127"/>
      <c r="S158" s="127"/>
      <c r="T158" s="128"/>
      <c r="AT158" s="123" t="s">
        <v>218</v>
      </c>
      <c r="AU158" s="123" t="s">
        <v>88</v>
      </c>
      <c r="AV158" s="122" t="s">
        <v>88</v>
      </c>
      <c r="AW158" s="122" t="s">
        <v>35</v>
      </c>
      <c r="AX158" s="122" t="s">
        <v>79</v>
      </c>
      <c r="AY158" s="123" t="s">
        <v>205</v>
      </c>
    </row>
    <row r="159" spans="2:65" s="115" customFormat="1" ht="22.5">
      <c r="B159" s="114"/>
      <c r="D159" s="110" t="s">
        <v>218</v>
      </c>
      <c r="E159" s="116" t="s">
        <v>1</v>
      </c>
      <c r="F159" s="117" t="s">
        <v>253</v>
      </c>
      <c r="H159" s="116" t="s">
        <v>1</v>
      </c>
      <c r="I159" s="9"/>
      <c r="L159" s="114"/>
      <c r="M159" s="118"/>
      <c r="N159" s="119"/>
      <c r="O159" s="119"/>
      <c r="P159" s="119"/>
      <c r="Q159" s="119"/>
      <c r="R159" s="119"/>
      <c r="S159" s="119"/>
      <c r="T159" s="120"/>
      <c r="AT159" s="116" t="s">
        <v>218</v>
      </c>
      <c r="AU159" s="116" t="s">
        <v>88</v>
      </c>
      <c r="AV159" s="115" t="s">
        <v>86</v>
      </c>
      <c r="AW159" s="115" t="s">
        <v>35</v>
      </c>
      <c r="AX159" s="115" t="s">
        <v>79</v>
      </c>
      <c r="AY159" s="116" t="s">
        <v>205</v>
      </c>
    </row>
    <row r="160" spans="2:65" s="115" customFormat="1">
      <c r="B160" s="114"/>
      <c r="D160" s="110" t="s">
        <v>218</v>
      </c>
      <c r="E160" s="116" t="s">
        <v>1</v>
      </c>
      <c r="F160" s="117" t="s">
        <v>254</v>
      </c>
      <c r="H160" s="116" t="s">
        <v>1</v>
      </c>
      <c r="I160" s="9"/>
      <c r="L160" s="114"/>
      <c r="M160" s="118"/>
      <c r="N160" s="119"/>
      <c r="O160" s="119"/>
      <c r="P160" s="119"/>
      <c r="Q160" s="119"/>
      <c r="R160" s="119"/>
      <c r="S160" s="119"/>
      <c r="T160" s="120"/>
      <c r="AT160" s="116" t="s">
        <v>218</v>
      </c>
      <c r="AU160" s="116" t="s">
        <v>88</v>
      </c>
      <c r="AV160" s="115" t="s">
        <v>86</v>
      </c>
      <c r="AW160" s="115" t="s">
        <v>35</v>
      </c>
      <c r="AX160" s="115" t="s">
        <v>79</v>
      </c>
      <c r="AY160" s="116" t="s">
        <v>205</v>
      </c>
    </row>
    <row r="161" spans="2:65" s="122" customFormat="1">
      <c r="B161" s="121"/>
      <c r="D161" s="110" t="s">
        <v>218</v>
      </c>
      <c r="E161" s="123" t="s">
        <v>1</v>
      </c>
      <c r="F161" s="124" t="s">
        <v>454</v>
      </c>
      <c r="H161" s="125">
        <v>248</v>
      </c>
      <c r="I161" s="6"/>
      <c r="L161" s="121"/>
      <c r="M161" s="126"/>
      <c r="N161" s="127"/>
      <c r="O161" s="127"/>
      <c r="P161" s="127"/>
      <c r="Q161" s="127"/>
      <c r="R161" s="127"/>
      <c r="S161" s="127"/>
      <c r="T161" s="128"/>
      <c r="AT161" s="123" t="s">
        <v>218</v>
      </c>
      <c r="AU161" s="123" t="s">
        <v>88</v>
      </c>
      <c r="AV161" s="122" t="s">
        <v>88</v>
      </c>
      <c r="AW161" s="122" t="s">
        <v>35</v>
      </c>
      <c r="AX161" s="122" t="s">
        <v>79</v>
      </c>
      <c r="AY161" s="123" t="s">
        <v>205</v>
      </c>
    </row>
    <row r="162" spans="2:65" s="115" customFormat="1" ht="22.5">
      <c r="B162" s="114"/>
      <c r="D162" s="110" t="s">
        <v>218</v>
      </c>
      <c r="E162" s="116" t="s">
        <v>1</v>
      </c>
      <c r="F162" s="117" t="s">
        <v>455</v>
      </c>
      <c r="H162" s="116" t="s">
        <v>1</v>
      </c>
      <c r="I162" s="9"/>
      <c r="L162" s="114"/>
      <c r="M162" s="118"/>
      <c r="N162" s="119"/>
      <c r="O162" s="119"/>
      <c r="P162" s="119"/>
      <c r="Q162" s="119"/>
      <c r="R162" s="119"/>
      <c r="S162" s="119"/>
      <c r="T162" s="120"/>
      <c r="AT162" s="116" t="s">
        <v>218</v>
      </c>
      <c r="AU162" s="116" t="s">
        <v>88</v>
      </c>
      <c r="AV162" s="115" t="s">
        <v>86</v>
      </c>
      <c r="AW162" s="115" t="s">
        <v>35</v>
      </c>
      <c r="AX162" s="115" t="s">
        <v>79</v>
      </c>
      <c r="AY162" s="116" t="s">
        <v>205</v>
      </c>
    </row>
    <row r="163" spans="2:65" s="122" customFormat="1">
      <c r="B163" s="121"/>
      <c r="D163" s="110" t="s">
        <v>218</v>
      </c>
      <c r="E163" s="123" t="s">
        <v>1</v>
      </c>
      <c r="F163" s="124" t="s">
        <v>456</v>
      </c>
      <c r="H163" s="125">
        <v>6</v>
      </c>
      <c r="I163" s="6"/>
      <c r="L163" s="121"/>
      <c r="M163" s="126"/>
      <c r="N163" s="127"/>
      <c r="O163" s="127"/>
      <c r="P163" s="127"/>
      <c r="Q163" s="127"/>
      <c r="R163" s="127"/>
      <c r="S163" s="127"/>
      <c r="T163" s="128"/>
      <c r="AT163" s="123" t="s">
        <v>218</v>
      </c>
      <c r="AU163" s="123" t="s">
        <v>88</v>
      </c>
      <c r="AV163" s="122" t="s">
        <v>88</v>
      </c>
      <c r="AW163" s="122" t="s">
        <v>35</v>
      </c>
      <c r="AX163" s="122" t="s">
        <v>79</v>
      </c>
      <c r="AY163" s="123" t="s">
        <v>205</v>
      </c>
    </row>
    <row r="164" spans="2:65" s="200" customFormat="1">
      <c r="B164" s="199"/>
      <c r="D164" s="110" t="s">
        <v>218</v>
      </c>
      <c r="E164" s="201" t="s">
        <v>1</v>
      </c>
      <c r="F164" s="202" t="s">
        <v>220</v>
      </c>
      <c r="H164" s="203">
        <v>11181</v>
      </c>
      <c r="I164" s="7"/>
      <c r="L164" s="199"/>
      <c r="M164" s="204"/>
      <c r="N164" s="205"/>
      <c r="O164" s="205"/>
      <c r="P164" s="205"/>
      <c r="Q164" s="205"/>
      <c r="R164" s="205"/>
      <c r="S164" s="205"/>
      <c r="T164" s="206"/>
      <c r="AT164" s="201" t="s">
        <v>218</v>
      </c>
      <c r="AU164" s="201" t="s">
        <v>88</v>
      </c>
      <c r="AV164" s="200" t="s">
        <v>212</v>
      </c>
      <c r="AW164" s="200" t="s">
        <v>35</v>
      </c>
      <c r="AX164" s="200" t="s">
        <v>86</v>
      </c>
      <c r="AY164" s="201" t="s">
        <v>205</v>
      </c>
    </row>
    <row r="165" spans="2:65" s="25" customFormat="1" ht="24" customHeight="1">
      <c r="B165" s="23"/>
      <c r="C165" s="98" t="s">
        <v>258</v>
      </c>
      <c r="D165" s="98" t="s">
        <v>207</v>
      </c>
      <c r="E165" s="99" t="s">
        <v>259</v>
      </c>
      <c r="F165" s="100" t="s">
        <v>260</v>
      </c>
      <c r="G165" s="101" t="s">
        <v>233</v>
      </c>
      <c r="H165" s="102">
        <v>2296</v>
      </c>
      <c r="I165" s="5"/>
      <c r="J165" s="102">
        <f>ROUND(I165*H165,2)</f>
        <v>0</v>
      </c>
      <c r="K165" s="100" t="s">
        <v>211</v>
      </c>
      <c r="L165" s="23"/>
      <c r="M165" s="103" t="s">
        <v>1</v>
      </c>
      <c r="N165" s="104" t="s">
        <v>44</v>
      </c>
      <c r="O165" s="105"/>
      <c r="P165" s="106">
        <f>O165*H165</f>
        <v>0</v>
      </c>
      <c r="Q165" s="106">
        <v>0</v>
      </c>
      <c r="R165" s="106">
        <f>Q165*H165</f>
        <v>0</v>
      </c>
      <c r="S165" s="106">
        <v>0</v>
      </c>
      <c r="T165" s="107">
        <f>S165*H165</f>
        <v>0</v>
      </c>
      <c r="AR165" s="108" t="s">
        <v>212</v>
      </c>
      <c r="AT165" s="108" t="s">
        <v>207</v>
      </c>
      <c r="AU165" s="108" t="s">
        <v>88</v>
      </c>
      <c r="AY165" s="15" t="s">
        <v>205</v>
      </c>
      <c r="BE165" s="109">
        <f>IF(N165="základní",J165,0)</f>
        <v>0</v>
      </c>
      <c r="BF165" s="109">
        <f>IF(N165="snížená",J165,0)</f>
        <v>0</v>
      </c>
      <c r="BG165" s="109">
        <f>IF(N165="zákl. přenesená",J165,0)</f>
        <v>0</v>
      </c>
      <c r="BH165" s="109">
        <f>IF(N165="sníž. přenesená",J165,0)</f>
        <v>0</v>
      </c>
      <c r="BI165" s="109">
        <f>IF(N165="nulová",J165,0)</f>
        <v>0</v>
      </c>
      <c r="BJ165" s="15" t="s">
        <v>86</v>
      </c>
      <c r="BK165" s="109">
        <f>ROUND(I165*H165,2)</f>
        <v>0</v>
      </c>
      <c r="BL165" s="15" t="s">
        <v>212</v>
      </c>
      <c r="BM165" s="108" t="s">
        <v>457</v>
      </c>
    </row>
    <row r="166" spans="2:65" s="122" customFormat="1">
      <c r="B166" s="121"/>
      <c r="D166" s="110" t="s">
        <v>218</v>
      </c>
      <c r="E166" s="123" t="s">
        <v>1</v>
      </c>
      <c r="F166" s="124" t="s">
        <v>458</v>
      </c>
      <c r="H166" s="125">
        <v>2296</v>
      </c>
      <c r="I166" s="6"/>
      <c r="L166" s="121"/>
      <c r="M166" s="126"/>
      <c r="N166" s="127"/>
      <c r="O166" s="127"/>
      <c r="P166" s="127"/>
      <c r="Q166" s="127"/>
      <c r="R166" s="127"/>
      <c r="S166" s="127"/>
      <c r="T166" s="128"/>
      <c r="AT166" s="123" t="s">
        <v>218</v>
      </c>
      <c r="AU166" s="123" t="s">
        <v>88</v>
      </c>
      <c r="AV166" s="122" t="s">
        <v>88</v>
      </c>
      <c r="AW166" s="122" t="s">
        <v>35</v>
      </c>
      <c r="AX166" s="122" t="s">
        <v>79</v>
      </c>
      <c r="AY166" s="123" t="s">
        <v>205</v>
      </c>
    </row>
    <row r="167" spans="2:65" s="200" customFormat="1">
      <c r="B167" s="199"/>
      <c r="D167" s="110" t="s">
        <v>218</v>
      </c>
      <c r="E167" s="201" t="s">
        <v>1</v>
      </c>
      <c r="F167" s="202" t="s">
        <v>220</v>
      </c>
      <c r="H167" s="203">
        <v>2296</v>
      </c>
      <c r="I167" s="7"/>
      <c r="L167" s="199"/>
      <c r="M167" s="204"/>
      <c r="N167" s="205"/>
      <c r="O167" s="205"/>
      <c r="P167" s="205"/>
      <c r="Q167" s="205"/>
      <c r="R167" s="205"/>
      <c r="S167" s="205"/>
      <c r="T167" s="206"/>
      <c r="AT167" s="201" t="s">
        <v>218</v>
      </c>
      <c r="AU167" s="201" t="s">
        <v>88</v>
      </c>
      <c r="AV167" s="200" t="s">
        <v>212</v>
      </c>
      <c r="AW167" s="200" t="s">
        <v>35</v>
      </c>
      <c r="AX167" s="200" t="s">
        <v>86</v>
      </c>
      <c r="AY167" s="201" t="s">
        <v>205</v>
      </c>
    </row>
    <row r="168" spans="2:65" s="25" customFormat="1" ht="16.5" customHeight="1">
      <c r="B168" s="23"/>
      <c r="C168" s="98" t="s">
        <v>263</v>
      </c>
      <c r="D168" s="98" t="s">
        <v>207</v>
      </c>
      <c r="E168" s="99" t="s">
        <v>264</v>
      </c>
      <c r="F168" s="100" t="s">
        <v>265</v>
      </c>
      <c r="G168" s="101" t="s">
        <v>233</v>
      </c>
      <c r="H168" s="102">
        <v>6257</v>
      </c>
      <c r="I168" s="5"/>
      <c r="J168" s="102">
        <f>ROUND(I168*H168,2)</f>
        <v>0</v>
      </c>
      <c r="K168" s="100" t="s">
        <v>234</v>
      </c>
      <c r="L168" s="23"/>
      <c r="M168" s="103" t="s">
        <v>1</v>
      </c>
      <c r="N168" s="104" t="s">
        <v>44</v>
      </c>
      <c r="O168" s="105"/>
      <c r="P168" s="106">
        <f>O168*H168</f>
        <v>0</v>
      </c>
      <c r="Q168" s="106">
        <v>0</v>
      </c>
      <c r="R168" s="106">
        <f>Q168*H168</f>
        <v>0</v>
      </c>
      <c r="S168" s="106">
        <v>0</v>
      </c>
      <c r="T168" s="107">
        <f>S168*H168</f>
        <v>0</v>
      </c>
      <c r="AR168" s="108" t="s">
        <v>212</v>
      </c>
      <c r="AT168" s="108" t="s">
        <v>207</v>
      </c>
      <c r="AU168" s="108" t="s">
        <v>88</v>
      </c>
      <c r="AY168" s="15" t="s">
        <v>205</v>
      </c>
      <c r="BE168" s="109">
        <f>IF(N168="základní",J168,0)</f>
        <v>0</v>
      </c>
      <c r="BF168" s="109">
        <f>IF(N168="snížená",J168,0)</f>
        <v>0</v>
      </c>
      <c r="BG168" s="109">
        <f>IF(N168="zákl. přenesená",J168,0)</f>
        <v>0</v>
      </c>
      <c r="BH168" s="109">
        <f>IF(N168="sníž. přenesená",J168,0)</f>
        <v>0</v>
      </c>
      <c r="BI168" s="109">
        <f>IF(N168="nulová",J168,0)</f>
        <v>0</v>
      </c>
      <c r="BJ168" s="15" t="s">
        <v>86</v>
      </c>
      <c r="BK168" s="109">
        <f>ROUND(I168*H168,2)</f>
        <v>0</v>
      </c>
      <c r="BL168" s="15" t="s">
        <v>212</v>
      </c>
      <c r="BM168" s="108" t="s">
        <v>459</v>
      </c>
    </row>
    <row r="169" spans="2:65" s="25" customFormat="1" ht="19.5">
      <c r="B169" s="23"/>
      <c r="D169" s="110" t="s">
        <v>214</v>
      </c>
      <c r="F169" s="198" t="s">
        <v>267</v>
      </c>
      <c r="I169" s="2"/>
      <c r="L169" s="23"/>
      <c r="M169" s="112"/>
      <c r="N169" s="105"/>
      <c r="O169" s="105"/>
      <c r="P169" s="105"/>
      <c r="Q169" s="105"/>
      <c r="R169" s="105"/>
      <c r="S169" s="105"/>
      <c r="T169" s="113"/>
      <c r="AT169" s="15" t="s">
        <v>214</v>
      </c>
      <c r="AU169" s="15" t="s">
        <v>88</v>
      </c>
    </row>
    <row r="170" spans="2:65" s="25" customFormat="1" ht="146.25">
      <c r="B170" s="23"/>
      <c r="D170" s="110" t="s">
        <v>237</v>
      </c>
      <c r="F170" s="111" t="s">
        <v>268</v>
      </c>
      <c r="I170" s="2"/>
      <c r="L170" s="23"/>
      <c r="M170" s="112"/>
      <c r="N170" s="105"/>
      <c r="O170" s="105"/>
      <c r="P170" s="105"/>
      <c r="Q170" s="105"/>
      <c r="R170" s="105"/>
      <c r="S170" s="105"/>
      <c r="T170" s="113"/>
      <c r="AT170" s="15" t="s">
        <v>237</v>
      </c>
      <c r="AU170" s="15" t="s">
        <v>88</v>
      </c>
    </row>
    <row r="171" spans="2:65" s="115" customFormat="1" ht="22.5">
      <c r="B171" s="114"/>
      <c r="D171" s="110" t="s">
        <v>218</v>
      </c>
      <c r="E171" s="116" t="s">
        <v>1</v>
      </c>
      <c r="F171" s="117" t="s">
        <v>269</v>
      </c>
      <c r="H171" s="116" t="s">
        <v>1</v>
      </c>
      <c r="I171" s="9"/>
      <c r="L171" s="114"/>
      <c r="M171" s="118"/>
      <c r="N171" s="119"/>
      <c r="O171" s="119"/>
      <c r="P171" s="119"/>
      <c r="Q171" s="119"/>
      <c r="R171" s="119"/>
      <c r="S171" s="119"/>
      <c r="T171" s="120"/>
      <c r="AT171" s="116" t="s">
        <v>218</v>
      </c>
      <c r="AU171" s="116" t="s">
        <v>88</v>
      </c>
      <c r="AV171" s="115" t="s">
        <v>86</v>
      </c>
      <c r="AW171" s="115" t="s">
        <v>35</v>
      </c>
      <c r="AX171" s="115" t="s">
        <v>79</v>
      </c>
      <c r="AY171" s="116" t="s">
        <v>205</v>
      </c>
    </row>
    <row r="172" spans="2:65" s="122" customFormat="1">
      <c r="B172" s="121"/>
      <c r="D172" s="110" t="s">
        <v>218</v>
      </c>
      <c r="E172" s="123" t="s">
        <v>1</v>
      </c>
      <c r="F172" s="124" t="s">
        <v>460</v>
      </c>
      <c r="H172" s="125">
        <v>5947</v>
      </c>
      <c r="I172" s="6"/>
      <c r="L172" s="121"/>
      <c r="M172" s="126"/>
      <c r="N172" s="127"/>
      <c r="O172" s="127"/>
      <c r="P172" s="127"/>
      <c r="Q172" s="127"/>
      <c r="R172" s="127"/>
      <c r="S172" s="127"/>
      <c r="T172" s="128"/>
      <c r="AT172" s="123" t="s">
        <v>218</v>
      </c>
      <c r="AU172" s="123" t="s">
        <v>88</v>
      </c>
      <c r="AV172" s="122" t="s">
        <v>88</v>
      </c>
      <c r="AW172" s="122" t="s">
        <v>35</v>
      </c>
      <c r="AX172" s="122" t="s">
        <v>79</v>
      </c>
      <c r="AY172" s="123" t="s">
        <v>205</v>
      </c>
    </row>
    <row r="173" spans="2:65" s="122" customFormat="1">
      <c r="B173" s="121"/>
      <c r="D173" s="110" t="s">
        <v>218</v>
      </c>
      <c r="E173" s="123" t="s">
        <v>1</v>
      </c>
      <c r="F173" s="124" t="s">
        <v>461</v>
      </c>
      <c r="H173" s="125">
        <v>28</v>
      </c>
      <c r="I173" s="6"/>
      <c r="L173" s="121"/>
      <c r="M173" s="126"/>
      <c r="N173" s="127"/>
      <c r="O173" s="127"/>
      <c r="P173" s="127"/>
      <c r="Q173" s="127"/>
      <c r="R173" s="127"/>
      <c r="S173" s="127"/>
      <c r="T173" s="128"/>
      <c r="AT173" s="123" t="s">
        <v>218</v>
      </c>
      <c r="AU173" s="123" t="s">
        <v>88</v>
      </c>
      <c r="AV173" s="122" t="s">
        <v>88</v>
      </c>
      <c r="AW173" s="122" t="s">
        <v>35</v>
      </c>
      <c r="AX173" s="122" t="s">
        <v>79</v>
      </c>
      <c r="AY173" s="123" t="s">
        <v>205</v>
      </c>
    </row>
    <row r="174" spans="2:65" s="216" customFormat="1">
      <c r="B174" s="215"/>
      <c r="D174" s="110" t="s">
        <v>218</v>
      </c>
      <c r="E174" s="217" t="s">
        <v>1</v>
      </c>
      <c r="F174" s="218" t="s">
        <v>270</v>
      </c>
      <c r="H174" s="219">
        <v>5975</v>
      </c>
      <c r="I174" s="10"/>
      <c r="L174" s="215"/>
      <c r="M174" s="220"/>
      <c r="N174" s="221"/>
      <c r="O174" s="221"/>
      <c r="P174" s="221"/>
      <c r="Q174" s="221"/>
      <c r="R174" s="221"/>
      <c r="S174" s="221"/>
      <c r="T174" s="222"/>
      <c r="AT174" s="217" t="s">
        <v>218</v>
      </c>
      <c r="AU174" s="217" t="s">
        <v>88</v>
      </c>
      <c r="AV174" s="216" t="s">
        <v>230</v>
      </c>
      <c r="AW174" s="216" t="s">
        <v>35</v>
      </c>
      <c r="AX174" s="216" t="s">
        <v>79</v>
      </c>
      <c r="AY174" s="217" t="s">
        <v>205</v>
      </c>
    </row>
    <row r="175" spans="2:65" s="115" customFormat="1" ht="22.5">
      <c r="B175" s="114"/>
      <c r="D175" s="110" t="s">
        <v>218</v>
      </c>
      <c r="E175" s="116" t="s">
        <v>1</v>
      </c>
      <c r="F175" s="117" t="s">
        <v>271</v>
      </c>
      <c r="H175" s="116" t="s">
        <v>1</v>
      </c>
      <c r="I175" s="9"/>
      <c r="L175" s="114"/>
      <c r="M175" s="118"/>
      <c r="N175" s="119"/>
      <c r="O175" s="119"/>
      <c r="P175" s="119"/>
      <c r="Q175" s="119"/>
      <c r="R175" s="119"/>
      <c r="S175" s="119"/>
      <c r="T175" s="120"/>
      <c r="AT175" s="116" t="s">
        <v>218</v>
      </c>
      <c r="AU175" s="116" t="s">
        <v>88</v>
      </c>
      <c r="AV175" s="115" t="s">
        <v>86</v>
      </c>
      <c r="AW175" s="115" t="s">
        <v>35</v>
      </c>
      <c r="AX175" s="115" t="s">
        <v>79</v>
      </c>
      <c r="AY175" s="116" t="s">
        <v>205</v>
      </c>
    </row>
    <row r="176" spans="2:65" s="115" customFormat="1">
      <c r="B176" s="114"/>
      <c r="D176" s="110" t="s">
        <v>218</v>
      </c>
      <c r="E176" s="116" t="s">
        <v>1</v>
      </c>
      <c r="F176" s="117" t="s">
        <v>254</v>
      </c>
      <c r="H176" s="116" t="s">
        <v>1</v>
      </c>
      <c r="I176" s="9"/>
      <c r="L176" s="114"/>
      <c r="M176" s="118"/>
      <c r="N176" s="119"/>
      <c r="O176" s="119"/>
      <c r="P176" s="119"/>
      <c r="Q176" s="119"/>
      <c r="R176" s="119"/>
      <c r="S176" s="119"/>
      <c r="T176" s="120"/>
      <c r="AT176" s="116" t="s">
        <v>218</v>
      </c>
      <c r="AU176" s="116" t="s">
        <v>88</v>
      </c>
      <c r="AV176" s="115" t="s">
        <v>86</v>
      </c>
      <c r="AW176" s="115" t="s">
        <v>35</v>
      </c>
      <c r="AX176" s="115" t="s">
        <v>79</v>
      </c>
      <c r="AY176" s="116" t="s">
        <v>205</v>
      </c>
    </row>
    <row r="177" spans="2:65" s="122" customFormat="1">
      <c r="B177" s="121"/>
      <c r="D177" s="110" t="s">
        <v>218</v>
      </c>
      <c r="E177" s="123" t="s">
        <v>1</v>
      </c>
      <c r="F177" s="124" t="s">
        <v>454</v>
      </c>
      <c r="H177" s="125">
        <v>248</v>
      </c>
      <c r="I177" s="6"/>
      <c r="L177" s="121"/>
      <c r="M177" s="126"/>
      <c r="N177" s="127"/>
      <c r="O177" s="127"/>
      <c r="P177" s="127"/>
      <c r="Q177" s="127"/>
      <c r="R177" s="127"/>
      <c r="S177" s="127"/>
      <c r="T177" s="128"/>
      <c r="AT177" s="123" t="s">
        <v>218</v>
      </c>
      <c r="AU177" s="123" t="s">
        <v>88</v>
      </c>
      <c r="AV177" s="122" t="s">
        <v>88</v>
      </c>
      <c r="AW177" s="122" t="s">
        <v>35</v>
      </c>
      <c r="AX177" s="122" t="s">
        <v>79</v>
      </c>
      <c r="AY177" s="123" t="s">
        <v>205</v>
      </c>
    </row>
    <row r="178" spans="2:65" s="115" customFormat="1">
      <c r="B178" s="114"/>
      <c r="D178" s="110" t="s">
        <v>218</v>
      </c>
      <c r="E178" s="116" t="s">
        <v>1</v>
      </c>
      <c r="F178" s="117" t="s">
        <v>462</v>
      </c>
      <c r="H178" s="116" t="s">
        <v>1</v>
      </c>
      <c r="I178" s="9"/>
      <c r="L178" s="114"/>
      <c r="M178" s="118"/>
      <c r="N178" s="119"/>
      <c r="O178" s="119"/>
      <c r="P178" s="119"/>
      <c r="Q178" s="119"/>
      <c r="R178" s="119"/>
      <c r="S178" s="119"/>
      <c r="T178" s="120"/>
      <c r="AT178" s="116" t="s">
        <v>218</v>
      </c>
      <c r="AU178" s="116" t="s">
        <v>88</v>
      </c>
      <c r="AV178" s="115" t="s">
        <v>86</v>
      </c>
      <c r="AW178" s="115" t="s">
        <v>35</v>
      </c>
      <c r="AX178" s="115" t="s">
        <v>79</v>
      </c>
      <c r="AY178" s="116" t="s">
        <v>205</v>
      </c>
    </row>
    <row r="179" spans="2:65" s="122" customFormat="1">
      <c r="B179" s="121"/>
      <c r="D179" s="110" t="s">
        <v>218</v>
      </c>
      <c r="E179" s="123" t="s">
        <v>1</v>
      </c>
      <c r="F179" s="124" t="s">
        <v>463</v>
      </c>
      <c r="H179" s="125">
        <v>28</v>
      </c>
      <c r="I179" s="6"/>
      <c r="L179" s="121"/>
      <c r="M179" s="126"/>
      <c r="N179" s="127"/>
      <c r="O179" s="127"/>
      <c r="P179" s="127"/>
      <c r="Q179" s="127"/>
      <c r="R179" s="127"/>
      <c r="S179" s="127"/>
      <c r="T179" s="128"/>
      <c r="AT179" s="123" t="s">
        <v>218</v>
      </c>
      <c r="AU179" s="123" t="s">
        <v>88</v>
      </c>
      <c r="AV179" s="122" t="s">
        <v>88</v>
      </c>
      <c r="AW179" s="122" t="s">
        <v>35</v>
      </c>
      <c r="AX179" s="122" t="s">
        <v>79</v>
      </c>
      <c r="AY179" s="123" t="s">
        <v>205</v>
      </c>
    </row>
    <row r="180" spans="2:65" s="115" customFormat="1" ht="22.5">
      <c r="B180" s="114"/>
      <c r="D180" s="110" t="s">
        <v>218</v>
      </c>
      <c r="E180" s="116" t="s">
        <v>1</v>
      </c>
      <c r="F180" s="117" t="s">
        <v>464</v>
      </c>
      <c r="H180" s="116" t="s">
        <v>1</v>
      </c>
      <c r="I180" s="9"/>
      <c r="L180" s="114"/>
      <c r="M180" s="118"/>
      <c r="N180" s="119"/>
      <c r="O180" s="119"/>
      <c r="P180" s="119"/>
      <c r="Q180" s="119"/>
      <c r="R180" s="119"/>
      <c r="S180" s="119"/>
      <c r="T180" s="120"/>
      <c r="AT180" s="116" t="s">
        <v>218</v>
      </c>
      <c r="AU180" s="116" t="s">
        <v>88</v>
      </c>
      <c r="AV180" s="115" t="s">
        <v>86</v>
      </c>
      <c r="AW180" s="115" t="s">
        <v>35</v>
      </c>
      <c r="AX180" s="115" t="s">
        <v>79</v>
      </c>
      <c r="AY180" s="116" t="s">
        <v>205</v>
      </c>
    </row>
    <row r="181" spans="2:65" s="122" customFormat="1">
      <c r="B181" s="121"/>
      <c r="D181" s="110" t="s">
        <v>218</v>
      </c>
      <c r="E181" s="123" t="s">
        <v>1</v>
      </c>
      <c r="F181" s="124" t="s">
        <v>456</v>
      </c>
      <c r="H181" s="125">
        <v>6</v>
      </c>
      <c r="I181" s="6"/>
      <c r="L181" s="121"/>
      <c r="M181" s="126"/>
      <c r="N181" s="127"/>
      <c r="O181" s="127"/>
      <c r="P181" s="127"/>
      <c r="Q181" s="127"/>
      <c r="R181" s="127"/>
      <c r="S181" s="127"/>
      <c r="T181" s="128"/>
      <c r="AT181" s="123" t="s">
        <v>218</v>
      </c>
      <c r="AU181" s="123" t="s">
        <v>88</v>
      </c>
      <c r="AV181" s="122" t="s">
        <v>88</v>
      </c>
      <c r="AW181" s="122" t="s">
        <v>35</v>
      </c>
      <c r="AX181" s="122" t="s">
        <v>79</v>
      </c>
      <c r="AY181" s="123" t="s">
        <v>205</v>
      </c>
    </row>
    <row r="182" spans="2:65" s="200" customFormat="1">
      <c r="B182" s="199"/>
      <c r="D182" s="110" t="s">
        <v>218</v>
      </c>
      <c r="E182" s="201" t="s">
        <v>1</v>
      </c>
      <c r="F182" s="202" t="s">
        <v>220</v>
      </c>
      <c r="H182" s="203">
        <v>6257</v>
      </c>
      <c r="I182" s="7"/>
      <c r="L182" s="199"/>
      <c r="M182" s="204"/>
      <c r="N182" s="205"/>
      <c r="O182" s="205"/>
      <c r="P182" s="205"/>
      <c r="Q182" s="205"/>
      <c r="R182" s="205"/>
      <c r="S182" s="205"/>
      <c r="T182" s="206"/>
      <c r="AT182" s="201" t="s">
        <v>218</v>
      </c>
      <c r="AU182" s="201" t="s">
        <v>88</v>
      </c>
      <c r="AV182" s="200" t="s">
        <v>212</v>
      </c>
      <c r="AW182" s="200" t="s">
        <v>35</v>
      </c>
      <c r="AX182" s="200" t="s">
        <v>86</v>
      </c>
      <c r="AY182" s="201" t="s">
        <v>205</v>
      </c>
    </row>
    <row r="183" spans="2:65" s="25" customFormat="1" ht="24" customHeight="1">
      <c r="B183" s="23"/>
      <c r="C183" s="98" t="s">
        <v>272</v>
      </c>
      <c r="D183" s="98" t="s">
        <v>207</v>
      </c>
      <c r="E183" s="99" t="s">
        <v>273</v>
      </c>
      <c r="F183" s="100" t="s">
        <v>274</v>
      </c>
      <c r="G183" s="101" t="s">
        <v>233</v>
      </c>
      <c r="H183" s="102">
        <v>5975</v>
      </c>
      <c r="I183" s="5"/>
      <c r="J183" s="102">
        <f>ROUND(I183*H183,2)</f>
        <v>0</v>
      </c>
      <c r="K183" s="100" t="s">
        <v>234</v>
      </c>
      <c r="L183" s="23"/>
      <c r="M183" s="103" t="s">
        <v>1</v>
      </c>
      <c r="N183" s="104" t="s">
        <v>44</v>
      </c>
      <c r="O183" s="105"/>
      <c r="P183" s="106">
        <f>O183*H183</f>
        <v>0</v>
      </c>
      <c r="Q183" s="106">
        <v>0</v>
      </c>
      <c r="R183" s="106">
        <f>Q183*H183</f>
        <v>0</v>
      </c>
      <c r="S183" s="106">
        <v>0</v>
      </c>
      <c r="T183" s="107">
        <f>S183*H183</f>
        <v>0</v>
      </c>
      <c r="AR183" s="108" t="s">
        <v>212</v>
      </c>
      <c r="AT183" s="108" t="s">
        <v>207</v>
      </c>
      <c r="AU183" s="108" t="s">
        <v>88</v>
      </c>
      <c r="AY183" s="15" t="s">
        <v>205</v>
      </c>
      <c r="BE183" s="109">
        <f>IF(N183="základní",J183,0)</f>
        <v>0</v>
      </c>
      <c r="BF183" s="109">
        <f>IF(N183="snížená",J183,0)</f>
        <v>0</v>
      </c>
      <c r="BG183" s="109">
        <f>IF(N183="zákl. přenesená",J183,0)</f>
        <v>0</v>
      </c>
      <c r="BH183" s="109">
        <f>IF(N183="sníž. přenesená",J183,0)</f>
        <v>0</v>
      </c>
      <c r="BI183" s="109">
        <f>IF(N183="nulová",J183,0)</f>
        <v>0</v>
      </c>
      <c r="BJ183" s="15" t="s">
        <v>86</v>
      </c>
      <c r="BK183" s="109">
        <f>ROUND(I183*H183,2)</f>
        <v>0</v>
      </c>
      <c r="BL183" s="15" t="s">
        <v>212</v>
      </c>
      <c r="BM183" s="108" t="s">
        <v>465</v>
      </c>
    </row>
    <row r="184" spans="2:65" s="25" customFormat="1" ht="39">
      <c r="B184" s="23"/>
      <c r="D184" s="110" t="s">
        <v>214</v>
      </c>
      <c r="F184" s="198" t="s">
        <v>276</v>
      </c>
      <c r="I184" s="2"/>
      <c r="L184" s="23"/>
      <c r="M184" s="112"/>
      <c r="N184" s="105"/>
      <c r="O184" s="105"/>
      <c r="P184" s="105"/>
      <c r="Q184" s="105"/>
      <c r="R184" s="105"/>
      <c r="S184" s="105"/>
      <c r="T184" s="113"/>
      <c r="AT184" s="15" t="s">
        <v>214</v>
      </c>
      <c r="AU184" s="15" t="s">
        <v>88</v>
      </c>
    </row>
    <row r="185" spans="2:65" s="25" customFormat="1" ht="409.5">
      <c r="B185" s="23"/>
      <c r="D185" s="110" t="s">
        <v>237</v>
      </c>
      <c r="F185" s="223" t="s">
        <v>277</v>
      </c>
      <c r="I185" s="2"/>
      <c r="L185" s="23"/>
      <c r="M185" s="112"/>
      <c r="N185" s="105"/>
      <c r="O185" s="105"/>
      <c r="P185" s="105"/>
      <c r="Q185" s="105"/>
      <c r="R185" s="105"/>
      <c r="S185" s="105"/>
      <c r="T185" s="113"/>
      <c r="AT185" s="15" t="s">
        <v>237</v>
      </c>
      <c r="AU185" s="15" t="s">
        <v>88</v>
      </c>
    </row>
    <row r="186" spans="2:65" s="115" customFormat="1">
      <c r="B186" s="114"/>
      <c r="D186" s="110" t="s">
        <v>218</v>
      </c>
      <c r="E186" s="116" t="s">
        <v>1</v>
      </c>
      <c r="F186" s="117" t="s">
        <v>466</v>
      </c>
      <c r="H186" s="116" t="s">
        <v>1</v>
      </c>
      <c r="I186" s="9"/>
      <c r="L186" s="114"/>
      <c r="M186" s="118"/>
      <c r="N186" s="119"/>
      <c r="O186" s="119"/>
      <c r="P186" s="119"/>
      <c r="Q186" s="119"/>
      <c r="R186" s="119"/>
      <c r="S186" s="119"/>
      <c r="T186" s="120"/>
      <c r="AT186" s="116" t="s">
        <v>218</v>
      </c>
      <c r="AU186" s="116" t="s">
        <v>88</v>
      </c>
      <c r="AV186" s="115" t="s">
        <v>86</v>
      </c>
      <c r="AW186" s="115" t="s">
        <v>35</v>
      </c>
      <c r="AX186" s="115" t="s">
        <v>79</v>
      </c>
      <c r="AY186" s="116" t="s">
        <v>205</v>
      </c>
    </row>
    <row r="187" spans="2:65" s="122" customFormat="1">
      <c r="B187" s="121"/>
      <c r="D187" s="110" t="s">
        <v>218</v>
      </c>
      <c r="E187" s="123" t="s">
        <v>1</v>
      </c>
      <c r="F187" s="124" t="s">
        <v>467</v>
      </c>
      <c r="H187" s="125">
        <v>5947</v>
      </c>
      <c r="I187" s="6"/>
      <c r="L187" s="121"/>
      <c r="M187" s="126"/>
      <c r="N187" s="127"/>
      <c r="O187" s="127"/>
      <c r="P187" s="127"/>
      <c r="Q187" s="127"/>
      <c r="R187" s="127"/>
      <c r="S187" s="127"/>
      <c r="T187" s="128"/>
      <c r="AT187" s="123" t="s">
        <v>218</v>
      </c>
      <c r="AU187" s="123" t="s">
        <v>88</v>
      </c>
      <c r="AV187" s="122" t="s">
        <v>88</v>
      </c>
      <c r="AW187" s="122" t="s">
        <v>35</v>
      </c>
      <c r="AX187" s="122" t="s">
        <v>79</v>
      </c>
      <c r="AY187" s="123" t="s">
        <v>205</v>
      </c>
    </row>
    <row r="188" spans="2:65" s="115" customFormat="1" ht="22.5">
      <c r="B188" s="114"/>
      <c r="D188" s="110" t="s">
        <v>218</v>
      </c>
      <c r="E188" s="116" t="s">
        <v>1</v>
      </c>
      <c r="F188" s="117" t="s">
        <v>468</v>
      </c>
      <c r="H188" s="116" t="s">
        <v>1</v>
      </c>
      <c r="I188" s="9"/>
      <c r="L188" s="114"/>
      <c r="M188" s="118"/>
      <c r="N188" s="119"/>
      <c r="O188" s="119"/>
      <c r="P188" s="119"/>
      <c r="Q188" s="119"/>
      <c r="R188" s="119"/>
      <c r="S188" s="119"/>
      <c r="T188" s="120"/>
      <c r="AT188" s="116" t="s">
        <v>218</v>
      </c>
      <c r="AU188" s="116" t="s">
        <v>88</v>
      </c>
      <c r="AV188" s="115" t="s">
        <v>86</v>
      </c>
      <c r="AW188" s="115" t="s">
        <v>35</v>
      </c>
      <c r="AX188" s="115" t="s">
        <v>79</v>
      </c>
      <c r="AY188" s="116" t="s">
        <v>205</v>
      </c>
    </row>
    <row r="189" spans="2:65" s="122" customFormat="1">
      <c r="B189" s="121"/>
      <c r="D189" s="110" t="s">
        <v>218</v>
      </c>
      <c r="E189" s="123" t="s">
        <v>1</v>
      </c>
      <c r="F189" s="124" t="s">
        <v>469</v>
      </c>
      <c r="H189" s="125">
        <v>28</v>
      </c>
      <c r="I189" s="6"/>
      <c r="L189" s="121"/>
      <c r="M189" s="126"/>
      <c r="N189" s="127"/>
      <c r="O189" s="127"/>
      <c r="P189" s="127"/>
      <c r="Q189" s="127"/>
      <c r="R189" s="127"/>
      <c r="S189" s="127"/>
      <c r="T189" s="128"/>
      <c r="AT189" s="123" t="s">
        <v>218</v>
      </c>
      <c r="AU189" s="123" t="s">
        <v>88</v>
      </c>
      <c r="AV189" s="122" t="s">
        <v>88</v>
      </c>
      <c r="AW189" s="122" t="s">
        <v>35</v>
      </c>
      <c r="AX189" s="122" t="s">
        <v>79</v>
      </c>
      <c r="AY189" s="123" t="s">
        <v>205</v>
      </c>
    </row>
    <row r="190" spans="2:65" s="200" customFormat="1">
      <c r="B190" s="199"/>
      <c r="D190" s="110" t="s">
        <v>218</v>
      </c>
      <c r="E190" s="201" t="s">
        <v>1</v>
      </c>
      <c r="F190" s="202" t="s">
        <v>220</v>
      </c>
      <c r="H190" s="203">
        <v>5975</v>
      </c>
      <c r="I190" s="7"/>
      <c r="L190" s="199"/>
      <c r="M190" s="204"/>
      <c r="N190" s="205"/>
      <c r="O190" s="205"/>
      <c r="P190" s="205"/>
      <c r="Q190" s="205"/>
      <c r="R190" s="205"/>
      <c r="S190" s="205"/>
      <c r="T190" s="206"/>
      <c r="AT190" s="201" t="s">
        <v>218</v>
      </c>
      <c r="AU190" s="201" t="s">
        <v>88</v>
      </c>
      <c r="AV190" s="200" t="s">
        <v>212</v>
      </c>
      <c r="AW190" s="200" t="s">
        <v>35</v>
      </c>
      <c r="AX190" s="200" t="s">
        <v>86</v>
      </c>
      <c r="AY190" s="201" t="s">
        <v>205</v>
      </c>
    </row>
    <row r="191" spans="2:65" s="25" customFormat="1" ht="24" customHeight="1">
      <c r="B191" s="23"/>
      <c r="C191" s="98" t="s">
        <v>225</v>
      </c>
      <c r="D191" s="98" t="s">
        <v>207</v>
      </c>
      <c r="E191" s="99" t="s">
        <v>470</v>
      </c>
      <c r="F191" s="100" t="s">
        <v>471</v>
      </c>
      <c r="G191" s="101" t="s">
        <v>210</v>
      </c>
      <c r="H191" s="102">
        <v>877</v>
      </c>
      <c r="I191" s="5"/>
      <c r="J191" s="102">
        <f>ROUND(I191*H191,2)</f>
        <v>0</v>
      </c>
      <c r="K191" s="100" t="s">
        <v>234</v>
      </c>
      <c r="L191" s="23"/>
      <c r="M191" s="103" t="s">
        <v>1</v>
      </c>
      <c r="N191" s="104" t="s">
        <v>44</v>
      </c>
      <c r="O191" s="105"/>
      <c r="P191" s="106">
        <f>O191*H191</f>
        <v>0</v>
      </c>
      <c r="Q191" s="106">
        <v>0</v>
      </c>
      <c r="R191" s="106">
        <f>Q191*H191</f>
        <v>0</v>
      </c>
      <c r="S191" s="106">
        <v>0</v>
      </c>
      <c r="T191" s="107">
        <f>S191*H191</f>
        <v>0</v>
      </c>
      <c r="AR191" s="108" t="s">
        <v>212</v>
      </c>
      <c r="AT191" s="108" t="s">
        <v>207</v>
      </c>
      <c r="AU191" s="108" t="s">
        <v>88</v>
      </c>
      <c r="AY191" s="15" t="s">
        <v>205</v>
      </c>
      <c r="BE191" s="109">
        <f>IF(N191="základní",J191,0)</f>
        <v>0</v>
      </c>
      <c r="BF191" s="109">
        <f>IF(N191="snížená",J191,0)</f>
        <v>0</v>
      </c>
      <c r="BG191" s="109">
        <f>IF(N191="zákl. přenesená",J191,0)</f>
        <v>0</v>
      </c>
      <c r="BH191" s="109">
        <f>IF(N191="sníž. přenesená",J191,0)</f>
        <v>0</v>
      </c>
      <c r="BI191" s="109">
        <f>IF(N191="nulová",J191,0)</f>
        <v>0</v>
      </c>
      <c r="BJ191" s="15" t="s">
        <v>86</v>
      </c>
      <c r="BK191" s="109">
        <f>ROUND(I191*H191,2)</f>
        <v>0</v>
      </c>
      <c r="BL191" s="15" t="s">
        <v>212</v>
      </c>
      <c r="BM191" s="108" t="s">
        <v>472</v>
      </c>
    </row>
    <row r="192" spans="2:65" s="25" customFormat="1" ht="19.5">
      <c r="B192" s="23"/>
      <c r="D192" s="110" t="s">
        <v>214</v>
      </c>
      <c r="F192" s="198" t="s">
        <v>473</v>
      </c>
      <c r="I192" s="2"/>
      <c r="L192" s="23"/>
      <c r="M192" s="112"/>
      <c r="N192" s="105"/>
      <c r="O192" s="105"/>
      <c r="P192" s="105"/>
      <c r="Q192" s="105"/>
      <c r="R192" s="105"/>
      <c r="S192" s="105"/>
      <c r="T192" s="113"/>
      <c r="AT192" s="15" t="s">
        <v>214</v>
      </c>
      <c r="AU192" s="15" t="s">
        <v>88</v>
      </c>
    </row>
    <row r="193" spans="2:65" s="25" customFormat="1" ht="117">
      <c r="B193" s="23"/>
      <c r="D193" s="110" t="s">
        <v>237</v>
      </c>
      <c r="F193" s="111" t="s">
        <v>291</v>
      </c>
      <c r="I193" s="2"/>
      <c r="L193" s="23"/>
      <c r="M193" s="112"/>
      <c r="N193" s="105"/>
      <c r="O193" s="105"/>
      <c r="P193" s="105"/>
      <c r="Q193" s="105"/>
      <c r="R193" s="105"/>
      <c r="S193" s="105"/>
      <c r="T193" s="113"/>
      <c r="AT193" s="15" t="s">
        <v>237</v>
      </c>
      <c r="AU193" s="15" t="s">
        <v>88</v>
      </c>
    </row>
    <row r="194" spans="2:65" s="115" customFormat="1">
      <c r="B194" s="114"/>
      <c r="D194" s="110" t="s">
        <v>218</v>
      </c>
      <c r="E194" s="116" t="s">
        <v>1</v>
      </c>
      <c r="F194" s="117" t="s">
        <v>474</v>
      </c>
      <c r="H194" s="116" t="s">
        <v>1</v>
      </c>
      <c r="I194" s="9"/>
      <c r="L194" s="114"/>
      <c r="M194" s="118"/>
      <c r="N194" s="119"/>
      <c r="O194" s="119"/>
      <c r="P194" s="119"/>
      <c r="Q194" s="119"/>
      <c r="R194" s="119"/>
      <c r="S194" s="119"/>
      <c r="T194" s="120"/>
      <c r="AT194" s="116" t="s">
        <v>218</v>
      </c>
      <c r="AU194" s="116" t="s">
        <v>88</v>
      </c>
      <c r="AV194" s="115" t="s">
        <v>86</v>
      </c>
      <c r="AW194" s="115" t="s">
        <v>35</v>
      </c>
      <c r="AX194" s="115" t="s">
        <v>79</v>
      </c>
      <c r="AY194" s="116" t="s">
        <v>205</v>
      </c>
    </row>
    <row r="195" spans="2:65" s="122" customFormat="1">
      <c r="B195" s="121"/>
      <c r="D195" s="110" t="s">
        <v>218</v>
      </c>
      <c r="E195" s="123" t="s">
        <v>1</v>
      </c>
      <c r="F195" s="124" t="s">
        <v>475</v>
      </c>
      <c r="H195" s="125">
        <v>877</v>
      </c>
      <c r="I195" s="6"/>
      <c r="L195" s="121"/>
      <c r="M195" s="126"/>
      <c r="N195" s="127"/>
      <c r="O195" s="127"/>
      <c r="P195" s="127"/>
      <c r="Q195" s="127"/>
      <c r="R195" s="127"/>
      <c r="S195" s="127"/>
      <c r="T195" s="128"/>
      <c r="AT195" s="123" t="s">
        <v>218</v>
      </c>
      <c r="AU195" s="123" t="s">
        <v>88</v>
      </c>
      <c r="AV195" s="122" t="s">
        <v>88</v>
      </c>
      <c r="AW195" s="122" t="s">
        <v>35</v>
      </c>
      <c r="AX195" s="122" t="s">
        <v>79</v>
      </c>
      <c r="AY195" s="123" t="s">
        <v>205</v>
      </c>
    </row>
    <row r="196" spans="2:65" s="200" customFormat="1">
      <c r="B196" s="199"/>
      <c r="D196" s="110" t="s">
        <v>218</v>
      </c>
      <c r="E196" s="201" t="s">
        <v>1</v>
      </c>
      <c r="F196" s="202" t="s">
        <v>220</v>
      </c>
      <c r="H196" s="203">
        <v>877</v>
      </c>
      <c r="I196" s="7"/>
      <c r="L196" s="199"/>
      <c r="M196" s="204"/>
      <c r="N196" s="205"/>
      <c r="O196" s="205"/>
      <c r="P196" s="205"/>
      <c r="Q196" s="205"/>
      <c r="R196" s="205"/>
      <c r="S196" s="205"/>
      <c r="T196" s="206"/>
      <c r="AT196" s="201" t="s">
        <v>218</v>
      </c>
      <c r="AU196" s="201" t="s">
        <v>88</v>
      </c>
      <c r="AV196" s="200" t="s">
        <v>212</v>
      </c>
      <c r="AW196" s="200" t="s">
        <v>35</v>
      </c>
      <c r="AX196" s="200" t="s">
        <v>86</v>
      </c>
      <c r="AY196" s="201" t="s">
        <v>205</v>
      </c>
    </row>
    <row r="197" spans="2:65" s="25" customFormat="1" ht="16.5" customHeight="1">
      <c r="B197" s="23"/>
      <c r="C197" s="207" t="s">
        <v>286</v>
      </c>
      <c r="D197" s="207" t="s">
        <v>221</v>
      </c>
      <c r="E197" s="208" t="s">
        <v>295</v>
      </c>
      <c r="F197" s="209" t="s">
        <v>296</v>
      </c>
      <c r="G197" s="210" t="s">
        <v>297</v>
      </c>
      <c r="H197" s="211">
        <v>13.16</v>
      </c>
      <c r="I197" s="8"/>
      <c r="J197" s="211">
        <f>ROUND(I197*H197,2)</f>
        <v>0</v>
      </c>
      <c r="K197" s="209" t="s">
        <v>234</v>
      </c>
      <c r="L197" s="212"/>
      <c r="M197" s="213" t="s">
        <v>1</v>
      </c>
      <c r="N197" s="214" t="s">
        <v>44</v>
      </c>
      <c r="O197" s="105"/>
      <c r="P197" s="106">
        <f>O197*H197</f>
        <v>0</v>
      </c>
      <c r="Q197" s="106">
        <v>1E-3</v>
      </c>
      <c r="R197" s="106">
        <f>Q197*H197</f>
        <v>1.316E-2</v>
      </c>
      <c r="S197" s="106">
        <v>0</v>
      </c>
      <c r="T197" s="107">
        <f>S197*H197</f>
        <v>0</v>
      </c>
      <c r="AR197" s="108" t="s">
        <v>225</v>
      </c>
      <c r="AT197" s="108" t="s">
        <v>221</v>
      </c>
      <c r="AU197" s="108" t="s">
        <v>88</v>
      </c>
      <c r="AY197" s="15" t="s">
        <v>205</v>
      </c>
      <c r="BE197" s="109">
        <f>IF(N197="základní",J197,0)</f>
        <v>0</v>
      </c>
      <c r="BF197" s="109">
        <f>IF(N197="snížená",J197,0)</f>
        <v>0</v>
      </c>
      <c r="BG197" s="109">
        <f>IF(N197="zákl. přenesená",J197,0)</f>
        <v>0</v>
      </c>
      <c r="BH197" s="109">
        <f>IF(N197="sníž. přenesená",J197,0)</f>
        <v>0</v>
      </c>
      <c r="BI197" s="109">
        <f>IF(N197="nulová",J197,0)</f>
        <v>0</v>
      </c>
      <c r="BJ197" s="15" t="s">
        <v>86</v>
      </c>
      <c r="BK197" s="109">
        <f>ROUND(I197*H197,2)</f>
        <v>0</v>
      </c>
      <c r="BL197" s="15" t="s">
        <v>212</v>
      </c>
      <c r="BM197" s="108" t="s">
        <v>476</v>
      </c>
    </row>
    <row r="198" spans="2:65" s="25" customFormat="1">
      <c r="B198" s="23"/>
      <c r="D198" s="110" t="s">
        <v>214</v>
      </c>
      <c r="F198" s="198" t="s">
        <v>296</v>
      </c>
      <c r="I198" s="2"/>
      <c r="L198" s="23"/>
      <c r="M198" s="112"/>
      <c r="N198" s="105"/>
      <c r="O198" s="105"/>
      <c r="P198" s="105"/>
      <c r="Q198" s="105"/>
      <c r="R198" s="105"/>
      <c r="S198" s="105"/>
      <c r="T198" s="113"/>
      <c r="AT198" s="15" t="s">
        <v>214</v>
      </c>
      <c r="AU198" s="15" t="s">
        <v>88</v>
      </c>
    </row>
    <row r="199" spans="2:65" s="122" customFormat="1">
      <c r="B199" s="121"/>
      <c r="D199" s="110" t="s">
        <v>218</v>
      </c>
      <c r="F199" s="124" t="s">
        <v>477</v>
      </c>
      <c r="H199" s="125">
        <v>13.16</v>
      </c>
      <c r="I199" s="6"/>
      <c r="L199" s="121"/>
      <c r="M199" s="126"/>
      <c r="N199" s="127"/>
      <c r="O199" s="127"/>
      <c r="P199" s="127"/>
      <c r="Q199" s="127"/>
      <c r="R199" s="127"/>
      <c r="S199" s="127"/>
      <c r="T199" s="128"/>
      <c r="AT199" s="123" t="s">
        <v>218</v>
      </c>
      <c r="AU199" s="123" t="s">
        <v>88</v>
      </c>
      <c r="AV199" s="122" t="s">
        <v>88</v>
      </c>
      <c r="AW199" s="122" t="s">
        <v>3</v>
      </c>
      <c r="AX199" s="122" t="s">
        <v>86</v>
      </c>
      <c r="AY199" s="123" t="s">
        <v>205</v>
      </c>
    </row>
    <row r="200" spans="2:65" s="25" customFormat="1" ht="24" customHeight="1">
      <c r="B200" s="23"/>
      <c r="C200" s="98" t="s">
        <v>294</v>
      </c>
      <c r="D200" s="98" t="s">
        <v>207</v>
      </c>
      <c r="E200" s="99" t="s">
        <v>301</v>
      </c>
      <c r="F200" s="100" t="s">
        <v>302</v>
      </c>
      <c r="G200" s="101" t="s">
        <v>210</v>
      </c>
      <c r="H200" s="102">
        <v>2540</v>
      </c>
      <c r="I200" s="5"/>
      <c r="J200" s="102">
        <f>ROUND(I200*H200,2)</f>
        <v>0</v>
      </c>
      <c r="K200" s="100" t="s">
        <v>234</v>
      </c>
      <c r="L200" s="23"/>
      <c r="M200" s="103" t="s">
        <v>1</v>
      </c>
      <c r="N200" s="104" t="s">
        <v>44</v>
      </c>
      <c r="O200" s="105"/>
      <c r="P200" s="106">
        <f>O200*H200</f>
        <v>0</v>
      </c>
      <c r="Q200" s="106">
        <v>0</v>
      </c>
      <c r="R200" s="106">
        <f>Q200*H200</f>
        <v>0</v>
      </c>
      <c r="S200" s="106">
        <v>0</v>
      </c>
      <c r="T200" s="107">
        <f>S200*H200</f>
        <v>0</v>
      </c>
      <c r="AR200" s="108" t="s">
        <v>212</v>
      </c>
      <c r="AT200" s="108" t="s">
        <v>207</v>
      </c>
      <c r="AU200" s="108" t="s">
        <v>88</v>
      </c>
      <c r="AY200" s="15" t="s">
        <v>205</v>
      </c>
      <c r="BE200" s="109">
        <f>IF(N200="základní",J200,0)</f>
        <v>0</v>
      </c>
      <c r="BF200" s="109">
        <f>IF(N200="snížená",J200,0)</f>
        <v>0</v>
      </c>
      <c r="BG200" s="109">
        <f>IF(N200="zákl. přenesená",J200,0)</f>
        <v>0</v>
      </c>
      <c r="BH200" s="109">
        <f>IF(N200="sníž. přenesená",J200,0)</f>
        <v>0</v>
      </c>
      <c r="BI200" s="109">
        <f>IF(N200="nulová",J200,0)</f>
        <v>0</v>
      </c>
      <c r="BJ200" s="15" t="s">
        <v>86</v>
      </c>
      <c r="BK200" s="109">
        <f>ROUND(I200*H200,2)</f>
        <v>0</v>
      </c>
      <c r="BL200" s="15" t="s">
        <v>212</v>
      </c>
      <c r="BM200" s="108" t="s">
        <v>478</v>
      </c>
    </row>
    <row r="201" spans="2:65" s="25" customFormat="1" ht="19.5">
      <c r="B201" s="23"/>
      <c r="D201" s="110" t="s">
        <v>214</v>
      </c>
      <c r="F201" s="198" t="s">
        <v>304</v>
      </c>
      <c r="I201" s="2"/>
      <c r="L201" s="23"/>
      <c r="M201" s="112"/>
      <c r="N201" s="105"/>
      <c r="O201" s="105"/>
      <c r="P201" s="105"/>
      <c r="Q201" s="105"/>
      <c r="R201" s="105"/>
      <c r="S201" s="105"/>
      <c r="T201" s="113"/>
      <c r="AT201" s="15" t="s">
        <v>214</v>
      </c>
      <c r="AU201" s="15" t="s">
        <v>88</v>
      </c>
    </row>
    <row r="202" spans="2:65" s="25" customFormat="1" ht="117">
      <c r="B202" s="23"/>
      <c r="D202" s="110" t="s">
        <v>237</v>
      </c>
      <c r="F202" s="111" t="s">
        <v>291</v>
      </c>
      <c r="I202" s="2"/>
      <c r="L202" s="23"/>
      <c r="M202" s="112"/>
      <c r="N202" s="105"/>
      <c r="O202" s="105"/>
      <c r="P202" s="105"/>
      <c r="Q202" s="105"/>
      <c r="R202" s="105"/>
      <c r="S202" s="105"/>
      <c r="T202" s="113"/>
      <c r="AT202" s="15" t="s">
        <v>237</v>
      </c>
      <c r="AU202" s="15" t="s">
        <v>88</v>
      </c>
    </row>
    <row r="203" spans="2:65" s="115" customFormat="1">
      <c r="B203" s="114"/>
      <c r="D203" s="110" t="s">
        <v>218</v>
      </c>
      <c r="E203" s="116" t="s">
        <v>1</v>
      </c>
      <c r="F203" s="117" t="s">
        <v>254</v>
      </c>
      <c r="H203" s="116" t="s">
        <v>1</v>
      </c>
      <c r="I203" s="9"/>
      <c r="L203" s="114"/>
      <c r="M203" s="118"/>
      <c r="N203" s="119"/>
      <c r="O203" s="119"/>
      <c r="P203" s="119"/>
      <c r="Q203" s="119"/>
      <c r="R203" s="119"/>
      <c r="S203" s="119"/>
      <c r="T203" s="120"/>
      <c r="AT203" s="116" t="s">
        <v>218</v>
      </c>
      <c r="AU203" s="116" t="s">
        <v>88</v>
      </c>
      <c r="AV203" s="115" t="s">
        <v>86</v>
      </c>
      <c r="AW203" s="115" t="s">
        <v>35</v>
      </c>
      <c r="AX203" s="115" t="s">
        <v>79</v>
      </c>
      <c r="AY203" s="116" t="s">
        <v>205</v>
      </c>
    </row>
    <row r="204" spans="2:65" s="122" customFormat="1">
      <c r="B204" s="121"/>
      <c r="D204" s="110" t="s">
        <v>218</v>
      </c>
      <c r="E204" s="123" t="s">
        <v>1</v>
      </c>
      <c r="F204" s="124" t="s">
        <v>479</v>
      </c>
      <c r="H204" s="125">
        <v>2480</v>
      </c>
      <c r="I204" s="6"/>
      <c r="L204" s="121"/>
      <c r="M204" s="126"/>
      <c r="N204" s="127"/>
      <c r="O204" s="127"/>
      <c r="P204" s="127"/>
      <c r="Q204" s="127"/>
      <c r="R204" s="127"/>
      <c r="S204" s="127"/>
      <c r="T204" s="128"/>
      <c r="AT204" s="123" t="s">
        <v>218</v>
      </c>
      <c r="AU204" s="123" t="s">
        <v>88</v>
      </c>
      <c r="AV204" s="122" t="s">
        <v>88</v>
      </c>
      <c r="AW204" s="122" t="s">
        <v>35</v>
      </c>
      <c r="AX204" s="122" t="s">
        <v>79</v>
      </c>
      <c r="AY204" s="123" t="s">
        <v>205</v>
      </c>
    </row>
    <row r="205" spans="2:65" s="115" customFormat="1">
      <c r="B205" s="114"/>
      <c r="D205" s="110" t="s">
        <v>218</v>
      </c>
      <c r="E205" s="116" t="s">
        <v>1</v>
      </c>
      <c r="F205" s="117" t="s">
        <v>480</v>
      </c>
      <c r="H205" s="116" t="s">
        <v>1</v>
      </c>
      <c r="I205" s="9"/>
      <c r="L205" s="114"/>
      <c r="M205" s="118"/>
      <c r="N205" s="119"/>
      <c r="O205" s="119"/>
      <c r="P205" s="119"/>
      <c r="Q205" s="119"/>
      <c r="R205" s="119"/>
      <c r="S205" s="119"/>
      <c r="T205" s="120"/>
      <c r="AT205" s="116" t="s">
        <v>218</v>
      </c>
      <c r="AU205" s="116" t="s">
        <v>88</v>
      </c>
      <c r="AV205" s="115" t="s">
        <v>86</v>
      </c>
      <c r="AW205" s="115" t="s">
        <v>35</v>
      </c>
      <c r="AX205" s="115" t="s">
        <v>79</v>
      </c>
      <c r="AY205" s="116" t="s">
        <v>205</v>
      </c>
    </row>
    <row r="206" spans="2:65" s="122" customFormat="1">
      <c r="B206" s="121"/>
      <c r="D206" s="110" t="s">
        <v>218</v>
      </c>
      <c r="E206" s="123" t="s">
        <v>1</v>
      </c>
      <c r="F206" s="124" t="s">
        <v>481</v>
      </c>
      <c r="H206" s="125">
        <v>60</v>
      </c>
      <c r="I206" s="6"/>
      <c r="L206" s="121"/>
      <c r="M206" s="126"/>
      <c r="N206" s="127"/>
      <c r="O206" s="127"/>
      <c r="P206" s="127"/>
      <c r="Q206" s="127"/>
      <c r="R206" s="127"/>
      <c r="S206" s="127"/>
      <c r="T206" s="128"/>
      <c r="AT206" s="123" t="s">
        <v>218</v>
      </c>
      <c r="AU206" s="123" t="s">
        <v>88</v>
      </c>
      <c r="AV206" s="122" t="s">
        <v>88</v>
      </c>
      <c r="AW206" s="122" t="s">
        <v>35</v>
      </c>
      <c r="AX206" s="122" t="s">
        <v>79</v>
      </c>
      <c r="AY206" s="123" t="s">
        <v>205</v>
      </c>
    </row>
    <row r="207" spans="2:65" s="200" customFormat="1">
      <c r="B207" s="199"/>
      <c r="D207" s="110" t="s">
        <v>218</v>
      </c>
      <c r="E207" s="201" t="s">
        <v>1</v>
      </c>
      <c r="F207" s="202" t="s">
        <v>220</v>
      </c>
      <c r="H207" s="203">
        <v>2540</v>
      </c>
      <c r="I207" s="7"/>
      <c r="L207" s="199"/>
      <c r="M207" s="204"/>
      <c r="N207" s="205"/>
      <c r="O207" s="205"/>
      <c r="P207" s="205"/>
      <c r="Q207" s="205"/>
      <c r="R207" s="205"/>
      <c r="S207" s="205"/>
      <c r="T207" s="206"/>
      <c r="AT207" s="201" t="s">
        <v>218</v>
      </c>
      <c r="AU207" s="201" t="s">
        <v>88</v>
      </c>
      <c r="AV207" s="200" t="s">
        <v>212</v>
      </c>
      <c r="AW207" s="200" t="s">
        <v>35</v>
      </c>
      <c r="AX207" s="200" t="s">
        <v>86</v>
      </c>
      <c r="AY207" s="201" t="s">
        <v>205</v>
      </c>
    </row>
    <row r="208" spans="2:65" s="25" customFormat="1" ht="16.5" customHeight="1">
      <c r="B208" s="23"/>
      <c r="C208" s="207" t="s">
        <v>300</v>
      </c>
      <c r="D208" s="207" t="s">
        <v>221</v>
      </c>
      <c r="E208" s="208" t="s">
        <v>295</v>
      </c>
      <c r="F208" s="209" t="s">
        <v>296</v>
      </c>
      <c r="G208" s="210" t="s">
        <v>297</v>
      </c>
      <c r="H208" s="211">
        <v>38.1</v>
      </c>
      <c r="I208" s="8"/>
      <c r="J208" s="211">
        <f>ROUND(I208*H208,2)</f>
        <v>0</v>
      </c>
      <c r="K208" s="209" t="s">
        <v>234</v>
      </c>
      <c r="L208" s="212"/>
      <c r="M208" s="213" t="s">
        <v>1</v>
      </c>
      <c r="N208" s="214" t="s">
        <v>44</v>
      </c>
      <c r="O208" s="105"/>
      <c r="P208" s="106">
        <f>O208*H208</f>
        <v>0</v>
      </c>
      <c r="Q208" s="106">
        <v>1E-3</v>
      </c>
      <c r="R208" s="106">
        <f>Q208*H208</f>
        <v>3.8100000000000002E-2</v>
      </c>
      <c r="S208" s="106">
        <v>0</v>
      </c>
      <c r="T208" s="107">
        <f>S208*H208</f>
        <v>0</v>
      </c>
      <c r="AR208" s="108" t="s">
        <v>225</v>
      </c>
      <c r="AT208" s="108" t="s">
        <v>221</v>
      </c>
      <c r="AU208" s="108" t="s">
        <v>88</v>
      </c>
      <c r="AY208" s="15" t="s">
        <v>205</v>
      </c>
      <c r="BE208" s="109">
        <f>IF(N208="základní",J208,0)</f>
        <v>0</v>
      </c>
      <c r="BF208" s="109">
        <f>IF(N208="snížená",J208,0)</f>
        <v>0</v>
      </c>
      <c r="BG208" s="109">
        <f>IF(N208="zákl. přenesená",J208,0)</f>
        <v>0</v>
      </c>
      <c r="BH208" s="109">
        <f>IF(N208="sníž. přenesená",J208,0)</f>
        <v>0</v>
      </c>
      <c r="BI208" s="109">
        <f>IF(N208="nulová",J208,0)</f>
        <v>0</v>
      </c>
      <c r="BJ208" s="15" t="s">
        <v>86</v>
      </c>
      <c r="BK208" s="109">
        <f>ROUND(I208*H208,2)</f>
        <v>0</v>
      </c>
      <c r="BL208" s="15" t="s">
        <v>212</v>
      </c>
      <c r="BM208" s="108" t="s">
        <v>482</v>
      </c>
    </row>
    <row r="209" spans="2:65" s="25" customFormat="1">
      <c r="B209" s="23"/>
      <c r="D209" s="110" t="s">
        <v>214</v>
      </c>
      <c r="F209" s="198" t="s">
        <v>296</v>
      </c>
      <c r="I209" s="2"/>
      <c r="L209" s="23"/>
      <c r="M209" s="112"/>
      <c r="N209" s="105"/>
      <c r="O209" s="105"/>
      <c r="P209" s="105"/>
      <c r="Q209" s="105"/>
      <c r="R209" s="105"/>
      <c r="S209" s="105"/>
      <c r="T209" s="113"/>
      <c r="AT209" s="15" t="s">
        <v>214</v>
      </c>
      <c r="AU209" s="15" t="s">
        <v>88</v>
      </c>
    </row>
    <row r="210" spans="2:65" s="122" customFormat="1">
      <c r="B210" s="121"/>
      <c r="D210" s="110" t="s">
        <v>218</v>
      </c>
      <c r="F210" s="124" t="s">
        <v>483</v>
      </c>
      <c r="H210" s="125">
        <v>38.1</v>
      </c>
      <c r="I210" s="6"/>
      <c r="L210" s="121"/>
      <c r="M210" s="126"/>
      <c r="N210" s="127"/>
      <c r="O210" s="127"/>
      <c r="P210" s="127"/>
      <c r="Q210" s="127"/>
      <c r="R210" s="127"/>
      <c r="S210" s="127"/>
      <c r="T210" s="128"/>
      <c r="AT210" s="123" t="s">
        <v>218</v>
      </c>
      <c r="AU210" s="123" t="s">
        <v>88</v>
      </c>
      <c r="AV210" s="122" t="s">
        <v>88</v>
      </c>
      <c r="AW210" s="122" t="s">
        <v>3</v>
      </c>
      <c r="AX210" s="122" t="s">
        <v>86</v>
      </c>
      <c r="AY210" s="123" t="s">
        <v>205</v>
      </c>
    </row>
    <row r="211" spans="2:65" s="25" customFormat="1" ht="16.5" customHeight="1">
      <c r="B211" s="23"/>
      <c r="C211" s="98" t="s">
        <v>306</v>
      </c>
      <c r="D211" s="98" t="s">
        <v>207</v>
      </c>
      <c r="E211" s="99" t="s">
        <v>310</v>
      </c>
      <c r="F211" s="100" t="s">
        <v>311</v>
      </c>
      <c r="G211" s="101" t="s">
        <v>210</v>
      </c>
      <c r="H211" s="102">
        <v>1844.6</v>
      </c>
      <c r="I211" s="5"/>
      <c r="J211" s="102">
        <f>ROUND(I211*H211,2)</f>
        <v>0</v>
      </c>
      <c r="K211" s="100" t="s">
        <v>234</v>
      </c>
      <c r="L211" s="23"/>
      <c r="M211" s="103" t="s">
        <v>1</v>
      </c>
      <c r="N211" s="104" t="s">
        <v>44</v>
      </c>
      <c r="O211" s="105"/>
      <c r="P211" s="106">
        <f>O211*H211</f>
        <v>0</v>
      </c>
      <c r="Q211" s="106">
        <v>0</v>
      </c>
      <c r="R211" s="106">
        <f>Q211*H211</f>
        <v>0</v>
      </c>
      <c r="S211" s="106">
        <v>0</v>
      </c>
      <c r="T211" s="107">
        <f>S211*H211</f>
        <v>0</v>
      </c>
      <c r="AR211" s="108" t="s">
        <v>212</v>
      </c>
      <c r="AT211" s="108" t="s">
        <v>207</v>
      </c>
      <c r="AU211" s="108" t="s">
        <v>88</v>
      </c>
      <c r="AY211" s="15" t="s">
        <v>205</v>
      </c>
      <c r="BE211" s="109">
        <f>IF(N211="základní",J211,0)</f>
        <v>0</v>
      </c>
      <c r="BF211" s="109">
        <f>IF(N211="snížená",J211,0)</f>
        <v>0</v>
      </c>
      <c r="BG211" s="109">
        <f>IF(N211="zákl. přenesená",J211,0)</f>
        <v>0</v>
      </c>
      <c r="BH211" s="109">
        <f>IF(N211="sníž. přenesená",J211,0)</f>
        <v>0</v>
      </c>
      <c r="BI211" s="109">
        <f>IF(N211="nulová",J211,0)</f>
        <v>0</v>
      </c>
      <c r="BJ211" s="15" t="s">
        <v>86</v>
      </c>
      <c r="BK211" s="109">
        <f>ROUND(I211*H211,2)</f>
        <v>0</v>
      </c>
      <c r="BL211" s="15" t="s">
        <v>212</v>
      </c>
      <c r="BM211" s="108" t="s">
        <v>484</v>
      </c>
    </row>
    <row r="212" spans="2:65" s="25" customFormat="1" ht="19.5">
      <c r="B212" s="23"/>
      <c r="D212" s="110" t="s">
        <v>214</v>
      </c>
      <c r="F212" s="198" t="s">
        <v>313</v>
      </c>
      <c r="I212" s="2"/>
      <c r="L212" s="23"/>
      <c r="M212" s="112"/>
      <c r="N212" s="105"/>
      <c r="O212" s="105"/>
      <c r="P212" s="105"/>
      <c r="Q212" s="105"/>
      <c r="R212" s="105"/>
      <c r="S212" s="105"/>
      <c r="T212" s="113"/>
      <c r="AT212" s="15" t="s">
        <v>214</v>
      </c>
      <c r="AU212" s="15" t="s">
        <v>88</v>
      </c>
    </row>
    <row r="213" spans="2:65" s="25" customFormat="1" ht="165.75">
      <c r="B213" s="23"/>
      <c r="D213" s="110" t="s">
        <v>237</v>
      </c>
      <c r="F213" s="111" t="s">
        <v>314</v>
      </c>
      <c r="I213" s="2"/>
      <c r="L213" s="23"/>
      <c r="M213" s="112"/>
      <c r="N213" s="105"/>
      <c r="O213" s="105"/>
      <c r="P213" s="105"/>
      <c r="Q213" s="105"/>
      <c r="R213" s="105"/>
      <c r="S213" s="105"/>
      <c r="T213" s="113"/>
      <c r="AT213" s="15" t="s">
        <v>237</v>
      </c>
      <c r="AU213" s="15" t="s">
        <v>88</v>
      </c>
    </row>
    <row r="214" spans="2:65" s="115" customFormat="1">
      <c r="B214" s="114"/>
      <c r="D214" s="110" t="s">
        <v>218</v>
      </c>
      <c r="E214" s="116" t="s">
        <v>1</v>
      </c>
      <c r="F214" s="117" t="s">
        <v>485</v>
      </c>
      <c r="H214" s="116" t="s">
        <v>1</v>
      </c>
      <c r="I214" s="9"/>
      <c r="L214" s="114"/>
      <c r="M214" s="118"/>
      <c r="N214" s="119"/>
      <c r="O214" s="119"/>
      <c r="P214" s="119"/>
      <c r="Q214" s="119"/>
      <c r="R214" s="119"/>
      <c r="S214" s="119"/>
      <c r="T214" s="120"/>
      <c r="AT214" s="116" t="s">
        <v>218</v>
      </c>
      <c r="AU214" s="116" t="s">
        <v>88</v>
      </c>
      <c r="AV214" s="115" t="s">
        <v>86</v>
      </c>
      <c r="AW214" s="115" t="s">
        <v>35</v>
      </c>
      <c r="AX214" s="115" t="s">
        <v>79</v>
      </c>
      <c r="AY214" s="116" t="s">
        <v>205</v>
      </c>
    </row>
    <row r="215" spans="2:65" s="122" customFormat="1">
      <c r="B215" s="121"/>
      <c r="D215" s="110" t="s">
        <v>218</v>
      </c>
      <c r="E215" s="123" t="s">
        <v>1</v>
      </c>
      <c r="F215" s="124" t="s">
        <v>486</v>
      </c>
      <c r="H215" s="125">
        <v>967.6</v>
      </c>
      <c r="I215" s="6"/>
      <c r="L215" s="121"/>
      <c r="M215" s="126"/>
      <c r="N215" s="127"/>
      <c r="O215" s="127"/>
      <c r="P215" s="127"/>
      <c r="Q215" s="127"/>
      <c r="R215" s="127"/>
      <c r="S215" s="127"/>
      <c r="T215" s="128"/>
      <c r="AT215" s="123" t="s">
        <v>218</v>
      </c>
      <c r="AU215" s="123" t="s">
        <v>88</v>
      </c>
      <c r="AV215" s="122" t="s">
        <v>88</v>
      </c>
      <c r="AW215" s="122" t="s">
        <v>35</v>
      </c>
      <c r="AX215" s="122" t="s">
        <v>79</v>
      </c>
      <c r="AY215" s="123" t="s">
        <v>205</v>
      </c>
    </row>
    <row r="216" spans="2:65" s="115" customFormat="1">
      <c r="B216" s="114"/>
      <c r="D216" s="110" t="s">
        <v>218</v>
      </c>
      <c r="E216" s="116" t="s">
        <v>1</v>
      </c>
      <c r="F216" s="117" t="s">
        <v>487</v>
      </c>
      <c r="H216" s="116" t="s">
        <v>1</v>
      </c>
      <c r="I216" s="9"/>
      <c r="L216" s="114"/>
      <c r="M216" s="118"/>
      <c r="N216" s="119"/>
      <c r="O216" s="119"/>
      <c r="P216" s="119"/>
      <c r="Q216" s="119"/>
      <c r="R216" s="119"/>
      <c r="S216" s="119"/>
      <c r="T216" s="120"/>
      <c r="AT216" s="116" t="s">
        <v>218</v>
      </c>
      <c r="AU216" s="116" t="s">
        <v>88</v>
      </c>
      <c r="AV216" s="115" t="s">
        <v>86</v>
      </c>
      <c r="AW216" s="115" t="s">
        <v>35</v>
      </c>
      <c r="AX216" s="115" t="s">
        <v>79</v>
      </c>
      <c r="AY216" s="116" t="s">
        <v>205</v>
      </c>
    </row>
    <row r="217" spans="2:65" s="122" customFormat="1">
      <c r="B217" s="121"/>
      <c r="D217" s="110" t="s">
        <v>218</v>
      </c>
      <c r="E217" s="123" t="s">
        <v>1</v>
      </c>
      <c r="F217" s="124" t="s">
        <v>475</v>
      </c>
      <c r="H217" s="125">
        <v>877</v>
      </c>
      <c r="I217" s="6"/>
      <c r="L217" s="121"/>
      <c r="M217" s="126"/>
      <c r="N217" s="127"/>
      <c r="O217" s="127"/>
      <c r="P217" s="127"/>
      <c r="Q217" s="127"/>
      <c r="R217" s="127"/>
      <c r="S217" s="127"/>
      <c r="T217" s="128"/>
      <c r="AT217" s="123" t="s">
        <v>218</v>
      </c>
      <c r="AU217" s="123" t="s">
        <v>88</v>
      </c>
      <c r="AV217" s="122" t="s">
        <v>88</v>
      </c>
      <c r="AW217" s="122" t="s">
        <v>35</v>
      </c>
      <c r="AX217" s="122" t="s">
        <v>79</v>
      </c>
      <c r="AY217" s="123" t="s">
        <v>205</v>
      </c>
    </row>
    <row r="218" spans="2:65" s="200" customFormat="1">
      <c r="B218" s="199"/>
      <c r="D218" s="110" t="s">
        <v>218</v>
      </c>
      <c r="E218" s="201" t="s">
        <v>1</v>
      </c>
      <c r="F218" s="202" t="s">
        <v>220</v>
      </c>
      <c r="H218" s="203">
        <v>1844.6</v>
      </c>
      <c r="I218" s="7"/>
      <c r="L218" s="199"/>
      <c r="M218" s="204"/>
      <c r="N218" s="205"/>
      <c r="O218" s="205"/>
      <c r="P218" s="205"/>
      <c r="Q218" s="205"/>
      <c r="R218" s="205"/>
      <c r="S218" s="205"/>
      <c r="T218" s="206"/>
      <c r="AT218" s="201" t="s">
        <v>218</v>
      </c>
      <c r="AU218" s="201" t="s">
        <v>88</v>
      </c>
      <c r="AV218" s="200" t="s">
        <v>212</v>
      </c>
      <c r="AW218" s="200" t="s">
        <v>35</v>
      </c>
      <c r="AX218" s="200" t="s">
        <v>86</v>
      </c>
      <c r="AY218" s="201" t="s">
        <v>205</v>
      </c>
    </row>
    <row r="219" spans="2:65" s="25" customFormat="1" ht="16.5" customHeight="1">
      <c r="B219" s="23"/>
      <c r="C219" s="98" t="s">
        <v>309</v>
      </c>
      <c r="D219" s="98" t="s">
        <v>207</v>
      </c>
      <c r="E219" s="99" t="s">
        <v>321</v>
      </c>
      <c r="F219" s="100" t="s">
        <v>322</v>
      </c>
      <c r="G219" s="101" t="s">
        <v>210</v>
      </c>
      <c r="H219" s="102">
        <v>2345</v>
      </c>
      <c r="I219" s="5"/>
      <c r="J219" s="102">
        <f>ROUND(I219*H219,2)</f>
        <v>0</v>
      </c>
      <c r="K219" s="100" t="s">
        <v>234</v>
      </c>
      <c r="L219" s="23"/>
      <c r="M219" s="103" t="s">
        <v>1</v>
      </c>
      <c r="N219" s="104" t="s">
        <v>44</v>
      </c>
      <c r="O219" s="105"/>
      <c r="P219" s="106">
        <f>O219*H219</f>
        <v>0</v>
      </c>
      <c r="Q219" s="106">
        <v>0</v>
      </c>
      <c r="R219" s="106">
        <f>Q219*H219</f>
        <v>0</v>
      </c>
      <c r="S219" s="106">
        <v>0</v>
      </c>
      <c r="T219" s="107">
        <f>S219*H219</f>
        <v>0</v>
      </c>
      <c r="AR219" s="108" t="s">
        <v>212</v>
      </c>
      <c r="AT219" s="108" t="s">
        <v>207</v>
      </c>
      <c r="AU219" s="108" t="s">
        <v>88</v>
      </c>
      <c r="AY219" s="15" t="s">
        <v>205</v>
      </c>
      <c r="BE219" s="109">
        <f>IF(N219="základní",J219,0)</f>
        <v>0</v>
      </c>
      <c r="BF219" s="109">
        <f>IF(N219="snížená",J219,0)</f>
        <v>0</v>
      </c>
      <c r="BG219" s="109">
        <f>IF(N219="zákl. přenesená",J219,0)</f>
        <v>0</v>
      </c>
      <c r="BH219" s="109">
        <f>IF(N219="sníž. přenesená",J219,0)</f>
        <v>0</v>
      </c>
      <c r="BI219" s="109">
        <f>IF(N219="nulová",J219,0)</f>
        <v>0</v>
      </c>
      <c r="BJ219" s="15" t="s">
        <v>86</v>
      </c>
      <c r="BK219" s="109">
        <f>ROUND(I219*H219,2)</f>
        <v>0</v>
      </c>
      <c r="BL219" s="15" t="s">
        <v>212</v>
      </c>
      <c r="BM219" s="108" t="s">
        <v>488</v>
      </c>
    </row>
    <row r="220" spans="2:65" s="25" customFormat="1" ht="19.5">
      <c r="B220" s="23"/>
      <c r="D220" s="110" t="s">
        <v>214</v>
      </c>
      <c r="F220" s="198" t="s">
        <v>324</v>
      </c>
      <c r="I220" s="2"/>
      <c r="L220" s="23"/>
      <c r="M220" s="112"/>
      <c r="N220" s="105"/>
      <c r="O220" s="105"/>
      <c r="P220" s="105"/>
      <c r="Q220" s="105"/>
      <c r="R220" s="105"/>
      <c r="S220" s="105"/>
      <c r="T220" s="113"/>
      <c r="AT220" s="15" t="s">
        <v>214</v>
      </c>
      <c r="AU220" s="15" t="s">
        <v>88</v>
      </c>
    </row>
    <row r="221" spans="2:65" s="25" customFormat="1" ht="126.75">
      <c r="B221" s="23"/>
      <c r="D221" s="110" t="s">
        <v>237</v>
      </c>
      <c r="F221" s="111" t="s">
        <v>325</v>
      </c>
      <c r="I221" s="2"/>
      <c r="L221" s="23"/>
      <c r="M221" s="112"/>
      <c r="N221" s="105"/>
      <c r="O221" s="105"/>
      <c r="P221" s="105"/>
      <c r="Q221" s="105"/>
      <c r="R221" s="105"/>
      <c r="S221" s="105"/>
      <c r="T221" s="113"/>
      <c r="AT221" s="15" t="s">
        <v>237</v>
      </c>
      <c r="AU221" s="15" t="s">
        <v>88</v>
      </c>
    </row>
    <row r="222" spans="2:65" s="115" customFormat="1">
      <c r="B222" s="114"/>
      <c r="D222" s="110" t="s">
        <v>218</v>
      </c>
      <c r="E222" s="116" t="s">
        <v>1</v>
      </c>
      <c r="F222" s="117" t="s">
        <v>489</v>
      </c>
      <c r="H222" s="116" t="s">
        <v>1</v>
      </c>
      <c r="I222" s="9"/>
      <c r="L222" s="114"/>
      <c r="M222" s="118"/>
      <c r="N222" s="119"/>
      <c r="O222" s="119"/>
      <c r="P222" s="119"/>
      <c r="Q222" s="119"/>
      <c r="R222" s="119"/>
      <c r="S222" s="119"/>
      <c r="T222" s="120"/>
      <c r="AT222" s="116" t="s">
        <v>218</v>
      </c>
      <c r="AU222" s="116" t="s">
        <v>88</v>
      </c>
      <c r="AV222" s="115" t="s">
        <v>86</v>
      </c>
      <c r="AW222" s="115" t="s">
        <v>35</v>
      </c>
      <c r="AX222" s="115" t="s">
        <v>79</v>
      </c>
      <c r="AY222" s="116" t="s">
        <v>205</v>
      </c>
    </row>
    <row r="223" spans="2:65" s="122" customFormat="1">
      <c r="B223" s="121"/>
      <c r="D223" s="110" t="s">
        <v>218</v>
      </c>
      <c r="E223" s="123" t="s">
        <v>1</v>
      </c>
      <c r="F223" s="124" t="s">
        <v>490</v>
      </c>
      <c r="H223" s="125">
        <v>2345</v>
      </c>
      <c r="I223" s="6"/>
      <c r="L223" s="121"/>
      <c r="M223" s="126"/>
      <c r="N223" s="127"/>
      <c r="O223" s="127"/>
      <c r="P223" s="127"/>
      <c r="Q223" s="127"/>
      <c r="R223" s="127"/>
      <c r="S223" s="127"/>
      <c r="T223" s="128"/>
      <c r="AT223" s="123" t="s">
        <v>218</v>
      </c>
      <c r="AU223" s="123" t="s">
        <v>88</v>
      </c>
      <c r="AV223" s="122" t="s">
        <v>88</v>
      </c>
      <c r="AW223" s="122" t="s">
        <v>35</v>
      </c>
      <c r="AX223" s="122" t="s">
        <v>79</v>
      </c>
      <c r="AY223" s="123" t="s">
        <v>205</v>
      </c>
    </row>
    <row r="224" spans="2:65" s="200" customFormat="1">
      <c r="B224" s="199"/>
      <c r="D224" s="110" t="s">
        <v>218</v>
      </c>
      <c r="E224" s="201" t="s">
        <v>1</v>
      </c>
      <c r="F224" s="202" t="s">
        <v>220</v>
      </c>
      <c r="H224" s="203">
        <v>2345</v>
      </c>
      <c r="I224" s="7"/>
      <c r="L224" s="199"/>
      <c r="M224" s="204"/>
      <c r="N224" s="205"/>
      <c r="O224" s="205"/>
      <c r="P224" s="205"/>
      <c r="Q224" s="205"/>
      <c r="R224" s="205"/>
      <c r="S224" s="205"/>
      <c r="T224" s="206"/>
      <c r="AT224" s="201" t="s">
        <v>218</v>
      </c>
      <c r="AU224" s="201" t="s">
        <v>88</v>
      </c>
      <c r="AV224" s="200" t="s">
        <v>212</v>
      </c>
      <c r="AW224" s="200" t="s">
        <v>35</v>
      </c>
      <c r="AX224" s="200" t="s">
        <v>86</v>
      </c>
      <c r="AY224" s="201" t="s">
        <v>205</v>
      </c>
    </row>
    <row r="225" spans="2:65" s="25" customFormat="1" ht="24" customHeight="1">
      <c r="B225" s="23"/>
      <c r="C225" s="98" t="s">
        <v>320</v>
      </c>
      <c r="D225" s="98" t="s">
        <v>207</v>
      </c>
      <c r="E225" s="99" t="s">
        <v>328</v>
      </c>
      <c r="F225" s="100" t="s">
        <v>329</v>
      </c>
      <c r="G225" s="101" t="s">
        <v>210</v>
      </c>
      <c r="H225" s="102">
        <v>2540</v>
      </c>
      <c r="I225" s="5"/>
      <c r="J225" s="102">
        <f>ROUND(I225*H225,2)</f>
        <v>0</v>
      </c>
      <c r="K225" s="100" t="s">
        <v>234</v>
      </c>
      <c r="L225" s="23"/>
      <c r="M225" s="103" t="s">
        <v>1</v>
      </c>
      <c r="N225" s="104" t="s">
        <v>44</v>
      </c>
      <c r="O225" s="105"/>
      <c r="P225" s="106">
        <f>O225*H225</f>
        <v>0</v>
      </c>
      <c r="Q225" s="106">
        <v>0</v>
      </c>
      <c r="R225" s="106">
        <f>Q225*H225</f>
        <v>0</v>
      </c>
      <c r="S225" s="106">
        <v>0</v>
      </c>
      <c r="T225" s="107">
        <f>S225*H225</f>
        <v>0</v>
      </c>
      <c r="AR225" s="108" t="s">
        <v>212</v>
      </c>
      <c r="AT225" s="108" t="s">
        <v>207</v>
      </c>
      <c r="AU225" s="108" t="s">
        <v>88</v>
      </c>
      <c r="AY225" s="15" t="s">
        <v>205</v>
      </c>
      <c r="BE225" s="109">
        <f>IF(N225="základní",J225,0)</f>
        <v>0</v>
      </c>
      <c r="BF225" s="109">
        <f>IF(N225="snížená",J225,0)</f>
        <v>0</v>
      </c>
      <c r="BG225" s="109">
        <f>IF(N225="zákl. přenesená",J225,0)</f>
        <v>0</v>
      </c>
      <c r="BH225" s="109">
        <f>IF(N225="sníž. přenesená",J225,0)</f>
        <v>0</v>
      </c>
      <c r="BI225" s="109">
        <f>IF(N225="nulová",J225,0)</f>
        <v>0</v>
      </c>
      <c r="BJ225" s="15" t="s">
        <v>86</v>
      </c>
      <c r="BK225" s="109">
        <f>ROUND(I225*H225,2)</f>
        <v>0</v>
      </c>
      <c r="BL225" s="15" t="s">
        <v>212</v>
      </c>
      <c r="BM225" s="108" t="s">
        <v>491</v>
      </c>
    </row>
    <row r="226" spans="2:65" s="25" customFormat="1" ht="19.5">
      <c r="B226" s="23"/>
      <c r="D226" s="110" t="s">
        <v>214</v>
      </c>
      <c r="F226" s="198" t="s">
        <v>331</v>
      </c>
      <c r="I226" s="2"/>
      <c r="L226" s="23"/>
      <c r="M226" s="112"/>
      <c r="N226" s="105"/>
      <c r="O226" s="105"/>
      <c r="P226" s="105"/>
      <c r="Q226" s="105"/>
      <c r="R226" s="105"/>
      <c r="S226" s="105"/>
      <c r="T226" s="113"/>
      <c r="AT226" s="15" t="s">
        <v>214</v>
      </c>
      <c r="AU226" s="15" t="s">
        <v>88</v>
      </c>
    </row>
    <row r="227" spans="2:65" s="25" customFormat="1" ht="117">
      <c r="B227" s="23"/>
      <c r="D227" s="110" t="s">
        <v>237</v>
      </c>
      <c r="F227" s="111" t="s">
        <v>332</v>
      </c>
      <c r="I227" s="2"/>
      <c r="L227" s="23"/>
      <c r="M227" s="112"/>
      <c r="N227" s="105"/>
      <c r="O227" s="105"/>
      <c r="P227" s="105"/>
      <c r="Q227" s="105"/>
      <c r="R227" s="105"/>
      <c r="S227" s="105"/>
      <c r="T227" s="113"/>
      <c r="AT227" s="15" t="s">
        <v>237</v>
      </c>
      <c r="AU227" s="15" t="s">
        <v>88</v>
      </c>
    </row>
    <row r="228" spans="2:65" s="115" customFormat="1">
      <c r="B228" s="114"/>
      <c r="D228" s="110" t="s">
        <v>218</v>
      </c>
      <c r="E228" s="116" t="s">
        <v>1</v>
      </c>
      <c r="F228" s="117" t="s">
        <v>254</v>
      </c>
      <c r="H228" s="116" t="s">
        <v>1</v>
      </c>
      <c r="I228" s="9"/>
      <c r="L228" s="114"/>
      <c r="M228" s="118"/>
      <c r="N228" s="119"/>
      <c r="O228" s="119"/>
      <c r="P228" s="119"/>
      <c r="Q228" s="119"/>
      <c r="R228" s="119"/>
      <c r="S228" s="119"/>
      <c r="T228" s="120"/>
      <c r="AT228" s="116" t="s">
        <v>218</v>
      </c>
      <c r="AU228" s="116" t="s">
        <v>88</v>
      </c>
      <c r="AV228" s="115" t="s">
        <v>86</v>
      </c>
      <c r="AW228" s="115" t="s">
        <v>35</v>
      </c>
      <c r="AX228" s="115" t="s">
        <v>79</v>
      </c>
      <c r="AY228" s="116" t="s">
        <v>205</v>
      </c>
    </row>
    <row r="229" spans="2:65" s="122" customFormat="1">
      <c r="B229" s="121"/>
      <c r="D229" s="110" t="s">
        <v>218</v>
      </c>
      <c r="E229" s="123" t="s">
        <v>1</v>
      </c>
      <c r="F229" s="124" t="s">
        <v>479</v>
      </c>
      <c r="H229" s="125">
        <v>2480</v>
      </c>
      <c r="I229" s="6"/>
      <c r="L229" s="121"/>
      <c r="M229" s="126"/>
      <c r="N229" s="127"/>
      <c r="O229" s="127"/>
      <c r="P229" s="127"/>
      <c r="Q229" s="127"/>
      <c r="R229" s="127"/>
      <c r="S229" s="127"/>
      <c r="T229" s="128"/>
      <c r="AT229" s="123" t="s">
        <v>218</v>
      </c>
      <c r="AU229" s="123" t="s">
        <v>88</v>
      </c>
      <c r="AV229" s="122" t="s">
        <v>88</v>
      </c>
      <c r="AW229" s="122" t="s">
        <v>35</v>
      </c>
      <c r="AX229" s="122" t="s">
        <v>79</v>
      </c>
      <c r="AY229" s="123" t="s">
        <v>205</v>
      </c>
    </row>
    <row r="230" spans="2:65" s="115" customFormat="1">
      <c r="B230" s="114"/>
      <c r="D230" s="110" t="s">
        <v>218</v>
      </c>
      <c r="E230" s="116" t="s">
        <v>1</v>
      </c>
      <c r="F230" s="117" t="s">
        <v>492</v>
      </c>
      <c r="H230" s="116" t="s">
        <v>1</v>
      </c>
      <c r="I230" s="9"/>
      <c r="L230" s="114"/>
      <c r="M230" s="118"/>
      <c r="N230" s="119"/>
      <c r="O230" s="119"/>
      <c r="P230" s="119"/>
      <c r="Q230" s="119"/>
      <c r="R230" s="119"/>
      <c r="S230" s="119"/>
      <c r="T230" s="120"/>
      <c r="AT230" s="116" t="s">
        <v>218</v>
      </c>
      <c r="AU230" s="116" t="s">
        <v>88</v>
      </c>
      <c r="AV230" s="115" t="s">
        <v>86</v>
      </c>
      <c r="AW230" s="115" t="s">
        <v>35</v>
      </c>
      <c r="AX230" s="115" t="s">
        <v>79</v>
      </c>
      <c r="AY230" s="116" t="s">
        <v>205</v>
      </c>
    </row>
    <row r="231" spans="2:65" s="122" customFormat="1">
      <c r="B231" s="121"/>
      <c r="D231" s="110" t="s">
        <v>218</v>
      </c>
      <c r="E231" s="123" t="s">
        <v>1</v>
      </c>
      <c r="F231" s="124" t="s">
        <v>481</v>
      </c>
      <c r="H231" s="125">
        <v>60</v>
      </c>
      <c r="I231" s="6"/>
      <c r="L231" s="121"/>
      <c r="M231" s="126"/>
      <c r="N231" s="127"/>
      <c r="O231" s="127"/>
      <c r="P231" s="127"/>
      <c r="Q231" s="127"/>
      <c r="R231" s="127"/>
      <c r="S231" s="127"/>
      <c r="T231" s="128"/>
      <c r="AT231" s="123" t="s">
        <v>218</v>
      </c>
      <c r="AU231" s="123" t="s">
        <v>88</v>
      </c>
      <c r="AV231" s="122" t="s">
        <v>88</v>
      </c>
      <c r="AW231" s="122" t="s">
        <v>35</v>
      </c>
      <c r="AX231" s="122" t="s">
        <v>79</v>
      </c>
      <c r="AY231" s="123" t="s">
        <v>205</v>
      </c>
    </row>
    <row r="232" spans="2:65" s="200" customFormat="1">
      <c r="B232" s="199"/>
      <c r="D232" s="110" t="s">
        <v>218</v>
      </c>
      <c r="E232" s="201" t="s">
        <v>1</v>
      </c>
      <c r="F232" s="202" t="s">
        <v>220</v>
      </c>
      <c r="H232" s="203">
        <v>2540</v>
      </c>
      <c r="I232" s="7"/>
      <c r="L232" s="199"/>
      <c r="M232" s="204"/>
      <c r="N232" s="205"/>
      <c r="O232" s="205"/>
      <c r="P232" s="205"/>
      <c r="Q232" s="205"/>
      <c r="R232" s="205"/>
      <c r="S232" s="205"/>
      <c r="T232" s="206"/>
      <c r="AT232" s="201" t="s">
        <v>218</v>
      </c>
      <c r="AU232" s="201" t="s">
        <v>88</v>
      </c>
      <c r="AV232" s="200" t="s">
        <v>212</v>
      </c>
      <c r="AW232" s="200" t="s">
        <v>35</v>
      </c>
      <c r="AX232" s="200" t="s">
        <v>86</v>
      </c>
      <c r="AY232" s="201" t="s">
        <v>205</v>
      </c>
    </row>
    <row r="233" spans="2:65" s="86" customFormat="1" ht="22.9" customHeight="1">
      <c r="B233" s="85"/>
      <c r="D233" s="87" t="s">
        <v>78</v>
      </c>
      <c r="E233" s="96" t="s">
        <v>88</v>
      </c>
      <c r="F233" s="96" t="s">
        <v>333</v>
      </c>
      <c r="I233" s="4"/>
      <c r="J233" s="97">
        <f>BK233</f>
        <v>0</v>
      </c>
      <c r="L233" s="85"/>
      <c r="M233" s="90"/>
      <c r="N233" s="91"/>
      <c r="O233" s="91"/>
      <c r="P233" s="92">
        <f>SUM(P234:P239)</f>
        <v>0</v>
      </c>
      <c r="Q233" s="91"/>
      <c r="R233" s="92">
        <f>SUM(R234:R239)</f>
        <v>0</v>
      </c>
      <c r="S233" s="91"/>
      <c r="T233" s="93">
        <f>SUM(T234:T239)</f>
        <v>0</v>
      </c>
      <c r="AR233" s="87" t="s">
        <v>86</v>
      </c>
      <c r="AT233" s="94" t="s">
        <v>78</v>
      </c>
      <c r="AU233" s="94" t="s">
        <v>86</v>
      </c>
      <c r="AY233" s="87" t="s">
        <v>205</v>
      </c>
      <c r="BK233" s="95">
        <f>SUM(BK234:BK239)</f>
        <v>0</v>
      </c>
    </row>
    <row r="234" spans="2:65" s="25" customFormat="1" ht="24" customHeight="1">
      <c r="B234" s="23"/>
      <c r="C234" s="98" t="s">
        <v>8</v>
      </c>
      <c r="D234" s="98" t="s">
        <v>207</v>
      </c>
      <c r="E234" s="99" t="s">
        <v>335</v>
      </c>
      <c r="F234" s="100" t="s">
        <v>336</v>
      </c>
      <c r="G234" s="101" t="s">
        <v>210</v>
      </c>
      <c r="H234" s="102">
        <v>3055</v>
      </c>
      <c r="I234" s="5"/>
      <c r="J234" s="102">
        <f>ROUND(I234*H234,2)</f>
        <v>0</v>
      </c>
      <c r="K234" s="100" t="s">
        <v>234</v>
      </c>
      <c r="L234" s="23"/>
      <c r="M234" s="103" t="s">
        <v>1</v>
      </c>
      <c r="N234" s="104" t="s">
        <v>44</v>
      </c>
      <c r="O234" s="105"/>
      <c r="P234" s="106">
        <f>O234*H234</f>
        <v>0</v>
      </c>
      <c r="Q234" s="106">
        <v>0</v>
      </c>
      <c r="R234" s="106">
        <f>Q234*H234</f>
        <v>0</v>
      </c>
      <c r="S234" s="106">
        <v>0</v>
      </c>
      <c r="T234" s="107">
        <f>S234*H234</f>
        <v>0</v>
      </c>
      <c r="AR234" s="108" t="s">
        <v>212</v>
      </c>
      <c r="AT234" s="108" t="s">
        <v>207</v>
      </c>
      <c r="AU234" s="108" t="s">
        <v>88</v>
      </c>
      <c r="AY234" s="15" t="s">
        <v>205</v>
      </c>
      <c r="BE234" s="109">
        <f>IF(N234="základní",J234,0)</f>
        <v>0</v>
      </c>
      <c r="BF234" s="109">
        <f>IF(N234="snížená",J234,0)</f>
        <v>0</v>
      </c>
      <c r="BG234" s="109">
        <f>IF(N234="zákl. přenesená",J234,0)</f>
        <v>0</v>
      </c>
      <c r="BH234" s="109">
        <f>IF(N234="sníž. přenesená",J234,0)</f>
        <v>0</v>
      </c>
      <c r="BI234" s="109">
        <f>IF(N234="nulová",J234,0)</f>
        <v>0</v>
      </c>
      <c r="BJ234" s="15" t="s">
        <v>86</v>
      </c>
      <c r="BK234" s="109">
        <f>ROUND(I234*H234,2)</f>
        <v>0</v>
      </c>
      <c r="BL234" s="15" t="s">
        <v>212</v>
      </c>
      <c r="BM234" s="108" t="s">
        <v>493</v>
      </c>
    </row>
    <row r="235" spans="2:65" s="25" customFormat="1" ht="29.25">
      <c r="B235" s="23"/>
      <c r="D235" s="110" t="s">
        <v>214</v>
      </c>
      <c r="F235" s="198" t="s">
        <v>494</v>
      </c>
      <c r="I235" s="2"/>
      <c r="L235" s="23"/>
      <c r="M235" s="112"/>
      <c r="N235" s="105"/>
      <c r="O235" s="105"/>
      <c r="P235" s="105"/>
      <c r="Q235" s="105"/>
      <c r="R235" s="105"/>
      <c r="S235" s="105"/>
      <c r="T235" s="113"/>
      <c r="AT235" s="15" t="s">
        <v>214</v>
      </c>
      <c r="AU235" s="15" t="s">
        <v>88</v>
      </c>
    </row>
    <row r="236" spans="2:65" s="25" customFormat="1" ht="58.5">
      <c r="B236" s="23"/>
      <c r="D236" s="110" t="s">
        <v>237</v>
      </c>
      <c r="F236" s="111" t="s">
        <v>339</v>
      </c>
      <c r="I236" s="2"/>
      <c r="L236" s="23"/>
      <c r="M236" s="112"/>
      <c r="N236" s="105"/>
      <c r="O236" s="105"/>
      <c r="P236" s="105"/>
      <c r="Q236" s="105"/>
      <c r="R236" s="105"/>
      <c r="S236" s="105"/>
      <c r="T236" s="113"/>
      <c r="AT236" s="15" t="s">
        <v>237</v>
      </c>
      <c r="AU236" s="15" t="s">
        <v>88</v>
      </c>
    </row>
    <row r="237" spans="2:65" s="115" customFormat="1">
      <c r="B237" s="114"/>
      <c r="D237" s="110" t="s">
        <v>218</v>
      </c>
      <c r="E237" s="116" t="s">
        <v>1</v>
      </c>
      <c r="F237" s="117" t="s">
        <v>495</v>
      </c>
      <c r="H237" s="116" t="s">
        <v>1</v>
      </c>
      <c r="I237" s="9"/>
      <c r="L237" s="114"/>
      <c r="M237" s="118"/>
      <c r="N237" s="119"/>
      <c r="O237" s="119"/>
      <c r="P237" s="119"/>
      <c r="Q237" s="119"/>
      <c r="R237" s="119"/>
      <c r="S237" s="119"/>
      <c r="T237" s="120"/>
      <c r="AT237" s="116" t="s">
        <v>218</v>
      </c>
      <c r="AU237" s="116" t="s">
        <v>88</v>
      </c>
      <c r="AV237" s="115" t="s">
        <v>86</v>
      </c>
      <c r="AW237" s="115" t="s">
        <v>35</v>
      </c>
      <c r="AX237" s="115" t="s">
        <v>79</v>
      </c>
      <c r="AY237" s="116" t="s">
        <v>205</v>
      </c>
    </row>
    <row r="238" spans="2:65" s="122" customFormat="1">
      <c r="B238" s="121"/>
      <c r="D238" s="110" t="s">
        <v>218</v>
      </c>
      <c r="E238" s="123" t="s">
        <v>1</v>
      </c>
      <c r="F238" s="124" t="s">
        <v>496</v>
      </c>
      <c r="H238" s="125">
        <v>3055</v>
      </c>
      <c r="I238" s="6"/>
      <c r="L238" s="121"/>
      <c r="M238" s="126"/>
      <c r="N238" s="127"/>
      <c r="O238" s="127"/>
      <c r="P238" s="127"/>
      <c r="Q238" s="127"/>
      <c r="R238" s="127"/>
      <c r="S238" s="127"/>
      <c r="T238" s="128"/>
      <c r="AT238" s="123" t="s">
        <v>218</v>
      </c>
      <c r="AU238" s="123" t="s">
        <v>88</v>
      </c>
      <c r="AV238" s="122" t="s">
        <v>88</v>
      </c>
      <c r="AW238" s="122" t="s">
        <v>35</v>
      </c>
      <c r="AX238" s="122" t="s">
        <v>79</v>
      </c>
      <c r="AY238" s="123" t="s">
        <v>205</v>
      </c>
    </row>
    <row r="239" spans="2:65" s="200" customFormat="1">
      <c r="B239" s="199"/>
      <c r="D239" s="110" t="s">
        <v>218</v>
      </c>
      <c r="E239" s="201" t="s">
        <v>1</v>
      </c>
      <c r="F239" s="202" t="s">
        <v>220</v>
      </c>
      <c r="H239" s="203">
        <v>3055</v>
      </c>
      <c r="I239" s="7"/>
      <c r="L239" s="199"/>
      <c r="M239" s="204"/>
      <c r="N239" s="205"/>
      <c r="O239" s="205"/>
      <c r="P239" s="205"/>
      <c r="Q239" s="205"/>
      <c r="R239" s="205"/>
      <c r="S239" s="205"/>
      <c r="T239" s="206"/>
      <c r="AT239" s="201" t="s">
        <v>218</v>
      </c>
      <c r="AU239" s="201" t="s">
        <v>88</v>
      </c>
      <c r="AV239" s="200" t="s">
        <v>212</v>
      </c>
      <c r="AW239" s="200" t="s">
        <v>35</v>
      </c>
      <c r="AX239" s="200" t="s">
        <v>86</v>
      </c>
      <c r="AY239" s="201" t="s">
        <v>205</v>
      </c>
    </row>
    <row r="240" spans="2:65" s="86" customFormat="1" ht="22.9" customHeight="1">
      <c r="B240" s="85"/>
      <c r="D240" s="87" t="s">
        <v>78</v>
      </c>
      <c r="E240" s="96" t="s">
        <v>212</v>
      </c>
      <c r="F240" s="96" t="s">
        <v>359</v>
      </c>
      <c r="I240" s="4"/>
      <c r="J240" s="97">
        <f>BK240</f>
        <v>0</v>
      </c>
      <c r="L240" s="85"/>
      <c r="M240" s="90"/>
      <c r="N240" s="91"/>
      <c r="O240" s="91"/>
      <c r="P240" s="92">
        <f>SUM(P241:P245)</f>
        <v>0</v>
      </c>
      <c r="Q240" s="91"/>
      <c r="R240" s="92">
        <f>SUM(R241:R245)</f>
        <v>613.22400000000005</v>
      </c>
      <c r="S240" s="91"/>
      <c r="T240" s="93">
        <f>SUM(T241:T245)</f>
        <v>0</v>
      </c>
      <c r="AR240" s="87" t="s">
        <v>86</v>
      </c>
      <c r="AT240" s="94" t="s">
        <v>78</v>
      </c>
      <c r="AU240" s="94" t="s">
        <v>86</v>
      </c>
      <c r="AY240" s="87" t="s">
        <v>205</v>
      </c>
      <c r="BK240" s="95">
        <f>SUM(BK241:BK245)</f>
        <v>0</v>
      </c>
    </row>
    <row r="241" spans="2:65" s="25" customFormat="1" ht="24" customHeight="1">
      <c r="B241" s="23"/>
      <c r="C241" s="98" t="s">
        <v>334</v>
      </c>
      <c r="D241" s="98" t="s">
        <v>207</v>
      </c>
      <c r="E241" s="99" t="s">
        <v>361</v>
      </c>
      <c r="F241" s="100" t="s">
        <v>362</v>
      </c>
      <c r="G241" s="101" t="s">
        <v>233</v>
      </c>
      <c r="H241" s="102">
        <v>306</v>
      </c>
      <c r="I241" s="5"/>
      <c r="J241" s="102">
        <f>ROUND(I241*H241,2)</f>
        <v>0</v>
      </c>
      <c r="K241" s="100" t="s">
        <v>211</v>
      </c>
      <c r="L241" s="23"/>
      <c r="M241" s="103" t="s">
        <v>1</v>
      </c>
      <c r="N241" s="104" t="s">
        <v>44</v>
      </c>
      <c r="O241" s="105"/>
      <c r="P241" s="106">
        <f>O241*H241</f>
        <v>0</v>
      </c>
      <c r="Q241" s="106">
        <v>2.004</v>
      </c>
      <c r="R241" s="106">
        <f>Q241*H241</f>
        <v>613.22400000000005</v>
      </c>
      <c r="S241" s="106">
        <v>0</v>
      </c>
      <c r="T241" s="107">
        <f>S241*H241</f>
        <v>0</v>
      </c>
      <c r="AR241" s="108" t="s">
        <v>212</v>
      </c>
      <c r="AT241" s="108" t="s">
        <v>207</v>
      </c>
      <c r="AU241" s="108" t="s">
        <v>88</v>
      </c>
      <c r="AY241" s="15" t="s">
        <v>205</v>
      </c>
      <c r="BE241" s="109">
        <f>IF(N241="základní",J241,0)</f>
        <v>0</v>
      </c>
      <c r="BF241" s="109">
        <f>IF(N241="snížená",J241,0)</f>
        <v>0</v>
      </c>
      <c r="BG241" s="109">
        <f>IF(N241="zákl. přenesená",J241,0)</f>
        <v>0</v>
      </c>
      <c r="BH241" s="109">
        <f>IF(N241="sníž. přenesená",J241,0)</f>
        <v>0</v>
      </c>
      <c r="BI241" s="109">
        <f>IF(N241="nulová",J241,0)</f>
        <v>0</v>
      </c>
      <c r="BJ241" s="15" t="s">
        <v>86</v>
      </c>
      <c r="BK241" s="109">
        <f>ROUND(I241*H241,2)</f>
        <v>0</v>
      </c>
      <c r="BL241" s="15" t="s">
        <v>212</v>
      </c>
      <c r="BM241" s="108" t="s">
        <v>497</v>
      </c>
    </row>
    <row r="242" spans="2:65" s="25" customFormat="1" ht="87.75">
      <c r="B242" s="23"/>
      <c r="D242" s="110" t="s">
        <v>237</v>
      </c>
      <c r="F242" s="111" t="s">
        <v>364</v>
      </c>
      <c r="I242" s="2"/>
      <c r="L242" s="23"/>
      <c r="M242" s="112"/>
      <c r="N242" s="105"/>
      <c r="O242" s="105"/>
      <c r="P242" s="105"/>
      <c r="Q242" s="105"/>
      <c r="R242" s="105"/>
      <c r="S242" s="105"/>
      <c r="T242" s="113"/>
      <c r="AT242" s="15" t="s">
        <v>237</v>
      </c>
      <c r="AU242" s="15" t="s">
        <v>88</v>
      </c>
    </row>
    <row r="243" spans="2:65" s="115" customFormat="1">
      <c r="B243" s="114"/>
      <c r="D243" s="110" t="s">
        <v>218</v>
      </c>
      <c r="E243" s="116" t="s">
        <v>1</v>
      </c>
      <c r="F243" s="117" t="s">
        <v>498</v>
      </c>
      <c r="H243" s="116" t="s">
        <v>1</v>
      </c>
      <c r="I243" s="9"/>
      <c r="L243" s="114"/>
      <c r="M243" s="118"/>
      <c r="N243" s="119"/>
      <c r="O243" s="119"/>
      <c r="P243" s="119"/>
      <c r="Q243" s="119"/>
      <c r="R243" s="119"/>
      <c r="S243" s="119"/>
      <c r="T243" s="120"/>
      <c r="AT243" s="116" t="s">
        <v>218</v>
      </c>
      <c r="AU243" s="116" t="s">
        <v>88</v>
      </c>
      <c r="AV243" s="115" t="s">
        <v>86</v>
      </c>
      <c r="AW243" s="115" t="s">
        <v>35</v>
      </c>
      <c r="AX243" s="115" t="s">
        <v>79</v>
      </c>
      <c r="AY243" s="116" t="s">
        <v>205</v>
      </c>
    </row>
    <row r="244" spans="2:65" s="122" customFormat="1">
      <c r="B244" s="121"/>
      <c r="D244" s="110" t="s">
        <v>218</v>
      </c>
      <c r="E244" s="123" t="s">
        <v>1</v>
      </c>
      <c r="F244" s="124" t="s">
        <v>499</v>
      </c>
      <c r="H244" s="125">
        <v>306</v>
      </c>
      <c r="I244" s="6"/>
      <c r="L244" s="121"/>
      <c r="M244" s="126"/>
      <c r="N244" s="127"/>
      <c r="O244" s="127"/>
      <c r="P244" s="127"/>
      <c r="Q244" s="127"/>
      <c r="R244" s="127"/>
      <c r="S244" s="127"/>
      <c r="T244" s="128"/>
      <c r="AT244" s="123" t="s">
        <v>218</v>
      </c>
      <c r="AU244" s="123" t="s">
        <v>88</v>
      </c>
      <c r="AV244" s="122" t="s">
        <v>88</v>
      </c>
      <c r="AW244" s="122" t="s">
        <v>35</v>
      </c>
      <c r="AX244" s="122" t="s">
        <v>79</v>
      </c>
      <c r="AY244" s="123" t="s">
        <v>205</v>
      </c>
    </row>
    <row r="245" spans="2:65" s="200" customFormat="1">
      <c r="B245" s="199"/>
      <c r="D245" s="110" t="s">
        <v>218</v>
      </c>
      <c r="E245" s="201" t="s">
        <v>1</v>
      </c>
      <c r="F245" s="202" t="s">
        <v>220</v>
      </c>
      <c r="H245" s="203">
        <v>306</v>
      </c>
      <c r="I245" s="7"/>
      <c r="L245" s="199"/>
      <c r="M245" s="204"/>
      <c r="N245" s="205"/>
      <c r="O245" s="205"/>
      <c r="P245" s="205"/>
      <c r="Q245" s="205"/>
      <c r="R245" s="205"/>
      <c r="S245" s="205"/>
      <c r="T245" s="206"/>
      <c r="AT245" s="201" t="s">
        <v>218</v>
      </c>
      <c r="AU245" s="201" t="s">
        <v>88</v>
      </c>
      <c r="AV245" s="200" t="s">
        <v>212</v>
      </c>
      <c r="AW245" s="200" t="s">
        <v>35</v>
      </c>
      <c r="AX245" s="200" t="s">
        <v>86</v>
      </c>
      <c r="AY245" s="201" t="s">
        <v>205</v>
      </c>
    </row>
    <row r="246" spans="2:65" s="86" customFormat="1" ht="22.9" customHeight="1">
      <c r="B246" s="85"/>
      <c r="D246" s="87" t="s">
        <v>78</v>
      </c>
      <c r="E246" s="96" t="s">
        <v>258</v>
      </c>
      <c r="F246" s="96" t="s">
        <v>500</v>
      </c>
      <c r="I246" s="4"/>
      <c r="J246" s="97">
        <f>BK246</f>
        <v>0</v>
      </c>
      <c r="L246" s="85"/>
      <c r="M246" s="90"/>
      <c r="N246" s="91"/>
      <c r="O246" s="91"/>
      <c r="P246" s="92">
        <f>SUM(P247:P260)</f>
        <v>0</v>
      </c>
      <c r="Q246" s="91"/>
      <c r="R246" s="92">
        <f>SUM(R247:R260)</f>
        <v>0</v>
      </c>
      <c r="S246" s="91"/>
      <c r="T246" s="93">
        <f>SUM(T247:T260)</f>
        <v>0</v>
      </c>
      <c r="AR246" s="87" t="s">
        <v>86</v>
      </c>
      <c r="AT246" s="94" t="s">
        <v>78</v>
      </c>
      <c r="AU246" s="94" t="s">
        <v>86</v>
      </c>
      <c r="AY246" s="87" t="s">
        <v>205</v>
      </c>
      <c r="BK246" s="95">
        <f>SUM(BK247:BK260)</f>
        <v>0</v>
      </c>
    </row>
    <row r="247" spans="2:65" s="25" customFormat="1" ht="16.5" customHeight="1">
      <c r="B247" s="23"/>
      <c r="C247" s="98" t="s">
        <v>343</v>
      </c>
      <c r="D247" s="98" t="s">
        <v>207</v>
      </c>
      <c r="E247" s="99" t="s">
        <v>501</v>
      </c>
      <c r="F247" s="100" t="s">
        <v>502</v>
      </c>
      <c r="G247" s="101" t="s">
        <v>210</v>
      </c>
      <c r="H247" s="102">
        <v>1434.2</v>
      </c>
      <c r="I247" s="5"/>
      <c r="J247" s="102">
        <f>ROUND(I247*H247,2)</f>
        <v>0</v>
      </c>
      <c r="K247" s="100" t="s">
        <v>234</v>
      </c>
      <c r="L247" s="23"/>
      <c r="M247" s="103" t="s">
        <v>1</v>
      </c>
      <c r="N247" s="104" t="s">
        <v>44</v>
      </c>
      <c r="O247" s="105"/>
      <c r="P247" s="106">
        <f>O247*H247</f>
        <v>0</v>
      </c>
      <c r="Q247" s="106">
        <v>0</v>
      </c>
      <c r="R247" s="106">
        <f>Q247*H247</f>
        <v>0</v>
      </c>
      <c r="S247" s="106">
        <v>0</v>
      </c>
      <c r="T247" s="107">
        <f>S247*H247</f>
        <v>0</v>
      </c>
      <c r="AR247" s="108" t="s">
        <v>212</v>
      </c>
      <c r="AT247" s="108" t="s">
        <v>207</v>
      </c>
      <c r="AU247" s="108" t="s">
        <v>88</v>
      </c>
      <c r="AY247" s="15" t="s">
        <v>205</v>
      </c>
      <c r="BE247" s="109">
        <f>IF(N247="základní",J247,0)</f>
        <v>0</v>
      </c>
      <c r="BF247" s="109">
        <f>IF(N247="snížená",J247,0)</f>
        <v>0</v>
      </c>
      <c r="BG247" s="109">
        <f>IF(N247="zákl. přenesená",J247,0)</f>
        <v>0</v>
      </c>
      <c r="BH247" s="109">
        <f>IF(N247="sníž. přenesená",J247,0)</f>
        <v>0</v>
      </c>
      <c r="BI247" s="109">
        <f>IF(N247="nulová",J247,0)</f>
        <v>0</v>
      </c>
      <c r="BJ247" s="15" t="s">
        <v>86</v>
      </c>
      <c r="BK247" s="109">
        <f>ROUND(I247*H247,2)</f>
        <v>0</v>
      </c>
      <c r="BL247" s="15" t="s">
        <v>212</v>
      </c>
      <c r="BM247" s="108" t="s">
        <v>503</v>
      </c>
    </row>
    <row r="248" spans="2:65" s="25" customFormat="1" ht="19.5">
      <c r="B248" s="23"/>
      <c r="D248" s="110" t="s">
        <v>214</v>
      </c>
      <c r="F248" s="198" t="s">
        <v>504</v>
      </c>
      <c r="I248" s="2"/>
      <c r="L248" s="23"/>
      <c r="M248" s="112"/>
      <c r="N248" s="105"/>
      <c r="O248" s="105"/>
      <c r="P248" s="105"/>
      <c r="Q248" s="105"/>
      <c r="R248" s="105"/>
      <c r="S248" s="105"/>
      <c r="T248" s="113"/>
      <c r="AT248" s="15" t="s">
        <v>214</v>
      </c>
      <c r="AU248" s="15" t="s">
        <v>88</v>
      </c>
    </row>
    <row r="249" spans="2:65" s="115" customFormat="1">
      <c r="B249" s="114"/>
      <c r="D249" s="110" t="s">
        <v>218</v>
      </c>
      <c r="E249" s="116" t="s">
        <v>1</v>
      </c>
      <c r="F249" s="117" t="s">
        <v>505</v>
      </c>
      <c r="H249" s="116" t="s">
        <v>1</v>
      </c>
      <c r="I249" s="9"/>
      <c r="L249" s="114"/>
      <c r="M249" s="118"/>
      <c r="N249" s="119"/>
      <c r="O249" s="119"/>
      <c r="P249" s="119"/>
      <c r="Q249" s="119"/>
      <c r="R249" s="119"/>
      <c r="S249" s="119"/>
      <c r="T249" s="120"/>
      <c r="AT249" s="116" t="s">
        <v>218</v>
      </c>
      <c r="AU249" s="116" t="s">
        <v>88</v>
      </c>
      <c r="AV249" s="115" t="s">
        <v>86</v>
      </c>
      <c r="AW249" s="115" t="s">
        <v>35</v>
      </c>
      <c r="AX249" s="115" t="s">
        <v>79</v>
      </c>
      <c r="AY249" s="116" t="s">
        <v>205</v>
      </c>
    </row>
    <row r="250" spans="2:65" s="122" customFormat="1">
      <c r="B250" s="121"/>
      <c r="D250" s="110" t="s">
        <v>218</v>
      </c>
      <c r="E250" s="123" t="s">
        <v>1</v>
      </c>
      <c r="F250" s="124" t="s">
        <v>506</v>
      </c>
      <c r="H250" s="125">
        <v>861.2</v>
      </c>
      <c r="I250" s="6"/>
      <c r="L250" s="121"/>
      <c r="M250" s="126"/>
      <c r="N250" s="127"/>
      <c r="O250" s="127"/>
      <c r="P250" s="127"/>
      <c r="Q250" s="127"/>
      <c r="R250" s="127"/>
      <c r="S250" s="127"/>
      <c r="T250" s="128"/>
      <c r="AT250" s="123" t="s">
        <v>218</v>
      </c>
      <c r="AU250" s="123" t="s">
        <v>88</v>
      </c>
      <c r="AV250" s="122" t="s">
        <v>88</v>
      </c>
      <c r="AW250" s="122" t="s">
        <v>35</v>
      </c>
      <c r="AX250" s="122" t="s">
        <v>79</v>
      </c>
      <c r="AY250" s="123" t="s">
        <v>205</v>
      </c>
    </row>
    <row r="251" spans="2:65" s="115" customFormat="1">
      <c r="B251" s="114"/>
      <c r="D251" s="110" t="s">
        <v>218</v>
      </c>
      <c r="E251" s="116" t="s">
        <v>1</v>
      </c>
      <c r="F251" s="117" t="s">
        <v>507</v>
      </c>
      <c r="H251" s="116" t="s">
        <v>1</v>
      </c>
      <c r="I251" s="9"/>
      <c r="L251" s="114"/>
      <c r="M251" s="118"/>
      <c r="N251" s="119"/>
      <c r="O251" s="119"/>
      <c r="P251" s="119"/>
      <c r="Q251" s="119"/>
      <c r="R251" s="119"/>
      <c r="S251" s="119"/>
      <c r="T251" s="120"/>
      <c r="AT251" s="116" t="s">
        <v>218</v>
      </c>
      <c r="AU251" s="116" t="s">
        <v>88</v>
      </c>
      <c r="AV251" s="115" t="s">
        <v>86</v>
      </c>
      <c r="AW251" s="115" t="s">
        <v>35</v>
      </c>
      <c r="AX251" s="115" t="s">
        <v>79</v>
      </c>
      <c r="AY251" s="116" t="s">
        <v>205</v>
      </c>
    </row>
    <row r="252" spans="2:65" s="122" customFormat="1">
      <c r="B252" s="121"/>
      <c r="D252" s="110" t="s">
        <v>218</v>
      </c>
      <c r="E252" s="123" t="s">
        <v>1</v>
      </c>
      <c r="F252" s="124" t="s">
        <v>508</v>
      </c>
      <c r="H252" s="125">
        <v>573</v>
      </c>
      <c r="I252" s="6"/>
      <c r="L252" s="121"/>
      <c r="M252" s="126"/>
      <c r="N252" s="127"/>
      <c r="O252" s="127"/>
      <c r="P252" s="127"/>
      <c r="Q252" s="127"/>
      <c r="R252" s="127"/>
      <c r="S252" s="127"/>
      <c r="T252" s="128"/>
      <c r="AT252" s="123" t="s">
        <v>218</v>
      </c>
      <c r="AU252" s="123" t="s">
        <v>88</v>
      </c>
      <c r="AV252" s="122" t="s">
        <v>88</v>
      </c>
      <c r="AW252" s="122" t="s">
        <v>35</v>
      </c>
      <c r="AX252" s="122" t="s">
        <v>79</v>
      </c>
      <c r="AY252" s="123" t="s">
        <v>205</v>
      </c>
    </row>
    <row r="253" spans="2:65" s="200" customFormat="1">
      <c r="B253" s="199"/>
      <c r="D253" s="110" t="s">
        <v>218</v>
      </c>
      <c r="E253" s="201" t="s">
        <v>1</v>
      </c>
      <c r="F253" s="202" t="s">
        <v>220</v>
      </c>
      <c r="H253" s="203">
        <v>1434.2</v>
      </c>
      <c r="I253" s="7"/>
      <c r="L253" s="199"/>
      <c r="M253" s="204"/>
      <c r="N253" s="205"/>
      <c r="O253" s="205"/>
      <c r="P253" s="205"/>
      <c r="Q253" s="205"/>
      <c r="R253" s="205"/>
      <c r="S253" s="205"/>
      <c r="T253" s="206"/>
      <c r="AT253" s="201" t="s">
        <v>218</v>
      </c>
      <c r="AU253" s="201" t="s">
        <v>88</v>
      </c>
      <c r="AV253" s="200" t="s">
        <v>212</v>
      </c>
      <c r="AW253" s="200" t="s">
        <v>35</v>
      </c>
      <c r="AX253" s="200" t="s">
        <v>86</v>
      </c>
      <c r="AY253" s="201" t="s">
        <v>205</v>
      </c>
    </row>
    <row r="254" spans="2:65" s="25" customFormat="1" ht="16.5" customHeight="1">
      <c r="B254" s="23"/>
      <c r="C254" s="98" t="s">
        <v>353</v>
      </c>
      <c r="D254" s="98" t="s">
        <v>207</v>
      </c>
      <c r="E254" s="99" t="s">
        <v>509</v>
      </c>
      <c r="F254" s="100" t="s">
        <v>510</v>
      </c>
      <c r="G254" s="101" t="s">
        <v>210</v>
      </c>
      <c r="H254" s="102">
        <v>1434.2</v>
      </c>
      <c r="I254" s="5"/>
      <c r="J254" s="102">
        <f>ROUND(I254*H254,2)</f>
        <v>0</v>
      </c>
      <c r="K254" s="100" t="s">
        <v>234</v>
      </c>
      <c r="L254" s="23"/>
      <c r="M254" s="103" t="s">
        <v>1</v>
      </c>
      <c r="N254" s="104" t="s">
        <v>44</v>
      </c>
      <c r="O254" s="105"/>
      <c r="P254" s="106">
        <f>O254*H254</f>
        <v>0</v>
      </c>
      <c r="Q254" s="106">
        <v>0</v>
      </c>
      <c r="R254" s="106">
        <f>Q254*H254</f>
        <v>0</v>
      </c>
      <c r="S254" s="106">
        <v>0</v>
      </c>
      <c r="T254" s="107">
        <f>S254*H254</f>
        <v>0</v>
      </c>
      <c r="AR254" s="108" t="s">
        <v>212</v>
      </c>
      <c r="AT254" s="108" t="s">
        <v>207</v>
      </c>
      <c r="AU254" s="108" t="s">
        <v>88</v>
      </c>
      <c r="AY254" s="15" t="s">
        <v>205</v>
      </c>
      <c r="BE254" s="109">
        <f>IF(N254="základní",J254,0)</f>
        <v>0</v>
      </c>
      <c r="BF254" s="109">
        <f>IF(N254="snížená",J254,0)</f>
        <v>0</v>
      </c>
      <c r="BG254" s="109">
        <f>IF(N254="zákl. přenesená",J254,0)</f>
        <v>0</v>
      </c>
      <c r="BH254" s="109">
        <f>IF(N254="sníž. přenesená",J254,0)</f>
        <v>0</v>
      </c>
      <c r="BI254" s="109">
        <f>IF(N254="nulová",J254,0)</f>
        <v>0</v>
      </c>
      <c r="BJ254" s="15" t="s">
        <v>86</v>
      </c>
      <c r="BK254" s="109">
        <f>ROUND(I254*H254,2)</f>
        <v>0</v>
      </c>
      <c r="BL254" s="15" t="s">
        <v>212</v>
      </c>
      <c r="BM254" s="108" t="s">
        <v>511</v>
      </c>
    </row>
    <row r="255" spans="2:65" s="25" customFormat="1" ht="19.5">
      <c r="B255" s="23"/>
      <c r="D255" s="110" t="s">
        <v>214</v>
      </c>
      <c r="F255" s="198" t="s">
        <v>512</v>
      </c>
      <c r="I255" s="2"/>
      <c r="L255" s="23"/>
      <c r="M255" s="112"/>
      <c r="N255" s="105"/>
      <c r="O255" s="105"/>
      <c r="P255" s="105"/>
      <c r="Q255" s="105"/>
      <c r="R255" s="105"/>
      <c r="S255" s="105"/>
      <c r="T255" s="113"/>
      <c r="AT255" s="15" t="s">
        <v>214</v>
      </c>
      <c r="AU255" s="15" t="s">
        <v>88</v>
      </c>
    </row>
    <row r="256" spans="2:65" s="115" customFormat="1">
      <c r="B256" s="114"/>
      <c r="D256" s="110" t="s">
        <v>218</v>
      </c>
      <c r="E256" s="116" t="s">
        <v>1</v>
      </c>
      <c r="F256" s="117" t="s">
        <v>513</v>
      </c>
      <c r="H256" s="116" t="s">
        <v>1</v>
      </c>
      <c r="I256" s="9"/>
      <c r="L256" s="114"/>
      <c r="M256" s="118"/>
      <c r="N256" s="119"/>
      <c r="O256" s="119"/>
      <c r="P256" s="119"/>
      <c r="Q256" s="119"/>
      <c r="R256" s="119"/>
      <c r="S256" s="119"/>
      <c r="T256" s="120"/>
      <c r="AT256" s="116" t="s">
        <v>218</v>
      </c>
      <c r="AU256" s="116" t="s">
        <v>88</v>
      </c>
      <c r="AV256" s="115" t="s">
        <v>86</v>
      </c>
      <c r="AW256" s="115" t="s">
        <v>35</v>
      </c>
      <c r="AX256" s="115" t="s">
        <v>79</v>
      </c>
      <c r="AY256" s="116" t="s">
        <v>205</v>
      </c>
    </row>
    <row r="257" spans="2:65" s="122" customFormat="1">
      <c r="B257" s="121"/>
      <c r="D257" s="110" t="s">
        <v>218</v>
      </c>
      <c r="E257" s="123" t="s">
        <v>1</v>
      </c>
      <c r="F257" s="124" t="s">
        <v>506</v>
      </c>
      <c r="H257" s="125">
        <v>861.2</v>
      </c>
      <c r="I257" s="6"/>
      <c r="L257" s="121"/>
      <c r="M257" s="126"/>
      <c r="N257" s="127"/>
      <c r="O257" s="127"/>
      <c r="P257" s="127"/>
      <c r="Q257" s="127"/>
      <c r="R257" s="127"/>
      <c r="S257" s="127"/>
      <c r="T257" s="128"/>
      <c r="AT257" s="123" t="s">
        <v>218</v>
      </c>
      <c r="AU257" s="123" t="s">
        <v>88</v>
      </c>
      <c r="AV257" s="122" t="s">
        <v>88</v>
      </c>
      <c r="AW257" s="122" t="s">
        <v>35</v>
      </c>
      <c r="AX257" s="122" t="s">
        <v>79</v>
      </c>
      <c r="AY257" s="123" t="s">
        <v>205</v>
      </c>
    </row>
    <row r="258" spans="2:65" s="115" customFormat="1">
      <c r="B258" s="114"/>
      <c r="D258" s="110" t="s">
        <v>218</v>
      </c>
      <c r="E258" s="116" t="s">
        <v>1</v>
      </c>
      <c r="F258" s="117" t="s">
        <v>507</v>
      </c>
      <c r="H258" s="116" t="s">
        <v>1</v>
      </c>
      <c r="I258" s="9"/>
      <c r="L258" s="114"/>
      <c r="M258" s="118"/>
      <c r="N258" s="119"/>
      <c r="O258" s="119"/>
      <c r="P258" s="119"/>
      <c r="Q258" s="119"/>
      <c r="R258" s="119"/>
      <c r="S258" s="119"/>
      <c r="T258" s="120"/>
      <c r="AT258" s="116" t="s">
        <v>218</v>
      </c>
      <c r="AU258" s="116" t="s">
        <v>88</v>
      </c>
      <c r="AV258" s="115" t="s">
        <v>86</v>
      </c>
      <c r="AW258" s="115" t="s">
        <v>35</v>
      </c>
      <c r="AX258" s="115" t="s">
        <v>79</v>
      </c>
      <c r="AY258" s="116" t="s">
        <v>205</v>
      </c>
    </row>
    <row r="259" spans="2:65" s="122" customFormat="1">
      <c r="B259" s="121"/>
      <c r="D259" s="110" t="s">
        <v>218</v>
      </c>
      <c r="E259" s="123" t="s">
        <v>1</v>
      </c>
      <c r="F259" s="124" t="s">
        <v>508</v>
      </c>
      <c r="H259" s="125">
        <v>573</v>
      </c>
      <c r="I259" s="6"/>
      <c r="L259" s="121"/>
      <c r="M259" s="126"/>
      <c r="N259" s="127"/>
      <c r="O259" s="127"/>
      <c r="P259" s="127"/>
      <c r="Q259" s="127"/>
      <c r="R259" s="127"/>
      <c r="S259" s="127"/>
      <c r="T259" s="128"/>
      <c r="AT259" s="123" t="s">
        <v>218</v>
      </c>
      <c r="AU259" s="123" t="s">
        <v>88</v>
      </c>
      <c r="AV259" s="122" t="s">
        <v>88</v>
      </c>
      <c r="AW259" s="122" t="s">
        <v>35</v>
      </c>
      <c r="AX259" s="122" t="s">
        <v>79</v>
      </c>
      <c r="AY259" s="123" t="s">
        <v>205</v>
      </c>
    </row>
    <row r="260" spans="2:65" s="200" customFormat="1">
      <c r="B260" s="199"/>
      <c r="D260" s="110" t="s">
        <v>218</v>
      </c>
      <c r="E260" s="201" t="s">
        <v>1</v>
      </c>
      <c r="F260" s="202" t="s">
        <v>220</v>
      </c>
      <c r="H260" s="203">
        <v>1434.2</v>
      </c>
      <c r="I260" s="7"/>
      <c r="L260" s="199"/>
      <c r="M260" s="204"/>
      <c r="N260" s="205"/>
      <c r="O260" s="205"/>
      <c r="P260" s="205"/>
      <c r="Q260" s="205"/>
      <c r="R260" s="205"/>
      <c r="S260" s="205"/>
      <c r="T260" s="206"/>
      <c r="AT260" s="201" t="s">
        <v>218</v>
      </c>
      <c r="AU260" s="201" t="s">
        <v>88</v>
      </c>
      <c r="AV260" s="200" t="s">
        <v>212</v>
      </c>
      <c r="AW260" s="200" t="s">
        <v>35</v>
      </c>
      <c r="AX260" s="200" t="s">
        <v>86</v>
      </c>
      <c r="AY260" s="201" t="s">
        <v>205</v>
      </c>
    </row>
    <row r="261" spans="2:65" s="86" customFormat="1" ht="22.9" customHeight="1">
      <c r="B261" s="85"/>
      <c r="D261" s="87" t="s">
        <v>78</v>
      </c>
      <c r="E261" s="96" t="s">
        <v>225</v>
      </c>
      <c r="F261" s="96" t="s">
        <v>367</v>
      </c>
      <c r="I261" s="4"/>
      <c r="J261" s="97">
        <f>BK261</f>
        <v>0</v>
      </c>
      <c r="L261" s="85"/>
      <c r="M261" s="90"/>
      <c r="N261" s="91"/>
      <c r="O261" s="91"/>
      <c r="P261" s="92">
        <f>SUM(P262:P296)</f>
        <v>0</v>
      </c>
      <c r="Q261" s="91"/>
      <c r="R261" s="92">
        <f>SUM(R262:R296)</f>
        <v>0.34137212499999997</v>
      </c>
      <c r="S261" s="91"/>
      <c r="T261" s="93">
        <f>SUM(T262:T296)</f>
        <v>0</v>
      </c>
      <c r="AR261" s="87" t="s">
        <v>86</v>
      </c>
      <c r="AT261" s="94" t="s">
        <v>78</v>
      </c>
      <c r="AU261" s="94" t="s">
        <v>86</v>
      </c>
      <c r="AY261" s="87" t="s">
        <v>205</v>
      </c>
      <c r="BK261" s="95">
        <f>SUM(BK262:BK296)</f>
        <v>0</v>
      </c>
    </row>
    <row r="262" spans="2:65" s="25" customFormat="1" ht="24" customHeight="1">
      <c r="B262" s="23"/>
      <c r="C262" s="98" t="s">
        <v>360</v>
      </c>
      <c r="D262" s="98" t="s">
        <v>207</v>
      </c>
      <c r="E262" s="99" t="s">
        <v>369</v>
      </c>
      <c r="F262" s="100" t="s">
        <v>370</v>
      </c>
      <c r="G262" s="101" t="s">
        <v>371</v>
      </c>
      <c r="H262" s="102">
        <v>154.19999999999999</v>
      </c>
      <c r="I262" s="5"/>
      <c r="J262" s="102">
        <f>ROUND(I262*H262,2)</f>
        <v>0</v>
      </c>
      <c r="K262" s="100" t="s">
        <v>234</v>
      </c>
      <c r="L262" s="23"/>
      <c r="M262" s="103" t="s">
        <v>1</v>
      </c>
      <c r="N262" s="104" t="s">
        <v>44</v>
      </c>
      <c r="O262" s="105"/>
      <c r="P262" s="106">
        <f>O262*H262</f>
        <v>0</v>
      </c>
      <c r="Q262" s="106">
        <v>0</v>
      </c>
      <c r="R262" s="106">
        <f>Q262*H262</f>
        <v>0</v>
      </c>
      <c r="S262" s="106">
        <v>0</v>
      </c>
      <c r="T262" s="107">
        <f>S262*H262</f>
        <v>0</v>
      </c>
      <c r="AR262" s="108" t="s">
        <v>212</v>
      </c>
      <c r="AT262" s="108" t="s">
        <v>207</v>
      </c>
      <c r="AU262" s="108" t="s">
        <v>88</v>
      </c>
      <c r="AY262" s="15" t="s">
        <v>205</v>
      </c>
      <c r="BE262" s="109">
        <f>IF(N262="základní",J262,0)</f>
        <v>0</v>
      </c>
      <c r="BF262" s="109">
        <f>IF(N262="snížená",J262,0)</f>
        <v>0</v>
      </c>
      <c r="BG262" s="109">
        <f>IF(N262="zákl. přenesená",J262,0)</f>
        <v>0</v>
      </c>
      <c r="BH262" s="109">
        <f>IF(N262="sníž. přenesená",J262,0)</f>
        <v>0</v>
      </c>
      <c r="BI262" s="109">
        <f>IF(N262="nulová",J262,0)</f>
        <v>0</v>
      </c>
      <c r="BJ262" s="15" t="s">
        <v>86</v>
      </c>
      <c r="BK262" s="109">
        <f>ROUND(I262*H262,2)</f>
        <v>0</v>
      </c>
      <c r="BL262" s="15" t="s">
        <v>212</v>
      </c>
      <c r="BM262" s="108" t="s">
        <v>514</v>
      </c>
    </row>
    <row r="263" spans="2:65" s="25" customFormat="1" ht="19.5">
      <c r="B263" s="23"/>
      <c r="D263" s="110" t="s">
        <v>214</v>
      </c>
      <c r="F263" s="198" t="s">
        <v>373</v>
      </c>
      <c r="I263" s="2"/>
      <c r="L263" s="23"/>
      <c r="M263" s="112"/>
      <c r="N263" s="105"/>
      <c r="O263" s="105"/>
      <c r="P263" s="105"/>
      <c r="Q263" s="105"/>
      <c r="R263" s="105"/>
      <c r="S263" s="105"/>
      <c r="T263" s="113"/>
      <c r="AT263" s="15" t="s">
        <v>214</v>
      </c>
      <c r="AU263" s="15" t="s">
        <v>88</v>
      </c>
    </row>
    <row r="264" spans="2:65" s="25" customFormat="1" ht="87.75">
      <c r="B264" s="23"/>
      <c r="D264" s="110" t="s">
        <v>237</v>
      </c>
      <c r="F264" s="111" t="s">
        <v>374</v>
      </c>
      <c r="I264" s="2"/>
      <c r="L264" s="23"/>
      <c r="M264" s="112"/>
      <c r="N264" s="105"/>
      <c r="O264" s="105"/>
      <c r="P264" s="105"/>
      <c r="Q264" s="105"/>
      <c r="R264" s="105"/>
      <c r="S264" s="105"/>
      <c r="T264" s="113"/>
      <c r="AT264" s="15" t="s">
        <v>237</v>
      </c>
      <c r="AU264" s="15" t="s">
        <v>88</v>
      </c>
    </row>
    <row r="265" spans="2:65" s="115" customFormat="1">
      <c r="B265" s="114"/>
      <c r="D265" s="110" t="s">
        <v>218</v>
      </c>
      <c r="E265" s="116" t="s">
        <v>1</v>
      </c>
      <c r="F265" s="117" t="s">
        <v>375</v>
      </c>
      <c r="H265" s="116" t="s">
        <v>1</v>
      </c>
      <c r="I265" s="9"/>
      <c r="L265" s="114"/>
      <c r="M265" s="118"/>
      <c r="N265" s="119"/>
      <c r="O265" s="119"/>
      <c r="P265" s="119"/>
      <c r="Q265" s="119"/>
      <c r="R265" s="119"/>
      <c r="S265" s="119"/>
      <c r="T265" s="120"/>
      <c r="AT265" s="116" t="s">
        <v>218</v>
      </c>
      <c r="AU265" s="116" t="s">
        <v>88</v>
      </c>
      <c r="AV265" s="115" t="s">
        <v>86</v>
      </c>
      <c r="AW265" s="115" t="s">
        <v>35</v>
      </c>
      <c r="AX265" s="115" t="s">
        <v>79</v>
      </c>
      <c r="AY265" s="116" t="s">
        <v>205</v>
      </c>
    </row>
    <row r="266" spans="2:65" s="122" customFormat="1">
      <c r="B266" s="121"/>
      <c r="D266" s="110" t="s">
        <v>218</v>
      </c>
      <c r="E266" s="123" t="s">
        <v>1</v>
      </c>
      <c r="F266" s="124" t="s">
        <v>515</v>
      </c>
      <c r="H266" s="125">
        <v>154.19999999999999</v>
      </c>
      <c r="I266" s="6"/>
      <c r="L266" s="121"/>
      <c r="M266" s="126"/>
      <c r="N266" s="127"/>
      <c r="O266" s="127"/>
      <c r="P266" s="127"/>
      <c r="Q266" s="127"/>
      <c r="R266" s="127"/>
      <c r="S266" s="127"/>
      <c r="T266" s="128"/>
      <c r="AT266" s="123" t="s">
        <v>218</v>
      </c>
      <c r="AU266" s="123" t="s">
        <v>88</v>
      </c>
      <c r="AV266" s="122" t="s">
        <v>88</v>
      </c>
      <c r="AW266" s="122" t="s">
        <v>35</v>
      </c>
      <c r="AX266" s="122" t="s">
        <v>79</v>
      </c>
      <c r="AY266" s="123" t="s">
        <v>205</v>
      </c>
    </row>
    <row r="267" spans="2:65" s="200" customFormat="1">
      <c r="B267" s="199"/>
      <c r="D267" s="110" t="s">
        <v>218</v>
      </c>
      <c r="E267" s="201" t="s">
        <v>1</v>
      </c>
      <c r="F267" s="202" t="s">
        <v>220</v>
      </c>
      <c r="H267" s="203">
        <v>154.19999999999999</v>
      </c>
      <c r="I267" s="7"/>
      <c r="L267" s="199"/>
      <c r="M267" s="204"/>
      <c r="N267" s="205"/>
      <c r="O267" s="205"/>
      <c r="P267" s="205"/>
      <c r="Q267" s="205"/>
      <c r="R267" s="205"/>
      <c r="S267" s="205"/>
      <c r="T267" s="206"/>
      <c r="AT267" s="201" t="s">
        <v>218</v>
      </c>
      <c r="AU267" s="201" t="s">
        <v>88</v>
      </c>
      <c r="AV267" s="200" t="s">
        <v>212</v>
      </c>
      <c r="AW267" s="200" t="s">
        <v>35</v>
      </c>
      <c r="AX267" s="200" t="s">
        <v>86</v>
      </c>
      <c r="AY267" s="201" t="s">
        <v>205</v>
      </c>
    </row>
    <row r="268" spans="2:65" s="25" customFormat="1" ht="16.5" customHeight="1">
      <c r="B268" s="23"/>
      <c r="C268" s="207" t="s">
        <v>368</v>
      </c>
      <c r="D268" s="207" t="s">
        <v>221</v>
      </c>
      <c r="E268" s="208" t="s">
        <v>377</v>
      </c>
      <c r="F268" s="209" t="s">
        <v>378</v>
      </c>
      <c r="G268" s="210" t="s">
        <v>371</v>
      </c>
      <c r="H268" s="211">
        <v>154.19999999999999</v>
      </c>
      <c r="I268" s="8"/>
      <c r="J268" s="211">
        <f>ROUND(I268*H268,2)</f>
        <v>0</v>
      </c>
      <c r="K268" s="209" t="s">
        <v>234</v>
      </c>
      <c r="L268" s="212"/>
      <c r="M268" s="213" t="s">
        <v>1</v>
      </c>
      <c r="N268" s="214" t="s">
        <v>44</v>
      </c>
      <c r="O268" s="105"/>
      <c r="P268" s="106">
        <f>O268*H268</f>
        <v>0</v>
      </c>
      <c r="Q268" s="106">
        <v>1.8699999999999999E-3</v>
      </c>
      <c r="R268" s="106">
        <f>Q268*H268</f>
        <v>0.28835399999999994</v>
      </c>
      <c r="S268" s="106">
        <v>0</v>
      </c>
      <c r="T268" s="107">
        <f>S268*H268</f>
        <v>0</v>
      </c>
      <c r="AR268" s="108" t="s">
        <v>225</v>
      </c>
      <c r="AT268" s="108" t="s">
        <v>221</v>
      </c>
      <c r="AU268" s="108" t="s">
        <v>88</v>
      </c>
      <c r="AY268" s="15" t="s">
        <v>205</v>
      </c>
      <c r="BE268" s="109">
        <f>IF(N268="základní",J268,0)</f>
        <v>0</v>
      </c>
      <c r="BF268" s="109">
        <f>IF(N268="snížená",J268,0)</f>
        <v>0</v>
      </c>
      <c r="BG268" s="109">
        <f>IF(N268="zákl. přenesená",J268,0)</f>
        <v>0</v>
      </c>
      <c r="BH268" s="109">
        <f>IF(N268="sníž. přenesená",J268,0)</f>
        <v>0</v>
      </c>
      <c r="BI268" s="109">
        <f>IF(N268="nulová",J268,0)</f>
        <v>0</v>
      </c>
      <c r="BJ268" s="15" t="s">
        <v>86</v>
      </c>
      <c r="BK268" s="109">
        <f>ROUND(I268*H268,2)</f>
        <v>0</v>
      </c>
      <c r="BL268" s="15" t="s">
        <v>212</v>
      </c>
      <c r="BM268" s="108" t="s">
        <v>516</v>
      </c>
    </row>
    <row r="269" spans="2:65" s="25" customFormat="1">
      <c r="B269" s="23"/>
      <c r="D269" s="110" t="s">
        <v>214</v>
      </c>
      <c r="F269" s="198" t="s">
        <v>378</v>
      </c>
      <c r="I269" s="2"/>
      <c r="L269" s="23"/>
      <c r="M269" s="112"/>
      <c r="N269" s="105"/>
      <c r="O269" s="105"/>
      <c r="P269" s="105"/>
      <c r="Q269" s="105"/>
      <c r="R269" s="105"/>
      <c r="S269" s="105"/>
      <c r="T269" s="113"/>
      <c r="AT269" s="15" t="s">
        <v>214</v>
      </c>
      <c r="AU269" s="15" t="s">
        <v>88</v>
      </c>
    </row>
    <row r="270" spans="2:65" s="25" customFormat="1" ht="24" customHeight="1">
      <c r="B270" s="23"/>
      <c r="C270" s="98" t="s">
        <v>7</v>
      </c>
      <c r="D270" s="98" t="s">
        <v>207</v>
      </c>
      <c r="E270" s="99" t="s">
        <v>381</v>
      </c>
      <c r="F270" s="100" t="s">
        <v>382</v>
      </c>
      <c r="G270" s="101" t="s">
        <v>346</v>
      </c>
      <c r="H270" s="102">
        <v>5</v>
      </c>
      <c r="I270" s="5"/>
      <c r="J270" s="102">
        <f>ROUND(I270*H270,2)</f>
        <v>0</v>
      </c>
      <c r="K270" s="100" t="s">
        <v>211</v>
      </c>
      <c r="L270" s="23"/>
      <c r="M270" s="103" t="s">
        <v>1</v>
      </c>
      <c r="N270" s="104" t="s">
        <v>44</v>
      </c>
      <c r="O270" s="105"/>
      <c r="P270" s="106">
        <f>O270*H270</f>
        <v>0</v>
      </c>
      <c r="Q270" s="106">
        <v>3.3947500000000002E-3</v>
      </c>
      <c r="R270" s="106">
        <f>Q270*H270</f>
        <v>1.6973750000000003E-2</v>
      </c>
      <c r="S270" s="106">
        <v>0</v>
      </c>
      <c r="T270" s="107">
        <f>S270*H270</f>
        <v>0</v>
      </c>
      <c r="AR270" s="108" t="s">
        <v>212</v>
      </c>
      <c r="AT270" s="108" t="s">
        <v>207</v>
      </c>
      <c r="AU270" s="108" t="s">
        <v>88</v>
      </c>
      <c r="AY270" s="15" t="s">
        <v>205</v>
      </c>
      <c r="BE270" s="109">
        <f>IF(N270="základní",J270,0)</f>
        <v>0</v>
      </c>
      <c r="BF270" s="109">
        <f>IF(N270="snížená",J270,0)</f>
        <v>0</v>
      </c>
      <c r="BG270" s="109">
        <f>IF(N270="zákl. přenesená",J270,0)</f>
        <v>0</v>
      </c>
      <c r="BH270" s="109">
        <f>IF(N270="sníž. přenesená",J270,0)</f>
        <v>0</v>
      </c>
      <c r="BI270" s="109">
        <f>IF(N270="nulová",J270,0)</f>
        <v>0</v>
      </c>
      <c r="BJ270" s="15" t="s">
        <v>86</v>
      </c>
      <c r="BK270" s="109">
        <f>ROUND(I270*H270,2)</f>
        <v>0</v>
      </c>
      <c r="BL270" s="15" t="s">
        <v>212</v>
      </c>
      <c r="BM270" s="108" t="s">
        <v>517</v>
      </c>
    </row>
    <row r="271" spans="2:65" s="25" customFormat="1" ht="19.5">
      <c r="B271" s="23"/>
      <c r="D271" s="110" t="s">
        <v>214</v>
      </c>
      <c r="F271" s="198" t="s">
        <v>384</v>
      </c>
      <c r="I271" s="2"/>
      <c r="L271" s="23"/>
      <c r="M271" s="112"/>
      <c r="N271" s="105"/>
      <c r="O271" s="105"/>
      <c r="P271" s="105"/>
      <c r="Q271" s="105"/>
      <c r="R271" s="105"/>
      <c r="S271" s="105"/>
      <c r="T271" s="113"/>
      <c r="AT271" s="15" t="s">
        <v>214</v>
      </c>
      <c r="AU271" s="15" t="s">
        <v>88</v>
      </c>
    </row>
    <row r="272" spans="2:65" s="25" customFormat="1" ht="97.5">
      <c r="B272" s="23"/>
      <c r="D272" s="110" t="s">
        <v>216</v>
      </c>
      <c r="F272" s="111" t="s">
        <v>385</v>
      </c>
      <c r="I272" s="2"/>
      <c r="L272" s="23"/>
      <c r="M272" s="112"/>
      <c r="N272" s="105"/>
      <c r="O272" s="105"/>
      <c r="P272" s="105"/>
      <c r="Q272" s="105"/>
      <c r="R272" s="105"/>
      <c r="S272" s="105"/>
      <c r="T272" s="113"/>
      <c r="AT272" s="15" t="s">
        <v>216</v>
      </c>
      <c r="AU272" s="15" t="s">
        <v>88</v>
      </c>
    </row>
    <row r="273" spans="2:65" s="115" customFormat="1">
      <c r="B273" s="114"/>
      <c r="D273" s="110" t="s">
        <v>218</v>
      </c>
      <c r="E273" s="116" t="s">
        <v>1</v>
      </c>
      <c r="F273" s="117" t="s">
        <v>386</v>
      </c>
      <c r="H273" s="116" t="s">
        <v>1</v>
      </c>
      <c r="I273" s="9"/>
      <c r="L273" s="114"/>
      <c r="M273" s="118"/>
      <c r="N273" s="119"/>
      <c r="O273" s="119"/>
      <c r="P273" s="119"/>
      <c r="Q273" s="119"/>
      <c r="R273" s="119"/>
      <c r="S273" s="119"/>
      <c r="T273" s="120"/>
      <c r="AT273" s="116" t="s">
        <v>218</v>
      </c>
      <c r="AU273" s="116" t="s">
        <v>88</v>
      </c>
      <c r="AV273" s="115" t="s">
        <v>86</v>
      </c>
      <c r="AW273" s="115" t="s">
        <v>35</v>
      </c>
      <c r="AX273" s="115" t="s">
        <v>79</v>
      </c>
      <c r="AY273" s="116" t="s">
        <v>205</v>
      </c>
    </row>
    <row r="274" spans="2:65" s="115" customFormat="1">
      <c r="B274" s="114"/>
      <c r="D274" s="110" t="s">
        <v>218</v>
      </c>
      <c r="E274" s="116" t="s">
        <v>1</v>
      </c>
      <c r="F274" s="117" t="s">
        <v>518</v>
      </c>
      <c r="H274" s="116" t="s">
        <v>1</v>
      </c>
      <c r="I274" s="9"/>
      <c r="L274" s="114"/>
      <c r="M274" s="118"/>
      <c r="N274" s="119"/>
      <c r="O274" s="119"/>
      <c r="P274" s="119"/>
      <c r="Q274" s="119"/>
      <c r="R274" s="119"/>
      <c r="S274" s="119"/>
      <c r="T274" s="120"/>
      <c r="AT274" s="116" t="s">
        <v>218</v>
      </c>
      <c r="AU274" s="116" t="s">
        <v>88</v>
      </c>
      <c r="AV274" s="115" t="s">
        <v>86</v>
      </c>
      <c r="AW274" s="115" t="s">
        <v>35</v>
      </c>
      <c r="AX274" s="115" t="s">
        <v>79</v>
      </c>
      <c r="AY274" s="116" t="s">
        <v>205</v>
      </c>
    </row>
    <row r="275" spans="2:65" s="122" customFormat="1">
      <c r="B275" s="121"/>
      <c r="D275" s="110" t="s">
        <v>218</v>
      </c>
      <c r="E275" s="123" t="s">
        <v>1</v>
      </c>
      <c r="F275" s="124" t="s">
        <v>519</v>
      </c>
      <c r="H275" s="125">
        <v>5</v>
      </c>
      <c r="I275" s="6"/>
      <c r="L275" s="121"/>
      <c r="M275" s="126"/>
      <c r="N275" s="127"/>
      <c r="O275" s="127"/>
      <c r="P275" s="127"/>
      <c r="Q275" s="127"/>
      <c r="R275" s="127"/>
      <c r="S275" s="127"/>
      <c r="T275" s="128"/>
      <c r="AT275" s="123" t="s">
        <v>218</v>
      </c>
      <c r="AU275" s="123" t="s">
        <v>88</v>
      </c>
      <c r="AV275" s="122" t="s">
        <v>88</v>
      </c>
      <c r="AW275" s="122" t="s">
        <v>35</v>
      </c>
      <c r="AX275" s="122" t="s">
        <v>79</v>
      </c>
      <c r="AY275" s="123" t="s">
        <v>205</v>
      </c>
    </row>
    <row r="276" spans="2:65" s="200" customFormat="1">
      <c r="B276" s="199"/>
      <c r="D276" s="110" t="s">
        <v>218</v>
      </c>
      <c r="E276" s="201" t="s">
        <v>1</v>
      </c>
      <c r="F276" s="202" t="s">
        <v>220</v>
      </c>
      <c r="H276" s="203">
        <v>5</v>
      </c>
      <c r="I276" s="7"/>
      <c r="L276" s="199"/>
      <c r="M276" s="204"/>
      <c r="N276" s="205"/>
      <c r="O276" s="205"/>
      <c r="P276" s="205"/>
      <c r="Q276" s="205"/>
      <c r="R276" s="205"/>
      <c r="S276" s="205"/>
      <c r="T276" s="206"/>
      <c r="AT276" s="201" t="s">
        <v>218</v>
      </c>
      <c r="AU276" s="201" t="s">
        <v>88</v>
      </c>
      <c r="AV276" s="200" t="s">
        <v>212</v>
      </c>
      <c r="AW276" s="200" t="s">
        <v>35</v>
      </c>
      <c r="AX276" s="200" t="s">
        <v>86</v>
      </c>
      <c r="AY276" s="201" t="s">
        <v>205</v>
      </c>
    </row>
    <row r="277" spans="2:65" s="25" customFormat="1" ht="24" customHeight="1">
      <c r="B277" s="23"/>
      <c r="C277" s="98" t="s">
        <v>380</v>
      </c>
      <c r="D277" s="98" t="s">
        <v>207</v>
      </c>
      <c r="E277" s="99" t="s">
        <v>390</v>
      </c>
      <c r="F277" s="100" t="s">
        <v>391</v>
      </c>
      <c r="G277" s="101" t="s">
        <v>346</v>
      </c>
      <c r="H277" s="102">
        <v>5</v>
      </c>
      <c r="I277" s="5"/>
      <c r="J277" s="102">
        <f>ROUND(I277*H277,2)</f>
        <v>0</v>
      </c>
      <c r="K277" s="100" t="s">
        <v>211</v>
      </c>
      <c r="L277" s="23"/>
      <c r="M277" s="103" t="s">
        <v>1</v>
      </c>
      <c r="N277" s="104" t="s">
        <v>44</v>
      </c>
      <c r="O277" s="105"/>
      <c r="P277" s="106">
        <f>O277*H277</f>
        <v>0</v>
      </c>
      <c r="Q277" s="106">
        <v>6.1988750000000004E-3</v>
      </c>
      <c r="R277" s="106">
        <f>Q277*H277</f>
        <v>3.0994375000000001E-2</v>
      </c>
      <c r="S277" s="106">
        <v>0</v>
      </c>
      <c r="T277" s="107">
        <f>S277*H277</f>
        <v>0</v>
      </c>
      <c r="AR277" s="108" t="s">
        <v>212</v>
      </c>
      <c r="AT277" s="108" t="s">
        <v>207</v>
      </c>
      <c r="AU277" s="108" t="s">
        <v>88</v>
      </c>
      <c r="AY277" s="15" t="s">
        <v>205</v>
      </c>
      <c r="BE277" s="109">
        <f>IF(N277="základní",J277,0)</f>
        <v>0</v>
      </c>
      <c r="BF277" s="109">
        <f>IF(N277="snížená",J277,0)</f>
        <v>0</v>
      </c>
      <c r="BG277" s="109">
        <f>IF(N277="zákl. přenesená",J277,0)</f>
        <v>0</v>
      </c>
      <c r="BH277" s="109">
        <f>IF(N277="sníž. přenesená",J277,0)</f>
        <v>0</v>
      </c>
      <c r="BI277" s="109">
        <f>IF(N277="nulová",J277,0)</f>
        <v>0</v>
      </c>
      <c r="BJ277" s="15" t="s">
        <v>86</v>
      </c>
      <c r="BK277" s="109">
        <f>ROUND(I277*H277,2)</f>
        <v>0</v>
      </c>
      <c r="BL277" s="15" t="s">
        <v>212</v>
      </c>
      <c r="BM277" s="108" t="s">
        <v>520</v>
      </c>
    </row>
    <row r="278" spans="2:65" s="25" customFormat="1" ht="19.5">
      <c r="B278" s="23"/>
      <c r="D278" s="110" t="s">
        <v>214</v>
      </c>
      <c r="F278" s="198" t="s">
        <v>393</v>
      </c>
      <c r="I278" s="2"/>
      <c r="L278" s="23"/>
      <c r="M278" s="112"/>
      <c r="N278" s="105"/>
      <c r="O278" s="105"/>
      <c r="P278" s="105"/>
      <c r="Q278" s="105"/>
      <c r="R278" s="105"/>
      <c r="S278" s="105"/>
      <c r="T278" s="113"/>
      <c r="AT278" s="15" t="s">
        <v>214</v>
      </c>
      <c r="AU278" s="15" t="s">
        <v>88</v>
      </c>
    </row>
    <row r="279" spans="2:65" s="25" customFormat="1" ht="97.5">
      <c r="B279" s="23"/>
      <c r="D279" s="110" t="s">
        <v>216</v>
      </c>
      <c r="F279" s="111" t="s">
        <v>394</v>
      </c>
      <c r="I279" s="2"/>
      <c r="L279" s="23"/>
      <c r="M279" s="112"/>
      <c r="N279" s="105"/>
      <c r="O279" s="105"/>
      <c r="P279" s="105"/>
      <c r="Q279" s="105"/>
      <c r="R279" s="105"/>
      <c r="S279" s="105"/>
      <c r="T279" s="113"/>
      <c r="AT279" s="15" t="s">
        <v>216</v>
      </c>
      <c r="AU279" s="15" t="s">
        <v>88</v>
      </c>
    </row>
    <row r="280" spans="2:65" s="115" customFormat="1">
      <c r="B280" s="114"/>
      <c r="D280" s="110" t="s">
        <v>218</v>
      </c>
      <c r="E280" s="116" t="s">
        <v>1</v>
      </c>
      <c r="F280" s="117" t="s">
        <v>386</v>
      </c>
      <c r="H280" s="116" t="s">
        <v>1</v>
      </c>
      <c r="I280" s="9"/>
      <c r="L280" s="114"/>
      <c r="M280" s="118"/>
      <c r="N280" s="119"/>
      <c r="O280" s="119"/>
      <c r="P280" s="119"/>
      <c r="Q280" s="119"/>
      <c r="R280" s="119"/>
      <c r="S280" s="119"/>
      <c r="T280" s="120"/>
      <c r="AT280" s="116" t="s">
        <v>218</v>
      </c>
      <c r="AU280" s="116" t="s">
        <v>88</v>
      </c>
      <c r="AV280" s="115" t="s">
        <v>86</v>
      </c>
      <c r="AW280" s="115" t="s">
        <v>35</v>
      </c>
      <c r="AX280" s="115" t="s">
        <v>79</v>
      </c>
      <c r="AY280" s="116" t="s">
        <v>205</v>
      </c>
    </row>
    <row r="281" spans="2:65" s="115" customFormat="1">
      <c r="B281" s="114"/>
      <c r="D281" s="110" t="s">
        <v>218</v>
      </c>
      <c r="E281" s="116" t="s">
        <v>1</v>
      </c>
      <c r="F281" s="117" t="s">
        <v>518</v>
      </c>
      <c r="H281" s="116" t="s">
        <v>1</v>
      </c>
      <c r="I281" s="9"/>
      <c r="L281" s="114"/>
      <c r="M281" s="118"/>
      <c r="N281" s="119"/>
      <c r="O281" s="119"/>
      <c r="P281" s="119"/>
      <c r="Q281" s="119"/>
      <c r="R281" s="119"/>
      <c r="S281" s="119"/>
      <c r="T281" s="120"/>
      <c r="AT281" s="116" t="s">
        <v>218</v>
      </c>
      <c r="AU281" s="116" t="s">
        <v>88</v>
      </c>
      <c r="AV281" s="115" t="s">
        <v>86</v>
      </c>
      <c r="AW281" s="115" t="s">
        <v>35</v>
      </c>
      <c r="AX281" s="115" t="s">
        <v>79</v>
      </c>
      <c r="AY281" s="116" t="s">
        <v>205</v>
      </c>
    </row>
    <row r="282" spans="2:65" s="122" customFormat="1">
      <c r="B282" s="121"/>
      <c r="D282" s="110" t="s">
        <v>218</v>
      </c>
      <c r="E282" s="123" t="s">
        <v>1</v>
      </c>
      <c r="F282" s="124" t="s">
        <v>519</v>
      </c>
      <c r="H282" s="125">
        <v>5</v>
      </c>
      <c r="I282" s="6"/>
      <c r="L282" s="121"/>
      <c r="M282" s="126"/>
      <c r="N282" s="127"/>
      <c r="O282" s="127"/>
      <c r="P282" s="127"/>
      <c r="Q282" s="127"/>
      <c r="R282" s="127"/>
      <c r="S282" s="127"/>
      <c r="T282" s="128"/>
      <c r="AT282" s="123" t="s">
        <v>218</v>
      </c>
      <c r="AU282" s="123" t="s">
        <v>88</v>
      </c>
      <c r="AV282" s="122" t="s">
        <v>88</v>
      </c>
      <c r="AW282" s="122" t="s">
        <v>35</v>
      </c>
      <c r="AX282" s="122" t="s">
        <v>79</v>
      </c>
      <c r="AY282" s="123" t="s">
        <v>205</v>
      </c>
    </row>
    <row r="283" spans="2:65" s="200" customFormat="1">
      <c r="B283" s="199"/>
      <c r="D283" s="110" t="s">
        <v>218</v>
      </c>
      <c r="E283" s="201" t="s">
        <v>1</v>
      </c>
      <c r="F283" s="202" t="s">
        <v>220</v>
      </c>
      <c r="H283" s="203">
        <v>5</v>
      </c>
      <c r="I283" s="7"/>
      <c r="L283" s="199"/>
      <c r="M283" s="204"/>
      <c r="N283" s="205"/>
      <c r="O283" s="205"/>
      <c r="P283" s="205"/>
      <c r="Q283" s="205"/>
      <c r="R283" s="205"/>
      <c r="S283" s="205"/>
      <c r="T283" s="206"/>
      <c r="AT283" s="201" t="s">
        <v>218</v>
      </c>
      <c r="AU283" s="201" t="s">
        <v>88</v>
      </c>
      <c r="AV283" s="200" t="s">
        <v>212</v>
      </c>
      <c r="AW283" s="200" t="s">
        <v>35</v>
      </c>
      <c r="AX283" s="200" t="s">
        <v>86</v>
      </c>
      <c r="AY283" s="201" t="s">
        <v>205</v>
      </c>
    </row>
    <row r="284" spans="2:65" s="25" customFormat="1" ht="24" customHeight="1">
      <c r="B284" s="23"/>
      <c r="C284" s="98" t="s">
        <v>389</v>
      </c>
      <c r="D284" s="98" t="s">
        <v>207</v>
      </c>
      <c r="E284" s="99" t="s">
        <v>396</v>
      </c>
      <c r="F284" s="100" t="s">
        <v>397</v>
      </c>
      <c r="G284" s="101" t="s">
        <v>346</v>
      </c>
      <c r="H284" s="102">
        <v>5</v>
      </c>
      <c r="I284" s="5"/>
      <c r="J284" s="102">
        <f>ROUND(I284*H284,2)</f>
        <v>0</v>
      </c>
      <c r="K284" s="100" t="s">
        <v>234</v>
      </c>
      <c r="L284" s="23"/>
      <c r="M284" s="103" t="s">
        <v>1</v>
      </c>
      <c r="N284" s="104" t="s">
        <v>44</v>
      </c>
      <c r="O284" s="105"/>
      <c r="P284" s="106">
        <f>O284*H284</f>
        <v>0</v>
      </c>
      <c r="Q284" s="106">
        <v>0</v>
      </c>
      <c r="R284" s="106">
        <f>Q284*H284</f>
        <v>0</v>
      </c>
      <c r="S284" s="106">
        <v>0</v>
      </c>
      <c r="T284" s="107">
        <f>S284*H284</f>
        <v>0</v>
      </c>
      <c r="AR284" s="108" t="s">
        <v>212</v>
      </c>
      <c r="AT284" s="108" t="s">
        <v>207</v>
      </c>
      <c r="AU284" s="108" t="s">
        <v>88</v>
      </c>
      <c r="AY284" s="15" t="s">
        <v>205</v>
      </c>
      <c r="BE284" s="109">
        <f>IF(N284="základní",J284,0)</f>
        <v>0</v>
      </c>
      <c r="BF284" s="109">
        <f>IF(N284="snížená",J284,0)</f>
        <v>0</v>
      </c>
      <c r="BG284" s="109">
        <f>IF(N284="zákl. přenesená",J284,0)</f>
        <v>0</v>
      </c>
      <c r="BH284" s="109">
        <f>IF(N284="sníž. přenesená",J284,0)</f>
        <v>0</v>
      </c>
      <c r="BI284" s="109">
        <f>IF(N284="nulová",J284,0)</f>
        <v>0</v>
      </c>
      <c r="BJ284" s="15" t="s">
        <v>86</v>
      </c>
      <c r="BK284" s="109">
        <f>ROUND(I284*H284,2)</f>
        <v>0</v>
      </c>
      <c r="BL284" s="15" t="s">
        <v>212</v>
      </c>
      <c r="BM284" s="108" t="s">
        <v>521</v>
      </c>
    </row>
    <row r="285" spans="2:65" s="25" customFormat="1" ht="29.25">
      <c r="B285" s="23"/>
      <c r="D285" s="110" t="s">
        <v>214</v>
      </c>
      <c r="F285" s="198" t="s">
        <v>399</v>
      </c>
      <c r="I285" s="2"/>
      <c r="L285" s="23"/>
      <c r="M285" s="112"/>
      <c r="N285" s="105"/>
      <c r="O285" s="105"/>
      <c r="P285" s="105"/>
      <c r="Q285" s="105"/>
      <c r="R285" s="105"/>
      <c r="S285" s="105"/>
      <c r="T285" s="113"/>
      <c r="AT285" s="15" t="s">
        <v>214</v>
      </c>
      <c r="AU285" s="15" t="s">
        <v>88</v>
      </c>
    </row>
    <row r="286" spans="2:65" s="25" customFormat="1" ht="78">
      <c r="B286" s="23"/>
      <c r="D286" s="110" t="s">
        <v>237</v>
      </c>
      <c r="F286" s="111" t="s">
        <v>400</v>
      </c>
      <c r="I286" s="2"/>
      <c r="L286" s="23"/>
      <c r="M286" s="112"/>
      <c r="N286" s="105"/>
      <c r="O286" s="105"/>
      <c r="P286" s="105"/>
      <c r="Q286" s="105"/>
      <c r="R286" s="105"/>
      <c r="S286" s="105"/>
      <c r="T286" s="113"/>
      <c r="AT286" s="15" t="s">
        <v>237</v>
      </c>
      <c r="AU286" s="15" t="s">
        <v>88</v>
      </c>
    </row>
    <row r="287" spans="2:65" s="115" customFormat="1">
      <c r="B287" s="114"/>
      <c r="D287" s="110" t="s">
        <v>218</v>
      </c>
      <c r="E287" s="116" t="s">
        <v>1</v>
      </c>
      <c r="F287" s="117" t="s">
        <v>386</v>
      </c>
      <c r="H287" s="116" t="s">
        <v>1</v>
      </c>
      <c r="I287" s="9"/>
      <c r="L287" s="114"/>
      <c r="M287" s="118"/>
      <c r="N287" s="119"/>
      <c r="O287" s="119"/>
      <c r="P287" s="119"/>
      <c r="Q287" s="119"/>
      <c r="R287" s="119"/>
      <c r="S287" s="119"/>
      <c r="T287" s="120"/>
      <c r="AT287" s="116" t="s">
        <v>218</v>
      </c>
      <c r="AU287" s="116" t="s">
        <v>88</v>
      </c>
      <c r="AV287" s="115" t="s">
        <v>86</v>
      </c>
      <c r="AW287" s="115" t="s">
        <v>35</v>
      </c>
      <c r="AX287" s="115" t="s">
        <v>79</v>
      </c>
      <c r="AY287" s="116" t="s">
        <v>205</v>
      </c>
    </row>
    <row r="288" spans="2:65" s="115" customFormat="1">
      <c r="B288" s="114"/>
      <c r="D288" s="110" t="s">
        <v>218</v>
      </c>
      <c r="E288" s="116" t="s">
        <v>1</v>
      </c>
      <c r="F288" s="117" t="s">
        <v>518</v>
      </c>
      <c r="H288" s="116" t="s">
        <v>1</v>
      </c>
      <c r="I288" s="9"/>
      <c r="L288" s="114"/>
      <c r="M288" s="118"/>
      <c r="N288" s="119"/>
      <c r="O288" s="119"/>
      <c r="P288" s="119"/>
      <c r="Q288" s="119"/>
      <c r="R288" s="119"/>
      <c r="S288" s="119"/>
      <c r="T288" s="120"/>
      <c r="AT288" s="116" t="s">
        <v>218</v>
      </c>
      <c r="AU288" s="116" t="s">
        <v>88</v>
      </c>
      <c r="AV288" s="115" t="s">
        <v>86</v>
      </c>
      <c r="AW288" s="115" t="s">
        <v>35</v>
      </c>
      <c r="AX288" s="115" t="s">
        <v>79</v>
      </c>
      <c r="AY288" s="116" t="s">
        <v>205</v>
      </c>
    </row>
    <row r="289" spans="2:65" s="122" customFormat="1">
      <c r="B289" s="121"/>
      <c r="D289" s="110" t="s">
        <v>218</v>
      </c>
      <c r="E289" s="123" t="s">
        <v>1</v>
      </c>
      <c r="F289" s="124" t="s">
        <v>519</v>
      </c>
      <c r="H289" s="125">
        <v>5</v>
      </c>
      <c r="I289" s="6"/>
      <c r="L289" s="121"/>
      <c r="M289" s="126"/>
      <c r="N289" s="127"/>
      <c r="O289" s="127"/>
      <c r="P289" s="127"/>
      <c r="Q289" s="127"/>
      <c r="R289" s="127"/>
      <c r="S289" s="127"/>
      <c r="T289" s="128"/>
      <c r="AT289" s="123" t="s">
        <v>218</v>
      </c>
      <c r="AU289" s="123" t="s">
        <v>88</v>
      </c>
      <c r="AV289" s="122" t="s">
        <v>88</v>
      </c>
      <c r="AW289" s="122" t="s">
        <v>35</v>
      </c>
      <c r="AX289" s="122" t="s">
        <v>79</v>
      </c>
      <c r="AY289" s="123" t="s">
        <v>205</v>
      </c>
    </row>
    <row r="290" spans="2:65" s="200" customFormat="1">
      <c r="B290" s="199"/>
      <c r="D290" s="110" t="s">
        <v>218</v>
      </c>
      <c r="E290" s="201" t="s">
        <v>1</v>
      </c>
      <c r="F290" s="202" t="s">
        <v>220</v>
      </c>
      <c r="H290" s="203">
        <v>5</v>
      </c>
      <c r="I290" s="7"/>
      <c r="L290" s="199"/>
      <c r="M290" s="204"/>
      <c r="N290" s="205"/>
      <c r="O290" s="205"/>
      <c r="P290" s="205"/>
      <c r="Q290" s="205"/>
      <c r="R290" s="205"/>
      <c r="S290" s="205"/>
      <c r="T290" s="206"/>
      <c r="AT290" s="201" t="s">
        <v>218</v>
      </c>
      <c r="AU290" s="201" t="s">
        <v>88</v>
      </c>
      <c r="AV290" s="200" t="s">
        <v>212</v>
      </c>
      <c r="AW290" s="200" t="s">
        <v>35</v>
      </c>
      <c r="AX290" s="200" t="s">
        <v>86</v>
      </c>
      <c r="AY290" s="201" t="s">
        <v>205</v>
      </c>
    </row>
    <row r="291" spans="2:65" s="25" customFormat="1" ht="24" customHeight="1">
      <c r="B291" s="23"/>
      <c r="C291" s="98" t="s">
        <v>395</v>
      </c>
      <c r="D291" s="98" t="s">
        <v>207</v>
      </c>
      <c r="E291" s="99" t="s">
        <v>402</v>
      </c>
      <c r="F291" s="100" t="s">
        <v>403</v>
      </c>
      <c r="G291" s="101" t="s">
        <v>346</v>
      </c>
      <c r="H291" s="102">
        <v>5</v>
      </c>
      <c r="I291" s="5"/>
      <c r="J291" s="102">
        <f>ROUND(I291*H291,2)</f>
        <v>0</v>
      </c>
      <c r="K291" s="100" t="s">
        <v>211</v>
      </c>
      <c r="L291" s="23"/>
      <c r="M291" s="103" t="s">
        <v>1</v>
      </c>
      <c r="N291" s="104" t="s">
        <v>44</v>
      </c>
      <c r="O291" s="105"/>
      <c r="P291" s="106">
        <f>O291*H291</f>
        <v>0</v>
      </c>
      <c r="Q291" s="106">
        <v>1.01E-3</v>
      </c>
      <c r="R291" s="106">
        <f>Q291*H291</f>
        <v>5.0500000000000007E-3</v>
      </c>
      <c r="S291" s="106">
        <v>0</v>
      </c>
      <c r="T291" s="107">
        <f>S291*H291</f>
        <v>0</v>
      </c>
      <c r="AR291" s="108" t="s">
        <v>212</v>
      </c>
      <c r="AT291" s="108" t="s">
        <v>207</v>
      </c>
      <c r="AU291" s="108" t="s">
        <v>88</v>
      </c>
      <c r="AY291" s="15" t="s">
        <v>205</v>
      </c>
      <c r="BE291" s="109">
        <f>IF(N291="základní",J291,0)</f>
        <v>0</v>
      </c>
      <c r="BF291" s="109">
        <f>IF(N291="snížená",J291,0)</f>
        <v>0</v>
      </c>
      <c r="BG291" s="109">
        <f>IF(N291="zákl. přenesená",J291,0)</f>
        <v>0</v>
      </c>
      <c r="BH291" s="109">
        <f>IF(N291="sníž. přenesená",J291,0)</f>
        <v>0</v>
      </c>
      <c r="BI291" s="109">
        <f>IF(N291="nulová",J291,0)</f>
        <v>0</v>
      </c>
      <c r="BJ291" s="15" t="s">
        <v>86</v>
      </c>
      <c r="BK291" s="109">
        <f>ROUND(I291*H291,2)</f>
        <v>0</v>
      </c>
      <c r="BL291" s="15" t="s">
        <v>212</v>
      </c>
      <c r="BM291" s="108" t="s">
        <v>522</v>
      </c>
    </row>
    <row r="292" spans="2:65" s="25" customFormat="1">
      <c r="B292" s="23"/>
      <c r="D292" s="110" t="s">
        <v>214</v>
      </c>
      <c r="F292" s="198" t="s">
        <v>405</v>
      </c>
      <c r="I292" s="2"/>
      <c r="L292" s="23"/>
      <c r="M292" s="112"/>
      <c r="N292" s="105"/>
      <c r="O292" s="105"/>
      <c r="P292" s="105"/>
      <c r="Q292" s="105"/>
      <c r="R292" s="105"/>
      <c r="S292" s="105"/>
      <c r="T292" s="113"/>
      <c r="AT292" s="15" t="s">
        <v>214</v>
      </c>
      <c r="AU292" s="15" t="s">
        <v>88</v>
      </c>
    </row>
    <row r="293" spans="2:65" s="115" customFormat="1">
      <c r="B293" s="114"/>
      <c r="D293" s="110" t="s">
        <v>218</v>
      </c>
      <c r="E293" s="116" t="s">
        <v>1</v>
      </c>
      <c r="F293" s="117" t="s">
        <v>386</v>
      </c>
      <c r="H293" s="116" t="s">
        <v>1</v>
      </c>
      <c r="I293" s="9"/>
      <c r="L293" s="114"/>
      <c r="M293" s="118"/>
      <c r="N293" s="119"/>
      <c r="O293" s="119"/>
      <c r="P293" s="119"/>
      <c r="Q293" s="119"/>
      <c r="R293" s="119"/>
      <c r="S293" s="119"/>
      <c r="T293" s="120"/>
      <c r="AT293" s="116" t="s">
        <v>218</v>
      </c>
      <c r="AU293" s="116" t="s">
        <v>88</v>
      </c>
      <c r="AV293" s="115" t="s">
        <v>86</v>
      </c>
      <c r="AW293" s="115" t="s">
        <v>35</v>
      </c>
      <c r="AX293" s="115" t="s">
        <v>79</v>
      </c>
      <c r="AY293" s="116" t="s">
        <v>205</v>
      </c>
    </row>
    <row r="294" spans="2:65" s="115" customFormat="1">
      <c r="B294" s="114"/>
      <c r="D294" s="110" t="s">
        <v>218</v>
      </c>
      <c r="E294" s="116" t="s">
        <v>1</v>
      </c>
      <c r="F294" s="117" t="s">
        <v>518</v>
      </c>
      <c r="H294" s="116" t="s">
        <v>1</v>
      </c>
      <c r="I294" s="9"/>
      <c r="L294" s="114"/>
      <c r="M294" s="118"/>
      <c r="N294" s="119"/>
      <c r="O294" s="119"/>
      <c r="P294" s="119"/>
      <c r="Q294" s="119"/>
      <c r="R294" s="119"/>
      <c r="S294" s="119"/>
      <c r="T294" s="120"/>
      <c r="AT294" s="116" t="s">
        <v>218</v>
      </c>
      <c r="AU294" s="116" t="s">
        <v>88</v>
      </c>
      <c r="AV294" s="115" t="s">
        <v>86</v>
      </c>
      <c r="AW294" s="115" t="s">
        <v>35</v>
      </c>
      <c r="AX294" s="115" t="s">
        <v>79</v>
      </c>
      <c r="AY294" s="116" t="s">
        <v>205</v>
      </c>
    </row>
    <row r="295" spans="2:65" s="122" customFormat="1">
      <c r="B295" s="121"/>
      <c r="D295" s="110" t="s">
        <v>218</v>
      </c>
      <c r="E295" s="123" t="s">
        <v>1</v>
      </c>
      <c r="F295" s="124" t="s">
        <v>519</v>
      </c>
      <c r="H295" s="125">
        <v>5</v>
      </c>
      <c r="I295" s="6"/>
      <c r="L295" s="121"/>
      <c r="M295" s="126"/>
      <c r="N295" s="127"/>
      <c r="O295" s="127"/>
      <c r="P295" s="127"/>
      <c r="Q295" s="127"/>
      <c r="R295" s="127"/>
      <c r="S295" s="127"/>
      <c r="T295" s="128"/>
      <c r="AT295" s="123" t="s">
        <v>218</v>
      </c>
      <c r="AU295" s="123" t="s">
        <v>88</v>
      </c>
      <c r="AV295" s="122" t="s">
        <v>88</v>
      </c>
      <c r="AW295" s="122" t="s">
        <v>35</v>
      </c>
      <c r="AX295" s="122" t="s">
        <v>79</v>
      </c>
      <c r="AY295" s="123" t="s">
        <v>205</v>
      </c>
    </row>
    <row r="296" spans="2:65" s="200" customFormat="1">
      <c r="B296" s="199"/>
      <c r="D296" s="110" t="s">
        <v>218</v>
      </c>
      <c r="E296" s="201" t="s">
        <v>1</v>
      </c>
      <c r="F296" s="202" t="s">
        <v>220</v>
      </c>
      <c r="H296" s="203">
        <v>5</v>
      </c>
      <c r="I296" s="7"/>
      <c r="L296" s="199"/>
      <c r="M296" s="204"/>
      <c r="N296" s="205"/>
      <c r="O296" s="205"/>
      <c r="P296" s="205"/>
      <c r="Q296" s="205"/>
      <c r="R296" s="205"/>
      <c r="S296" s="205"/>
      <c r="T296" s="206"/>
      <c r="AT296" s="201" t="s">
        <v>218</v>
      </c>
      <c r="AU296" s="201" t="s">
        <v>88</v>
      </c>
      <c r="AV296" s="200" t="s">
        <v>212</v>
      </c>
      <c r="AW296" s="200" t="s">
        <v>35</v>
      </c>
      <c r="AX296" s="200" t="s">
        <v>86</v>
      </c>
      <c r="AY296" s="201" t="s">
        <v>205</v>
      </c>
    </row>
    <row r="297" spans="2:65" s="86" customFormat="1" ht="22.9" customHeight="1">
      <c r="B297" s="85"/>
      <c r="D297" s="87" t="s">
        <v>78</v>
      </c>
      <c r="E297" s="96" t="s">
        <v>286</v>
      </c>
      <c r="F297" s="96" t="s">
        <v>406</v>
      </c>
      <c r="I297" s="4"/>
      <c r="J297" s="97">
        <f>BK297</f>
        <v>0</v>
      </c>
      <c r="L297" s="85"/>
      <c r="M297" s="90"/>
      <c r="N297" s="91"/>
      <c r="O297" s="91"/>
      <c r="P297" s="92">
        <f>SUM(P298:P302)</f>
        <v>0</v>
      </c>
      <c r="Q297" s="91"/>
      <c r="R297" s="92">
        <f>SUM(R298:R302)</f>
        <v>0.70724999999999993</v>
      </c>
      <c r="S297" s="91"/>
      <c r="T297" s="93">
        <f>SUM(T298:T302)</f>
        <v>0</v>
      </c>
      <c r="AR297" s="87" t="s">
        <v>86</v>
      </c>
      <c r="AT297" s="94" t="s">
        <v>78</v>
      </c>
      <c r="AU297" s="94" t="s">
        <v>86</v>
      </c>
      <c r="AY297" s="87" t="s">
        <v>205</v>
      </c>
      <c r="BK297" s="95">
        <f>SUM(BK298:BK302)</f>
        <v>0</v>
      </c>
    </row>
    <row r="298" spans="2:65" s="25" customFormat="1" ht="24" customHeight="1">
      <c r="B298" s="23"/>
      <c r="C298" s="98" t="s">
        <v>401</v>
      </c>
      <c r="D298" s="98" t="s">
        <v>207</v>
      </c>
      <c r="E298" s="99" t="s">
        <v>408</v>
      </c>
      <c r="F298" s="100" t="s">
        <v>409</v>
      </c>
      <c r="G298" s="101" t="s">
        <v>210</v>
      </c>
      <c r="H298" s="102">
        <v>1025</v>
      </c>
      <c r="I298" s="5"/>
      <c r="J298" s="102">
        <f>ROUND(I298*H298,2)</f>
        <v>0</v>
      </c>
      <c r="K298" s="100" t="s">
        <v>234</v>
      </c>
      <c r="L298" s="23"/>
      <c r="M298" s="103" t="s">
        <v>1</v>
      </c>
      <c r="N298" s="104" t="s">
        <v>44</v>
      </c>
      <c r="O298" s="105"/>
      <c r="P298" s="106">
        <f>O298*H298</f>
        <v>0</v>
      </c>
      <c r="Q298" s="106">
        <v>6.8999999999999997E-4</v>
      </c>
      <c r="R298" s="106">
        <f>Q298*H298</f>
        <v>0.70724999999999993</v>
      </c>
      <c r="S298" s="106">
        <v>0</v>
      </c>
      <c r="T298" s="107">
        <f>S298*H298</f>
        <v>0</v>
      </c>
      <c r="AR298" s="108" t="s">
        <v>212</v>
      </c>
      <c r="AT298" s="108" t="s">
        <v>207</v>
      </c>
      <c r="AU298" s="108" t="s">
        <v>88</v>
      </c>
      <c r="AY298" s="15" t="s">
        <v>205</v>
      </c>
      <c r="BE298" s="109">
        <f>IF(N298="základní",J298,0)</f>
        <v>0</v>
      </c>
      <c r="BF298" s="109">
        <f>IF(N298="snížená",J298,0)</f>
        <v>0</v>
      </c>
      <c r="BG298" s="109">
        <f>IF(N298="zákl. přenesená",J298,0)</f>
        <v>0</v>
      </c>
      <c r="BH298" s="109">
        <f>IF(N298="sníž. přenesená",J298,0)</f>
        <v>0</v>
      </c>
      <c r="BI298" s="109">
        <f>IF(N298="nulová",J298,0)</f>
        <v>0</v>
      </c>
      <c r="BJ298" s="15" t="s">
        <v>86</v>
      </c>
      <c r="BK298" s="109">
        <f>ROUND(I298*H298,2)</f>
        <v>0</v>
      </c>
      <c r="BL298" s="15" t="s">
        <v>212</v>
      </c>
      <c r="BM298" s="108" t="s">
        <v>523</v>
      </c>
    </row>
    <row r="299" spans="2:65" s="25" customFormat="1" ht="19.5">
      <c r="B299" s="23"/>
      <c r="D299" s="110" t="s">
        <v>214</v>
      </c>
      <c r="F299" s="198" t="s">
        <v>411</v>
      </c>
      <c r="I299" s="2"/>
      <c r="L299" s="23"/>
      <c r="M299" s="112"/>
      <c r="N299" s="105"/>
      <c r="O299" s="105"/>
      <c r="P299" s="105"/>
      <c r="Q299" s="105"/>
      <c r="R299" s="105"/>
      <c r="S299" s="105"/>
      <c r="T299" s="113"/>
      <c r="AT299" s="15" t="s">
        <v>214</v>
      </c>
      <c r="AU299" s="15" t="s">
        <v>88</v>
      </c>
    </row>
    <row r="300" spans="2:65" s="25" customFormat="1" ht="29.25">
      <c r="B300" s="23"/>
      <c r="D300" s="110" t="s">
        <v>237</v>
      </c>
      <c r="F300" s="111" t="s">
        <v>412</v>
      </c>
      <c r="I300" s="2"/>
      <c r="L300" s="23"/>
      <c r="M300" s="112"/>
      <c r="N300" s="105"/>
      <c r="O300" s="105"/>
      <c r="P300" s="105"/>
      <c r="Q300" s="105"/>
      <c r="R300" s="105"/>
      <c r="S300" s="105"/>
      <c r="T300" s="113"/>
      <c r="AT300" s="15" t="s">
        <v>237</v>
      </c>
      <c r="AU300" s="15" t="s">
        <v>88</v>
      </c>
    </row>
    <row r="301" spans="2:65" s="115" customFormat="1">
      <c r="B301" s="114"/>
      <c r="D301" s="110" t="s">
        <v>218</v>
      </c>
      <c r="E301" s="116" t="s">
        <v>1</v>
      </c>
      <c r="F301" s="117" t="s">
        <v>413</v>
      </c>
      <c r="H301" s="116" t="s">
        <v>1</v>
      </c>
      <c r="I301" s="9"/>
      <c r="L301" s="114"/>
      <c r="M301" s="118"/>
      <c r="N301" s="119"/>
      <c r="O301" s="119"/>
      <c r="P301" s="119"/>
      <c r="Q301" s="119"/>
      <c r="R301" s="119"/>
      <c r="S301" s="119"/>
      <c r="T301" s="120"/>
      <c r="AT301" s="116" t="s">
        <v>218</v>
      </c>
      <c r="AU301" s="116" t="s">
        <v>88</v>
      </c>
      <c r="AV301" s="115" t="s">
        <v>86</v>
      </c>
      <c r="AW301" s="115" t="s">
        <v>35</v>
      </c>
      <c r="AX301" s="115" t="s">
        <v>79</v>
      </c>
      <c r="AY301" s="116" t="s">
        <v>205</v>
      </c>
    </row>
    <row r="302" spans="2:65" s="122" customFormat="1">
      <c r="B302" s="121"/>
      <c r="D302" s="110" t="s">
        <v>218</v>
      </c>
      <c r="E302" s="123" t="s">
        <v>1</v>
      </c>
      <c r="F302" s="124" t="s">
        <v>524</v>
      </c>
      <c r="H302" s="125">
        <v>1025</v>
      </c>
      <c r="I302" s="6"/>
      <c r="L302" s="121"/>
      <c r="M302" s="126"/>
      <c r="N302" s="127"/>
      <c r="O302" s="127"/>
      <c r="P302" s="127"/>
      <c r="Q302" s="127"/>
      <c r="R302" s="127"/>
      <c r="S302" s="127"/>
      <c r="T302" s="128"/>
      <c r="AT302" s="123" t="s">
        <v>218</v>
      </c>
      <c r="AU302" s="123" t="s">
        <v>88</v>
      </c>
      <c r="AV302" s="122" t="s">
        <v>88</v>
      </c>
      <c r="AW302" s="122" t="s">
        <v>35</v>
      </c>
      <c r="AX302" s="122" t="s">
        <v>86</v>
      </c>
      <c r="AY302" s="123" t="s">
        <v>205</v>
      </c>
    </row>
    <row r="303" spans="2:65" s="86" customFormat="1" ht="22.9" customHeight="1">
      <c r="B303" s="85"/>
      <c r="D303" s="87" t="s">
        <v>78</v>
      </c>
      <c r="E303" s="96" t="s">
        <v>415</v>
      </c>
      <c r="F303" s="96" t="s">
        <v>416</v>
      </c>
      <c r="I303" s="4"/>
      <c r="J303" s="97">
        <f>BK303</f>
        <v>0</v>
      </c>
      <c r="L303" s="85"/>
      <c r="M303" s="90"/>
      <c r="N303" s="91"/>
      <c r="O303" s="91"/>
      <c r="P303" s="92">
        <f>SUM(P304:P305)</f>
        <v>0</v>
      </c>
      <c r="Q303" s="91"/>
      <c r="R303" s="92">
        <f>SUM(R304:R305)</f>
        <v>0</v>
      </c>
      <c r="S303" s="91"/>
      <c r="T303" s="93">
        <f>SUM(T304:T305)</f>
        <v>0</v>
      </c>
      <c r="AR303" s="87" t="s">
        <v>86</v>
      </c>
      <c r="AT303" s="94" t="s">
        <v>78</v>
      </c>
      <c r="AU303" s="94" t="s">
        <v>86</v>
      </c>
      <c r="AY303" s="87" t="s">
        <v>205</v>
      </c>
      <c r="BK303" s="95">
        <f>SUM(BK304:BK305)</f>
        <v>0</v>
      </c>
    </row>
    <row r="304" spans="2:65" s="25" customFormat="1" ht="16.5" customHeight="1">
      <c r="B304" s="23"/>
      <c r="C304" s="98" t="s">
        <v>407</v>
      </c>
      <c r="D304" s="98" t="s">
        <v>207</v>
      </c>
      <c r="E304" s="99" t="s">
        <v>418</v>
      </c>
      <c r="F304" s="100" t="s">
        <v>419</v>
      </c>
      <c r="G304" s="101" t="s">
        <v>224</v>
      </c>
      <c r="H304" s="102">
        <v>1018.72</v>
      </c>
      <c r="I304" s="5"/>
      <c r="J304" s="102">
        <f>ROUND(I304*H304,2)</f>
        <v>0</v>
      </c>
      <c r="K304" s="100" t="s">
        <v>234</v>
      </c>
      <c r="L304" s="23"/>
      <c r="M304" s="103" t="s">
        <v>1</v>
      </c>
      <c r="N304" s="104" t="s">
        <v>44</v>
      </c>
      <c r="O304" s="105"/>
      <c r="P304" s="106">
        <f>O304*H304</f>
        <v>0</v>
      </c>
      <c r="Q304" s="106">
        <v>0</v>
      </c>
      <c r="R304" s="106">
        <f>Q304*H304</f>
        <v>0</v>
      </c>
      <c r="S304" s="106">
        <v>0</v>
      </c>
      <c r="T304" s="107">
        <f>S304*H304</f>
        <v>0</v>
      </c>
      <c r="AR304" s="108" t="s">
        <v>212</v>
      </c>
      <c r="AT304" s="108" t="s">
        <v>207</v>
      </c>
      <c r="AU304" s="108" t="s">
        <v>88</v>
      </c>
      <c r="AY304" s="15" t="s">
        <v>205</v>
      </c>
      <c r="BE304" s="109">
        <f>IF(N304="základní",J304,0)</f>
        <v>0</v>
      </c>
      <c r="BF304" s="109">
        <f>IF(N304="snížená",J304,0)</f>
        <v>0</v>
      </c>
      <c r="BG304" s="109">
        <f>IF(N304="zákl. přenesená",J304,0)</f>
        <v>0</v>
      </c>
      <c r="BH304" s="109">
        <f>IF(N304="sníž. přenesená",J304,0)</f>
        <v>0</v>
      </c>
      <c r="BI304" s="109">
        <f>IF(N304="nulová",J304,0)</f>
        <v>0</v>
      </c>
      <c r="BJ304" s="15" t="s">
        <v>86</v>
      </c>
      <c r="BK304" s="109">
        <f>ROUND(I304*H304,2)</f>
        <v>0</v>
      </c>
      <c r="BL304" s="15" t="s">
        <v>212</v>
      </c>
      <c r="BM304" s="108" t="s">
        <v>525</v>
      </c>
    </row>
    <row r="305" spans="2:65" s="25" customFormat="1" ht="19.5">
      <c r="B305" s="23"/>
      <c r="D305" s="110" t="s">
        <v>214</v>
      </c>
      <c r="F305" s="198" t="s">
        <v>526</v>
      </c>
      <c r="I305" s="2"/>
      <c r="L305" s="23"/>
      <c r="M305" s="112"/>
      <c r="N305" s="105"/>
      <c r="O305" s="105"/>
      <c r="P305" s="105"/>
      <c r="Q305" s="105"/>
      <c r="R305" s="105"/>
      <c r="S305" s="105"/>
      <c r="T305" s="113"/>
      <c r="AT305" s="15" t="s">
        <v>214</v>
      </c>
      <c r="AU305" s="15" t="s">
        <v>88</v>
      </c>
    </row>
    <row r="306" spans="2:65" s="86" customFormat="1" ht="25.9" customHeight="1">
      <c r="B306" s="85"/>
      <c r="D306" s="87" t="s">
        <v>78</v>
      </c>
      <c r="E306" s="88" t="s">
        <v>422</v>
      </c>
      <c r="F306" s="88" t="s">
        <v>423</v>
      </c>
      <c r="I306" s="4"/>
      <c r="J306" s="89">
        <f>BK306</f>
        <v>0</v>
      </c>
      <c r="L306" s="85"/>
      <c r="M306" s="90"/>
      <c r="N306" s="91"/>
      <c r="O306" s="91"/>
      <c r="P306" s="92">
        <f>SUM(P307:P308)</f>
        <v>0</v>
      </c>
      <c r="Q306" s="91"/>
      <c r="R306" s="92">
        <f>SUM(R307:R308)</f>
        <v>0</v>
      </c>
      <c r="S306" s="91"/>
      <c r="T306" s="93">
        <f>SUM(T307:T308)</f>
        <v>0</v>
      </c>
      <c r="AR306" s="87" t="s">
        <v>212</v>
      </c>
      <c r="AT306" s="94" t="s">
        <v>78</v>
      </c>
      <c r="AU306" s="94" t="s">
        <v>79</v>
      </c>
      <c r="AY306" s="87" t="s">
        <v>205</v>
      </c>
      <c r="BK306" s="95">
        <f>SUM(BK307:BK308)</f>
        <v>0</v>
      </c>
    </row>
    <row r="307" spans="2:65" s="25" customFormat="1" ht="24" customHeight="1">
      <c r="B307" s="23"/>
      <c r="C307" s="98" t="s">
        <v>417</v>
      </c>
      <c r="D307" s="98" t="s">
        <v>207</v>
      </c>
      <c r="E307" s="99" t="s">
        <v>354</v>
      </c>
      <c r="F307" s="100" t="s">
        <v>527</v>
      </c>
      <c r="G307" s="101" t="s">
        <v>346</v>
      </c>
      <c r="H307" s="102">
        <v>13</v>
      </c>
      <c r="I307" s="5"/>
      <c r="J307" s="102">
        <f>ROUND(I307*H307,2)</f>
        <v>0</v>
      </c>
      <c r="K307" s="100" t="s">
        <v>211</v>
      </c>
      <c r="L307" s="23"/>
      <c r="M307" s="103" t="s">
        <v>1</v>
      </c>
      <c r="N307" s="104" t="s">
        <v>44</v>
      </c>
      <c r="O307" s="105"/>
      <c r="P307" s="106">
        <f>O307*H307</f>
        <v>0</v>
      </c>
      <c r="Q307" s="106">
        <v>0</v>
      </c>
      <c r="R307" s="106">
        <f>Q307*H307</f>
        <v>0</v>
      </c>
      <c r="S307" s="106">
        <v>0</v>
      </c>
      <c r="T307" s="107">
        <f>S307*H307</f>
        <v>0</v>
      </c>
      <c r="AR307" s="108" t="s">
        <v>212</v>
      </c>
      <c r="AT307" s="108" t="s">
        <v>207</v>
      </c>
      <c r="AU307" s="108" t="s">
        <v>86</v>
      </c>
      <c r="AY307" s="15" t="s">
        <v>205</v>
      </c>
      <c r="BE307" s="109">
        <f>IF(N307="základní",J307,0)</f>
        <v>0</v>
      </c>
      <c r="BF307" s="109">
        <f>IF(N307="snížená",J307,0)</f>
        <v>0</v>
      </c>
      <c r="BG307" s="109">
        <f>IF(N307="zákl. přenesená",J307,0)</f>
        <v>0</v>
      </c>
      <c r="BH307" s="109">
        <f>IF(N307="sníž. přenesená",J307,0)</f>
        <v>0</v>
      </c>
      <c r="BI307" s="109">
        <f>IF(N307="nulová",J307,0)</f>
        <v>0</v>
      </c>
      <c r="BJ307" s="15" t="s">
        <v>86</v>
      </c>
      <c r="BK307" s="109">
        <f>ROUND(I307*H307,2)</f>
        <v>0</v>
      </c>
      <c r="BL307" s="15" t="s">
        <v>212</v>
      </c>
      <c r="BM307" s="108" t="s">
        <v>528</v>
      </c>
    </row>
    <row r="308" spans="2:65" s="25" customFormat="1" ht="16.5" customHeight="1">
      <c r="B308" s="23"/>
      <c r="C308" s="98" t="s">
        <v>424</v>
      </c>
      <c r="D308" s="98" t="s">
        <v>207</v>
      </c>
      <c r="E308" s="99" t="s">
        <v>428</v>
      </c>
      <c r="F308" s="100" t="s">
        <v>429</v>
      </c>
      <c r="G308" s="101" t="s">
        <v>346</v>
      </c>
      <c r="H308" s="102">
        <v>2</v>
      </c>
      <c r="I308" s="5"/>
      <c r="J308" s="102">
        <f>ROUND(I308*H308,2)</f>
        <v>0</v>
      </c>
      <c r="K308" s="100" t="s">
        <v>211</v>
      </c>
      <c r="L308" s="23"/>
      <c r="M308" s="224" t="s">
        <v>1</v>
      </c>
      <c r="N308" s="225" t="s">
        <v>44</v>
      </c>
      <c r="O308" s="140"/>
      <c r="P308" s="226">
        <f>O308*H308</f>
        <v>0</v>
      </c>
      <c r="Q308" s="226">
        <v>0</v>
      </c>
      <c r="R308" s="226">
        <f>Q308*H308</f>
        <v>0</v>
      </c>
      <c r="S308" s="226">
        <v>0</v>
      </c>
      <c r="T308" s="227">
        <f>S308*H308</f>
        <v>0</v>
      </c>
      <c r="AR308" s="108" t="s">
        <v>212</v>
      </c>
      <c r="AT308" s="108" t="s">
        <v>207</v>
      </c>
      <c r="AU308" s="108" t="s">
        <v>86</v>
      </c>
      <c r="AY308" s="15" t="s">
        <v>205</v>
      </c>
      <c r="BE308" s="109">
        <f>IF(N308="základní",J308,0)</f>
        <v>0</v>
      </c>
      <c r="BF308" s="109">
        <f>IF(N308="snížená",J308,0)</f>
        <v>0</v>
      </c>
      <c r="BG308" s="109">
        <f>IF(N308="zákl. přenesená",J308,0)</f>
        <v>0</v>
      </c>
      <c r="BH308" s="109">
        <f>IF(N308="sníž. přenesená",J308,0)</f>
        <v>0</v>
      </c>
      <c r="BI308" s="109">
        <f>IF(N308="nulová",J308,0)</f>
        <v>0</v>
      </c>
      <c r="BJ308" s="15" t="s">
        <v>86</v>
      </c>
      <c r="BK308" s="109">
        <f>ROUND(I308*H308,2)</f>
        <v>0</v>
      </c>
      <c r="BL308" s="15" t="s">
        <v>212</v>
      </c>
      <c r="BM308" s="108" t="s">
        <v>529</v>
      </c>
    </row>
    <row r="309" spans="2:65" s="25" customFormat="1" ht="6.95" customHeight="1">
      <c r="B309" s="53"/>
      <c r="C309" s="54"/>
      <c r="D309" s="54"/>
      <c r="E309" s="54"/>
      <c r="F309" s="54"/>
      <c r="G309" s="54"/>
      <c r="H309" s="54"/>
      <c r="I309" s="54"/>
      <c r="J309" s="54"/>
      <c r="K309" s="54"/>
      <c r="L309" s="23"/>
    </row>
  </sheetData>
  <sheetProtection algorithmName="SHA-512" hashValue="mBzC3UnfprQf5OKq1e7AS+FwuCMADr4D2VdPcykqP6Q8QeZzAwovj2PmjpeqbDjgOprkg71zpmVo1XEJIcByuA==" saltValue="DOANhPF0dFnPhIn0F+6N0w==" spinCount="100000" sheet="1" objects="1" scenarios="1"/>
  <autoFilter ref="C128:K308"/>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0"/>
  <sheetViews>
    <sheetView showGridLines="0" topLeftCell="A131" workbookViewId="0">
      <selection activeCell="W144" sqref="W144"/>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99</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172</v>
      </c>
      <c r="F9" s="271"/>
      <c r="G9" s="271"/>
      <c r="H9" s="271"/>
      <c r="L9" s="23"/>
    </row>
    <row r="10" spans="2:46" s="25" customFormat="1" ht="12" customHeight="1">
      <c r="B10" s="23"/>
      <c r="D10" s="22" t="s">
        <v>173</v>
      </c>
      <c r="L10" s="23"/>
    </row>
    <row r="11" spans="2:46" s="25" customFormat="1" ht="36.950000000000003" customHeight="1">
      <c r="B11" s="23"/>
      <c r="E11" s="245" t="s">
        <v>530</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ROUND(J123,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ROUND((SUM(BE123:BE159)),  2)</f>
        <v>0</v>
      </c>
      <c r="I35" s="39">
        <v>0.21</v>
      </c>
      <c r="J35" s="38">
        <f>ROUND(((SUM(BE123:BE159))*I35),  2)</f>
        <v>0</v>
      </c>
      <c r="L35" s="23"/>
    </row>
    <row r="36" spans="2:12" s="25" customFormat="1" ht="14.45" customHeight="1">
      <c r="B36" s="23"/>
      <c r="E36" s="22" t="s">
        <v>45</v>
      </c>
      <c r="F36" s="38">
        <f>ROUND((SUM(BF123:BF159)),  2)</f>
        <v>0</v>
      </c>
      <c r="I36" s="39">
        <v>0.15</v>
      </c>
      <c r="J36" s="38">
        <f>ROUND(((SUM(BF123:BF159))*I36),  2)</f>
        <v>0</v>
      </c>
      <c r="L36" s="23"/>
    </row>
    <row r="37" spans="2:12" s="25" customFormat="1" ht="14.45" hidden="1" customHeight="1">
      <c r="B37" s="23"/>
      <c r="E37" s="22" t="s">
        <v>46</v>
      </c>
      <c r="F37" s="38">
        <f>ROUND((SUM(BG123:BG159)),  2)</f>
        <v>0</v>
      </c>
      <c r="I37" s="39">
        <v>0.21</v>
      </c>
      <c r="J37" s="38">
        <f>0</f>
        <v>0</v>
      </c>
      <c r="L37" s="23"/>
    </row>
    <row r="38" spans="2:12" s="25" customFormat="1" ht="14.45" hidden="1" customHeight="1">
      <c r="B38" s="23"/>
      <c r="E38" s="22" t="s">
        <v>47</v>
      </c>
      <c r="F38" s="38">
        <f>ROUND((SUM(BH123:BH159)),  2)</f>
        <v>0</v>
      </c>
      <c r="I38" s="39">
        <v>0.15</v>
      </c>
      <c r="J38" s="38">
        <f>0</f>
        <v>0</v>
      </c>
      <c r="L38" s="23"/>
    </row>
    <row r="39" spans="2:12" s="25" customFormat="1" ht="14.45" hidden="1" customHeight="1">
      <c r="B39" s="23"/>
      <c r="E39" s="22" t="s">
        <v>48</v>
      </c>
      <c r="F39" s="38">
        <f>ROUND((SUM(BI123:BI159)),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172</v>
      </c>
      <c r="F87" s="271"/>
      <c r="G87" s="271"/>
      <c r="H87" s="271"/>
      <c r="L87" s="23"/>
    </row>
    <row r="88" spans="2:12" s="25" customFormat="1" ht="12" customHeight="1">
      <c r="B88" s="23"/>
      <c r="C88" s="22" t="s">
        <v>173</v>
      </c>
      <c r="L88" s="23"/>
    </row>
    <row r="89" spans="2:12" s="25" customFormat="1" ht="16.5" customHeight="1">
      <c r="B89" s="23"/>
      <c r="E89" s="245" t="str">
        <f>E11</f>
        <v>SO 01.3 - Úprava terénu pod hrází</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J123</f>
        <v>0</v>
      </c>
      <c r="L98" s="23"/>
      <c r="AU98" s="15" t="s">
        <v>180</v>
      </c>
    </row>
    <row r="99" spans="2:47" s="62" customFormat="1" ht="24.95" customHeight="1">
      <c r="B99" s="61"/>
      <c r="D99" s="63" t="s">
        <v>181</v>
      </c>
      <c r="E99" s="64"/>
      <c r="F99" s="64"/>
      <c r="G99" s="64"/>
      <c r="H99" s="64"/>
      <c r="I99" s="64"/>
      <c r="J99" s="65">
        <f>J124</f>
        <v>0</v>
      </c>
      <c r="L99" s="61"/>
    </row>
    <row r="100" spans="2:47" s="188" customFormat="1" ht="19.899999999999999" customHeight="1">
      <c r="B100" s="66"/>
      <c r="D100" s="68" t="s">
        <v>182</v>
      </c>
      <c r="E100" s="69"/>
      <c r="F100" s="69"/>
      <c r="G100" s="69"/>
      <c r="H100" s="69"/>
      <c r="I100" s="69"/>
      <c r="J100" s="70">
        <f>J125</f>
        <v>0</v>
      </c>
      <c r="L100" s="66"/>
    </row>
    <row r="101" spans="2:47" s="188" customFormat="1" ht="19.899999999999999" customHeight="1">
      <c r="B101" s="66"/>
      <c r="D101" s="68" t="s">
        <v>188</v>
      </c>
      <c r="E101" s="69"/>
      <c r="F101" s="69"/>
      <c r="G101" s="69"/>
      <c r="H101" s="69"/>
      <c r="I101" s="69"/>
      <c r="J101" s="70">
        <f>J157</f>
        <v>0</v>
      </c>
      <c r="L101" s="66"/>
    </row>
    <row r="102" spans="2:47" s="25" customFormat="1" ht="21.75" customHeight="1">
      <c r="B102" s="23"/>
      <c r="L102" s="23"/>
    </row>
    <row r="103" spans="2:47" s="25" customFormat="1" ht="6.95" customHeight="1">
      <c r="B103" s="53"/>
      <c r="C103" s="54"/>
      <c r="D103" s="54"/>
      <c r="E103" s="54"/>
      <c r="F103" s="54"/>
      <c r="G103" s="54"/>
      <c r="H103" s="54"/>
      <c r="I103" s="54"/>
      <c r="J103" s="54"/>
      <c r="K103" s="54"/>
      <c r="L103" s="23"/>
    </row>
    <row r="107" spans="2:47" s="25" customFormat="1" ht="6.95" customHeight="1">
      <c r="B107" s="55"/>
      <c r="C107" s="56"/>
      <c r="D107" s="56"/>
      <c r="E107" s="56"/>
      <c r="F107" s="56"/>
      <c r="G107" s="56"/>
      <c r="H107" s="56"/>
      <c r="I107" s="56"/>
      <c r="J107" s="56"/>
      <c r="K107" s="56"/>
      <c r="L107" s="23"/>
    </row>
    <row r="108" spans="2:47" s="25" customFormat="1" ht="24.95" customHeight="1">
      <c r="B108" s="23"/>
      <c r="C108" s="19" t="s">
        <v>190</v>
      </c>
      <c r="L108" s="23"/>
    </row>
    <row r="109" spans="2:47" s="25" customFormat="1" ht="6.95" customHeight="1">
      <c r="B109" s="23"/>
      <c r="L109" s="23"/>
    </row>
    <row r="110" spans="2:47" s="25" customFormat="1" ht="12" customHeight="1">
      <c r="B110" s="23"/>
      <c r="C110" s="22" t="s">
        <v>15</v>
      </c>
      <c r="L110" s="23"/>
    </row>
    <row r="111" spans="2:47" s="25" customFormat="1" ht="16.5" customHeight="1">
      <c r="B111" s="23"/>
      <c r="E111" s="272" t="str">
        <f>E7</f>
        <v>SN Žireč</v>
      </c>
      <c r="F111" s="273"/>
      <c r="G111" s="273"/>
      <c r="H111" s="273"/>
      <c r="L111" s="23"/>
    </row>
    <row r="112" spans="2:47" ht="12" customHeight="1">
      <c r="B112" s="18"/>
      <c r="C112" s="22" t="s">
        <v>171</v>
      </c>
      <c r="L112" s="18"/>
    </row>
    <row r="113" spans="2:65" s="25" customFormat="1" ht="16.5" customHeight="1">
      <c r="B113" s="23"/>
      <c r="E113" s="272" t="s">
        <v>172</v>
      </c>
      <c r="F113" s="271"/>
      <c r="G113" s="271"/>
      <c r="H113" s="271"/>
      <c r="L113" s="23"/>
    </row>
    <row r="114" spans="2:65" s="25" customFormat="1" ht="12" customHeight="1">
      <c r="B114" s="23"/>
      <c r="C114" s="22" t="s">
        <v>173</v>
      </c>
      <c r="L114" s="23"/>
    </row>
    <row r="115" spans="2:65" s="25" customFormat="1" ht="16.5" customHeight="1">
      <c r="B115" s="23"/>
      <c r="E115" s="245" t="str">
        <f>E11</f>
        <v>SO 01.3 - Úprava terénu pod hrází</v>
      </c>
      <c r="F115" s="271"/>
      <c r="G115" s="271"/>
      <c r="H115" s="271"/>
      <c r="L115" s="23"/>
    </row>
    <row r="116" spans="2:65" s="25" customFormat="1" ht="6.95" customHeight="1">
      <c r="B116" s="23"/>
      <c r="L116" s="23"/>
    </row>
    <row r="117" spans="2:65" s="25" customFormat="1" ht="12" customHeight="1">
      <c r="B117" s="23"/>
      <c r="C117" s="22" t="s">
        <v>19</v>
      </c>
      <c r="F117" s="30" t="str">
        <f>F14</f>
        <v xml:space="preserve"> </v>
      </c>
      <c r="I117" s="22" t="s">
        <v>21</v>
      </c>
      <c r="J117" s="163" t="str">
        <f>IF(J14="","",J14)</f>
        <v>17. 12. 2018</v>
      </c>
      <c r="L117" s="23"/>
    </row>
    <row r="118" spans="2:65" s="25" customFormat="1" ht="6.95" customHeight="1">
      <c r="B118" s="23"/>
      <c r="L118" s="23"/>
    </row>
    <row r="119" spans="2:65" s="25" customFormat="1" ht="27.95" customHeight="1">
      <c r="B119" s="23"/>
      <c r="C119" s="22" t="s">
        <v>23</v>
      </c>
      <c r="F119" s="30" t="str">
        <f>E17</f>
        <v>Povodí Labe, státní podnik</v>
      </c>
      <c r="I119" s="22" t="s">
        <v>31</v>
      </c>
      <c r="J119" s="57" t="str">
        <f>E23</f>
        <v>Sweco Hydroprojekt a.s.</v>
      </c>
      <c r="L119" s="23"/>
    </row>
    <row r="120" spans="2:65" s="25" customFormat="1" ht="15.2" customHeight="1">
      <c r="B120" s="23"/>
      <c r="C120" s="22" t="s">
        <v>29</v>
      </c>
      <c r="F120" s="30" t="str">
        <f>IF(E20="","",E20)</f>
        <v>Vyplň údaj</v>
      </c>
      <c r="I120" s="22" t="s">
        <v>36</v>
      </c>
      <c r="J120" s="57" t="str">
        <f>E26</f>
        <v xml:space="preserve"> </v>
      </c>
      <c r="L120" s="23"/>
    </row>
    <row r="121" spans="2:65" s="25" customFormat="1" ht="10.35" customHeight="1">
      <c r="B121" s="23"/>
      <c r="L121" s="23"/>
    </row>
    <row r="122" spans="2:65" s="78" customFormat="1" ht="29.25" customHeight="1">
      <c r="B122" s="71"/>
      <c r="C122" s="72" t="s">
        <v>191</v>
      </c>
      <c r="D122" s="73" t="s">
        <v>64</v>
      </c>
      <c r="E122" s="73" t="s">
        <v>60</v>
      </c>
      <c r="F122" s="73" t="s">
        <v>61</v>
      </c>
      <c r="G122" s="73" t="s">
        <v>192</v>
      </c>
      <c r="H122" s="73" t="s">
        <v>193</v>
      </c>
      <c r="I122" s="73" t="s">
        <v>194</v>
      </c>
      <c r="J122" s="73" t="s">
        <v>178</v>
      </c>
      <c r="K122" s="74" t="s">
        <v>195</v>
      </c>
      <c r="L122" s="71"/>
      <c r="M122" s="75" t="s">
        <v>1</v>
      </c>
      <c r="N122" s="76" t="s">
        <v>43</v>
      </c>
      <c r="O122" s="76" t="s">
        <v>196</v>
      </c>
      <c r="P122" s="76" t="s">
        <v>197</v>
      </c>
      <c r="Q122" s="76" t="s">
        <v>198</v>
      </c>
      <c r="R122" s="76" t="s">
        <v>199</v>
      </c>
      <c r="S122" s="76" t="s">
        <v>200</v>
      </c>
      <c r="T122" s="77" t="s">
        <v>201</v>
      </c>
    </row>
    <row r="123" spans="2:65" s="25" customFormat="1" ht="22.9" customHeight="1">
      <c r="B123" s="23"/>
      <c r="C123" s="79" t="s">
        <v>202</v>
      </c>
      <c r="I123" s="2"/>
      <c r="J123" s="80">
        <f>BK123</f>
        <v>0</v>
      </c>
      <c r="L123" s="23"/>
      <c r="M123" s="81"/>
      <c r="N123" s="33"/>
      <c r="O123" s="33"/>
      <c r="P123" s="82">
        <f>P124</f>
        <v>0</v>
      </c>
      <c r="Q123" s="33"/>
      <c r="R123" s="82">
        <f>R124</f>
        <v>0.12712999999999999</v>
      </c>
      <c r="S123" s="33"/>
      <c r="T123" s="83">
        <f>T124</f>
        <v>0</v>
      </c>
      <c r="AT123" s="15" t="s">
        <v>78</v>
      </c>
      <c r="AU123" s="15" t="s">
        <v>180</v>
      </c>
      <c r="BK123" s="84">
        <f>BK124</f>
        <v>0</v>
      </c>
    </row>
    <row r="124" spans="2:65" s="86" customFormat="1" ht="25.9" customHeight="1">
      <c r="B124" s="85"/>
      <c r="D124" s="87" t="s">
        <v>78</v>
      </c>
      <c r="E124" s="88" t="s">
        <v>203</v>
      </c>
      <c r="F124" s="88" t="s">
        <v>204</v>
      </c>
      <c r="I124" s="4"/>
      <c r="J124" s="89">
        <f>BK124</f>
        <v>0</v>
      </c>
      <c r="L124" s="85"/>
      <c r="M124" s="90"/>
      <c r="N124" s="91"/>
      <c r="O124" s="91"/>
      <c r="P124" s="92">
        <f>P125+P157</f>
        <v>0</v>
      </c>
      <c r="Q124" s="91"/>
      <c r="R124" s="92">
        <f>R125+R157</f>
        <v>0.12712999999999999</v>
      </c>
      <c r="S124" s="91"/>
      <c r="T124" s="93">
        <f>T125+T157</f>
        <v>0</v>
      </c>
      <c r="AR124" s="87" t="s">
        <v>86</v>
      </c>
      <c r="AT124" s="94" t="s">
        <v>78</v>
      </c>
      <c r="AU124" s="94" t="s">
        <v>79</v>
      </c>
      <c r="AY124" s="87" t="s">
        <v>205</v>
      </c>
      <c r="BK124" s="95">
        <f>BK125+BK157</f>
        <v>0</v>
      </c>
    </row>
    <row r="125" spans="2:65" s="86" customFormat="1" ht="22.9" customHeight="1">
      <c r="B125" s="85"/>
      <c r="D125" s="87" t="s">
        <v>78</v>
      </c>
      <c r="E125" s="96" t="s">
        <v>86</v>
      </c>
      <c r="F125" s="96" t="s">
        <v>206</v>
      </c>
      <c r="I125" s="4"/>
      <c r="J125" s="97">
        <f>BK125</f>
        <v>0</v>
      </c>
      <c r="L125" s="85"/>
      <c r="M125" s="90"/>
      <c r="N125" s="91"/>
      <c r="O125" s="91"/>
      <c r="P125" s="92">
        <f>SUM(P126:P156)</f>
        <v>0</v>
      </c>
      <c r="Q125" s="91"/>
      <c r="R125" s="92">
        <f>SUM(R126:R156)</f>
        <v>0.12712999999999999</v>
      </c>
      <c r="S125" s="91"/>
      <c r="T125" s="93">
        <f>SUM(T126:T156)</f>
        <v>0</v>
      </c>
      <c r="AR125" s="87" t="s">
        <v>86</v>
      </c>
      <c r="AT125" s="94" t="s">
        <v>78</v>
      </c>
      <c r="AU125" s="94" t="s">
        <v>86</v>
      </c>
      <c r="AY125" s="87" t="s">
        <v>205</v>
      </c>
      <c r="BK125" s="95">
        <f>SUM(BK126:BK156)</f>
        <v>0</v>
      </c>
    </row>
    <row r="126" spans="2:65" s="25" customFormat="1" ht="24" customHeight="1">
      <c r="B126" s="23"/>
      <c r="C126" s="98" t="s">
        <v>86</v>
      </c>
      <c r="D126" s="98" t="s">
        <v>207</v>
      </c>
      <c r="E126" s="99" t="s">
        <v>242</v>
      </c>
      <c r="F126" s="100" t="s">
        <v>243</v>
      </c>
      <c r="G126" s="101" t="s">
        <v>233</v>
      </c>
      <c r="H126" s="102">
        <v>1695</v>
      </c>
      <c r="I126" s="5"/>
      <c r="J126" s="102">
        <f>ROUND(I126*H126,2)</f>
        <v>0</v>
      </c>
      <c r="K126" s="100" t="s">
        <v>234</v>
      </c>
      <c r="L126" s="23"/>
      <c r="M126" s="103" t="s">
        <v>1</v>
      </c>
      <c r="N126" s="104" t="s">
        <v>44</v>
      </c>
      <c r="O126" s="105"/>
      <c r="P126" s="106">
        <f>O126*H126</f>
        <v>0</v>
      </c>
      <c r="Q126" s="106">
        <v>0</v>
      </c>
      <c r="R126" s="106">
        <f>Q126*H126</f>
        <v>0</v>
      </c>
      <c r="S126" s="106">
        <v>0</v>
      </c>
      <c r="T126" s="107">
        <f>S126*H126</f>
        <v>0</v>
      </c>
      <c r="AR126" s="108" t="s">
        <v>212</v>
      </c>
      <c r="AT126" s="108" t="s">
        <v>207</v>
      </c>
      <c r="AU126" s="108" t="s">
        <v>88</v>
      </c>
      <c r="AY126" s="15" t="s">
        <v>205</v>
      </c>
      <c r="BE126" s="109">
        <f>IF(N126="základní",J126,0)</f>
        <v>0</v>
      </c>
      <c r="BF126" s="109">
        <f>IF(N126="snížená",J126,0)</f>
        <v>0</v>
      </c>
      <c r="BG126" s="109">
        <f>IF(N126="zákl. přenesená",J126,0)</f>
        <v>0</v>
      </c>
      <c r="BH126" s="109">
        <f>IF(N126="sníž. přenesená",J126,0)</f>
        <v>0</v>
      </c>
      <c r="BI126" s="109">
        <f>IF(N126="nulová",J126,0)</f>
        <v>0</v>
      </c>
      <c r="BJ126" s="15" t="s">
        <v>86</v>
      </c>
      <c r="BK126" s="109">
        <f>ROUND(I126*H126,2)</f>
        <v>0</v>
      </c>
      <c r="BL126" s="15" t="s">
        <v>212</v>
      </c>
      <c r="BM126" s="108" t="s">
        <v>531</v>
      </c>
    </row>
    <row r="127" spans="2:65" s="25" customFormat="1" ht="39">
      <c r="B127" s="23"/>
      <c r="D127" s="110" t="s">
        <v>214</v>
      </c>
      <c r="F127" s="198" t="s">
        <v>245</v>
      </c>
      <c r="I127" s="2"/>
      <c r="L127" s="23"/>
      <c r="M127" s="112"/>
      <c r="N127" s="105"/>
      <c r="O127" s="105"/>
      <c r="P127" s="105"/>
      <c r="Q127" s="105"/>
      <c r="R127" s="105"/>
      <c r="S127" s="105"/>
      <c r="T127" s="113"/>
      <c r="AT127" s="15" t="s">
        <v>214</v>
      </c>
      <c r="AU127" s="15" t="s">
        <v>88</v>
      </c>
    </row>
    <row r="128" spans="2:65" s="25" customFormat="1" ht="195">
      <c r="B128" s="23"/>
      <c r="D128" s="110" t="s">
        <v>237</v>
      </c>
      <c r="F128" s="111" t="s">
        <v>246</v>
      </c>
      <c r="I128" s="2"/>
      <c r="L128" s="23"/>
      <c r="M128" s="112"/>
      <c r="N128" s="105"/>
      <c r="O128" s="105"/>
      <c r="P128" s="105"/>
      <c r="Q128" s="105"/>
      <c r="R128" s="105"/>
      <c r="S128" s="105"/>
      <c r="T128" s="113"/>
      <c r="AT128" s="15" t="s">
        <v>237</v>
      </c>
      <c r="AU128" s="15" t="s">
        <v>88</v>
      </c>
    </row>
    <row r="129" spans="2:65" s="115" customFormat="1" ht="22.5">
      <c r="B129" s="114"/>
      <c r="D129" s="110" t="s">
        <v>218</v>
      </c>
      <c r="E129" s="116" t="s">
        <v>1</v>
      </c>
      <c r="F129" s="117" t="s">
        <v>532</v>
      </c>
      <c r="H129" s="116" t="s">
        <v>1</v>
      </c>
      <c r="I129" s="9"/>
      <c r="L129" s="114"/>
      <c r="M129" s="118"/>
      <c r="N129" s="119"/>
      <c r="O129" s="119"/>
      <c r="P129" s="119"/>
      <c r="Q129" s="119"/>
      <c r="R129" s="119"/>
      <c r="S129" s="119"/>
      <c r="T129" s="120"/>
      <c r="AT129" s="116" t="s">
        <v>218</v>
      </c>
      <c r="AU129" s="116" t="s">
        <v>88</v>
      </c>
      <c r="AV129" s="115" t="s">
        <v>86</v>
      </c>
      <c r="AW129" s="115" t="s">
        <v>35</v>
      </c>
      <c r="AX129" s="115" t="s">
        <v>79</v>
      </c>
      <c r="AY129" s="116" t="s">
        <v>205</v>
      </c>
    </row>
    <row r="130" spans="2:65" s="122" customFormat="1">
      <c r="B130" s="121"/>
      <c r="D130" s="110" t="s">
        <v>218</v>
      </c>
      <c r="E130" s="123" t="s">
        <v>1</v>
      </c>
      <c r="F130" s="124" t="s">
        <v>533</v>
      </c>
      <c r="H130" s="125">
        <v>1695</v>
      </c>
      <c r="I130" s="6"/>
      <c r="L130" s="121"/>
      <c r="M130" s="126"/>
      <c r="N130" s="127"/>
      <c r="O130" s="127"/>
      <c r="P130" s="127"/>
      <c r="Q130" s="127"/>
      <c r="R130" s="127"/>
      <c r="S130" s="127"/>
      <c r="T130" s="128"/>
      <c r="AT130" s="123" t="s">
        <v>218</v>
      </c>
      <c r="AU130" s="123" t="s">
        <v>88</v>
      </c>
      <c r="AV130" s="122" t="s">
        <v>88</v>
      </c>
      <c r="AW130" s="122" t="s">
        <v>35</v>
      </c>
      <c r="AX130" s="122" t="s">
        <v>79</v>
      </c>
      <c r="AY130" s="123" t="s">
        <v>205</v>
      </c>
    </row>
    <row r="131" spans="2:65" s="200" customFormat="1">
      <c r="B131" s="199"/>
      <c r="D131" s="110" t="s">
        <v>218</v>
      </c>
      <c r="E131" s="201" t="s">
        <v>1</v>
      </c>
      <c r="F131" s="202" t="s">
        <v>220</v>
      </c>
      <c r="H131" s="203">
        <v>1695</v>
      </c>
      <c r="I131" s="7"/>
      <c r="L131" s="199"/>
      <c r="M131" s="204"/>
      <c r="N131" s="205"/>
      <c r="O131" s="205"/>
      <c r="P131" s="205"/>
      <c r="Q131" s="205"/>
      <c r="R131" s="205"/>
      <c r="S131" s="205"/>
      <c r="T131" s="206"/>
      <c r="AT131" s="201" t="s">
        <v>218</v>
      </c>
      <c r="AU131" s="201" t="s">
        <v>88</v>
      </c>
      <c r="AV131" s="200" t="s">
        <v>212</v>
      </c>
      <c r="AW131" s="200" t="s">
        <v>35</v>
      </c>
      <c r="AX131" s="200" t="s">
        <v>86</v>
      </c>
      <c r="AY131" s="201" t="s">
        <v>205</v>
      </c>
    </row>
    <row r="132" spans="2:65" s="25" customFormat="1" ht="16.5" customHeight="1">
      <c r="B132" s="23"/>
      <c r="C132" s="98" t="s">
        <v>88</v>
      </c>
      <c r="D132" s="98" t="s">
        <v>207</v>
      </c>
      <c r="E132" s="99" t="s">
        <v>264</v>
      </c>
      <c r="F132" s="100" t="s">
        <v>265</v>
      </c>
      <c r="G132" s="101" t="s">
        <v>233</v>
      </c>
      <c r="H132" s="102">
        <v>1695</v>
      </c>
      <c r="I132" s="5"/>
      <c r="J132" s="102">
        <f>ROUND(I132*H132,2)</f>
        <v>0</v>
      </c>
      <c r="K132" s="100" t="s">
        <v>234</v>
      </c>
      <c r="L132" s="23"/>
      <c r="M132" s="103" t="s">
        <v>1</v>
      </c>
      <c r="N132" s="104" t="s">
        <v>44</v>
      </c>
      <c r="O132" s="105"/>
      <c r="P132" s="106">
        <f>O132*H132</f>
        <v>0</v>
      </c>
      <c r="Q132" s="106">
        <v>0</v>
      </c>
      <c r="R132" s="106">
        <f>Q132*H132</f>
        <v>0</v>
      </c>
      <c r="S132" s="106">
        <v>0</v>
      </c>
      <c r="T132" s="107">
        <f>S132*H132</f>
        <v>0</v>
      </c>
      <c r="AR132" s="108" t="s">
        <v>212</v>
      </c>
      <c r="AT132" s="108" t="s">
        <v>207</v>
      </c>
      <c r="AU132" s="108" t="s">
        <v>88</v>
      </c>
      <c r="AY132" s="15" t="s">
        <v>205</v>
      </c>
      <c r="BE132" s="109">
        <f>IF(N132="základní",J132,0)</f>
        <v>0</v>
      </c>
      <c r="BF132" s="109">
        <f>IF(N132="snížená",J132,0)</f>
        <v>0</v>
      </c>
      <c r="BG132" s="109">
        <f>IF(N132="zákl. přenesená",J132,0)</f>
        <v>0</v>
      </c>
      <c r="BH132" s="109">
        <f>IF(N132="sníž. přenesená",J132,0)</f>
        <v>0</v>
      </c>
      <c r="BI132" s="109">
        <f>IF(N132="nulová",J132,0)</f>
        <v>0</v>
      </c>
      <c r="BJ132" s="15" t="s">
        <v>86</v>
      </c>
      <c r="BK132" s="109">
        <f>ROUND(I132*H132,2)</f>
        <v>0</v>
      </c>
      <c r="BL132" s="15" t="s">
        <v>212</v>
      </c>
      <c r="BM132" s="108" t="s">
        <v>534</v>
      </c>
    </row>
    <row r="133" spans="2:65" s="25" customFormat="1" ht="19.5">
      <c r="B133" s="23"/>
      <c r="D133" s="110" t="s">
        <v>214</v>
      </c>
      <c r="F133" s="198" t="s">
        <v>267</v>
      </c>
      <c r="I133" s="2"/>
      <c r="L133" s="23"/>
      <c r="M133" s="112"/>
      <c r="N133" s="105"/>
      <c r="O133" s="105"/>
      <c r="P133" s="105"/>
      <c r="Q133" s="105"/>
      <c r="R133" s="105"/>
      <c r="S133" s="105"/>
      <c r="T133" s="113"/>
      <c r="AT133" s="15" t="s">
        <v>214</v>
      </c>
      <c r="AU133" s="15" t="s">
        <v>88</v>
      </c>
    </row>
    <row r="134" spans="2:65" s="25" customFormat="1" ht="146.25">
      <c r="B134" s="23"/>
      <c r="D134" s="110" t="s">
        <v>237</v>
      </c>
      <c r="F134" s="111" t="s">
        <v>268</v>
      </c>
      <c r="I134" s="2"/>
      <c r="L134" s="23"/>
      <c r="M134" s="112"/>
      <c r="N134" s="105"/>
      <c r="O134" s="105"/>
      <c r="P134" s="105"/>
      <c r="Q134" s="105"/>
      <c r="R134" s="105"/>
      <c r="S134" s="105"/>
      <c r="T134" s="113"/>
      <c r="AT134" s="15" t="s">
        <v>237</v>
      </c>
      <c r="AU134" s="15" t="s">
        <v>88</v>
      </c>
    </row>
    <row r="135" spans="2:65" s="115" customFormat="1" ht="22.5">
      <c r="B135" s="114"/>
      <c r="D135" s="110" t="s">
        <v>218</v>
      </c>
      <c r="E135" s="116" t="s">
        <v>1</v>
      </c>
      <c r="F135" s="117" t="s">
        <v>535</v>
      </c>
      <c r="H135" s="116" t="s">
        <v>1</v>
      </c>
      <c r="I135" s="9"/>
      <c r="L135" s="114"/>
      <c r="M135" s="118"/>
      <c r="N135" s="119"/>
      <c r="O135" s="119"/>
      <c r="P135" s="119"/>
      <c r="Q135" s="119"/>
      <c r="R135" s="119"/>
      <c r="S135" s="119"/>
      <c r="T135" s="120"/>
      <c r="AT135" s="116" t="s">
        <v>218</v>
      </c>
      <c r="AU135" s="116" t="s">
        <v>88</v>
      </c>
      <c r="AV135" s="115" t="s">
        <v>86</v>
      </c>
      <c r="AW135" s="115" t="s">
        <v>35</v>
      </c>
      <c r="AX135" s="115" t="s">
        <v>79</v>
      </c>
      <c r="AY135" s="116" t="s">
        <v>205</v>
      </c>
    </row>
    <row r="136" spans="2:65" s="122" customFormat="1">
      <c r="B136" s="121"/>
      <c r="D136" s="110" t="s">
        <v>218</v>
      </c>
      <c r="E136" s="123" t="s">
        <v>1</v>
      </c>
      <c r="F136" s="124" t="s">
        <v>533</v>
      </c>
      <c r="H136" s="125">
        <v>1695</v>
      </c>
      <c r="I136" s="6"/>
      <c r="L136" s="121"/>
      <c r="M136" s="126"/>
      <c r="N136" s="127"/>
      <c r="O136" s="127"/>
      <c r="P136" s="127"/>
      <c r="Q136" s="127"/>
      <c r="R136" s="127"/>
      <c r="S136" s="127"/>
      <c r="T136" s="128"/>
      <c r="AT136" s="123" t="s">
        <v>218</v>
      </c>
      <c r="AU136" s="123" t="s">
        <v>88</v>
      </c>
      <c r="AV136" s="122" t="s">
        <v>88</v>
      </c>
      <c r="AW136" s="122" t="s">
        <v>35</v>
      </c>
      <c r="AX136" s="122" t="s">
        <v>79</v>
      </c>
      <c r="AY136" s="123" t="s">
        <v>205</v>
      </c>
    </row>
    <row r="137" spans="2:65" s="200" customFormat="1">
      <c r="B137" s="199"/>
      <c r="D137" s="110" t="s">
        <v>218</v>
      </c>
      <c r="E137" s="201" t="s">
        <v>1</v>
      </c>
      <c r="F137" s="202" t="s">
        <v>220</v>
      </c>
      <c r="H137" s="203">
        <v>1695</v>
      </c>
      <c r="I137" s="7"/>
      <c r="L137" s="199"/>
      <c r="M137" s="204"/>
      <c r="N137" s="205"/>
      <c r="O137" s="205"/>
      <c r="P137" s="205"/>
      <c r="Q137" s="205"/>
      <c r="R137" s="205"/>
      <c r="S137" s="205"/>
      <c r="T137" s="206"/>
      <c r="AT137" s="201" t="s">
        <v>218</v>
      </c>
      <c r="AU137" s="201" t="s">
        <v>88</v>
      </c>
      <c r="AV137" s="200" t="s">
        <v>212</v>
      </c>
      <c r="AW137" s="200" t="s">
        <v>35</v>
      </c>
      <c r="AX137" s="200" t="s">
        <v>86</v>
      </c>
      <c r="AY137" s="201" t="s">
        <v>205</v>
      </c>
    </row>
    <row r="138" spans="2:65" s="25" customFormat="1" ht="24" customHeight="1">
      <c r="B138" s="23"/>
      <c r="C138" s="98" t="s">
        <v>230</v>
      </c>
      <c r="D138" s="98" t="s">
        <v>207</v>
      </c>
      <c r="E138" s="99" t="s">
        <v>536</v>
      </c>
      <c r="F138" s="100" t="s">
        <v>537</v>
      </c>
      <c r="G138" s="101" t="s">
        <v>210</v>
      </c>
      <c r="H138" s="102">
        <v>8475</v>
      </c>
      <c r="I138" s="5"/>
      <c r="J138" s="102">
        <f>ROUND(I138*H138,2)</f>
        <v>0</v>
      </c>
      <c r="K138" s="100" t="s">
        <v>211</v>
      </c>
      <c r="L138" s="23"/>
      <c r="M138" s="103" t="s">
        <v>1</v>
      </c>
      <c r="N138" s="104" t="s">
        <v>44</v>
      </c>
      <c r="O138" s="105"/>
      <c r="P138" s="106">
        <f>O138*H138</f>
        <v>0</v>
      </c>
      <c r="Q138" s="106">
        <v>0</v>
      </c>
      <c r="R138" s="106">
        <f>Q138*H138</f>
        <v>0</v>
      </c>
      <c r="S138" s="106">
        <v>0</v>
      </c>
      <c r="T138" s="107">
        <f>S138*H138</f>
        <v>0</v>
      </c>
      <c r="AR138" s="108" t="s">
        <v>212</v>
      </c>
      <c r="AT138" s="108" t="s">
        <v>207</v>
      </c>
      <c r="AU138" s="108" t="s">
        <v>88</v>
      </c>
      <c r="AY138" s="15" t="s">
        <v>205</v>
      </c>
      <c r="BE138" s="109">
        <f>IF(N138="základní",J138,0)</f>
        <v>0</v>
      </c>
      <c r="BF138" s="109">
        <f>IF(N138="snížená",J138,0)</f>
        <v>0</v>
      </c>
      <c r="BG138" s="109">
        <f>IF(N138="zákl. přenesená",J138,0)</f>
        <v>0</v>
      </c>
      <c r="BH138" s="109">
        <f>IF(N138="sníž. přenesená",J138,0)</f>
        <v>0</v>
      </c>
      <c r="BI138" s="109">
        <f>IF(N138="nulová",J138,0)</f>
        <v>0</v>
      </c>
      <c r="BJ138" s="15" t="s">
        <v>86</v>
      </c>
      <c r="BK138" s="109">
        <f>ROUND(I138*H138,2)</f>
        <v>0</v>
      </c>
      <c r="BL138" s="15" t="s">
        <v>212</v>
      </c>
      <c r="BM138" s="108" t="s">
        <v>538</v>
      </c>
    </row>
    <row r="139" spans="2:65" s="115" customFormat="1">
      <c r="B139" s="114"/>
      <c r="D139" s="110" t="s">
        <v>218</v>
      </c>
      <c r="E139" s="116" t="s">
        <v>1</v>
      </c>
      <c r="F139" s="117" t="s">
        <v>539</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65" s="122" customFormat="1">
      <c r="B140" s="121"/>
      <c r="D140" s="110" t="s">
        <v>218</v>
      </c>
      <c r="E140" s="123" t="s">
        <v>1</v>
      </c>
      <c r="F140" s="124" t="s">
        <v>540</v>
      </c>
      <c r="H140" s="125">
        <v>8475</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200" customFormat="1">
      <c r="B141" s="199"/>
      <c r="D141" s="110" t="s">
        <v>218</v>
      </c>
      <c r="E141" s="201" t="s">
        <v>1</v>
      </c>
      <c r="F141" s="202" t="s">
        <v>220</v>
      </c>
      <c r="H141" s="203">
        <v>8475</v>
      </c>
      <c r="I141" s="7"/>
      <c r="L141" s="199"/>
      <c r="M141" s="204"/>
      <c r="N141" s="205"/>
      <c r="O141" s="205"/>
      <c r="P141" s="205"/>
      <c r="Q141" s="205"/>
      <c r="R141" s="205"/>
      <c r="S141" s="205"/>
      <c r="T141" s="206"/>
      <c r="AT141" s="201" t="s">
        <v>218</v>
      </c>
      <c r="AU141" s="201" t="s">
        <v>88</v>
      </c>
      <c r="AV141" s="200" t="s">
        <v>212</v>
      </c>
      <c r="AW141" s="200" t="s">
        <v>35</v>
      </c>
      <c r="AX141" s="200" t="s">
        <v>86</v>
      </c>
      <c r="AY141" s="201" t="s">
        <v>205</v>
      </c>
    </row>
    <row r="142" spans="2:65" s="25" customFormat="1" ht="24" customHeight="1">
      <c r="B142" s="23"/>
      <c r="C142" s="98" t="s">
        <v>212</v>
      </c>
      <c r="D142" s="98" t="s">
        <v>207</v>
      </c>
      <c r="E142" s="99" t="s">
        <v>541</v>
      </c>
      <c r="F142" s="100" t="s">
        <v>542</v>
      </c>
      <c r="G142" s="101" t="s">
        <v>210</v>
      </c>
      <c r="H142" s="102">
        <v>8475</v>
      </c>
      <c r="I142" s="5"/>
      <c r="J142" s="102">
        <f>ROUND(I142*H142,2)</f>
        <v>0</v>
      </c>
      <c r="K142" s="100" t="s">
        <v>234</v>
      </c>
      <c r="L142" s="23"/>
      <c r="M142" s="103" t="s">
        <v>1</v>
      </c>
      <c r="N142" s="104" t="s">
        <v>44</v>
      </c>
      <c r="O142" s="105"/>
      <c r="P142" s="106">
        <f>O142*H142</f>
        <v>0</v>
      </c>
      <c r="Q142" s="106">
        <v>0</v>
      </c>
      <c r="R142" s="106">
        <f>Q142*H142</f>
        <v>0</v>
      </c>
      <c r="S142" s="106">
        <v>0</v>
      </c>
      <c r="T142" s="107">
        <f>S142*H142</f>
        <v>0</v>
      </c>
      <c r="AR142" s="108" t="s">
        <v>212</v>
      </c>
      <c r="AT142" s="108" t="s">
        <v>207</v>
      </c>
      <c r="AU142" s="108" t="s">
        <v>88</v>
      </c>
      <c r="AY142" s="15" t="s">
        <v>205</v>
      </c>
      <c r="BE142" s="109">
        <f>IF(N142="základní",J142,0)</f>
        <v>0</v>
      </c>
      <c r="BF142" s="109">
        <f>IF(N142="snížená",J142,0)</f>
        <v>0</v>
      </c>
      <c r="BG142" s="109">
        <f>IF(N142="zákl. přenesená",J142,0)</f>
        <v>0</v>
      </c>
      <c r="BH142" s="109">
        <f>IF(N142="sníž. přenesená",J142,0)</f>
        <v>0</v>
      </c>
      <c r="BI142" s="109">
        <f>IF(N142="nulová",J142,0)</f>
        <v>0</v>
      </c>
      <c r="BJ142" s="15" t="s">
        <v>86</v>
      </c>
      <c r="BK142" s="109">
        <f>ROUND(I142*H142,2)</f>
        <v>0</v>
      </c>
      <c r="BL142" s="15" t="s">
        <v>212</v>
      </c>
      <c r="BM142" s="108" t="s">
        <v>543</v>
      </c>
    </row>
    <row r="143" spans="2:65" s="25" customFormat="1" ht="19.5">
      <c r="B143" s="23"/>
      <c r="D143" s="110" t="s">
        <v>214</v>
      </c>
      <c r="F143" s="198" t="s">
        <v>544</v>
      </c>
      <c r="I143" s="2"/>
      <c r="L143" s="23"/>
      <c r="M143" s="112"/>
      <c r="N143" s="105"/>
      <c r="O143" s="105"/>
      <c r="P143" s="105"/>
      <c r="Q143" s="105"/>
      <c r="R143" s="105"/>
      <c r="S143" s="105"/>
      <c r="T143" s="113"/>
      <c r="AT143" s="15" t="s">
        <v>214</v>
      </c>
      <c r="AU143" s="15" t="s">
        <v>88</v>
      </c>
    </row>
    <row r="144" spans="2:65" s="25" customFormat="1" ht="117">
      <c r="B144" s="23"/>
      <c r="D144" s="110" t="s">
        <v>237</v>
      </c>
      <c r="F144" s="111" t="s">
        <v>284</v>
      </c>
      <c r="I144" s="2"/>
      <c r="L144" s="23"/>
      <c r="M144" s="112"/>
      <c r="N144" s="105"/>
      <c r="O144" s="105"/>
      <c r="P144" s="105"/>
      <c r="Q144" s="105"/>
      <c r="R144" s="105"/>
      <c r="S144" s="105"/>
      <c r="T144" s="113"/>
      <c r="AT144" s="15" t="s">
        <v>237</v>
      </c>
      <c r="AU144" s="15" t="s">
        <v>88</v>
      </c>
    </row>
    <row r="145" spans="2:65" s="115" customFormat="1">
      <c r="B145" s="114"/>
      <c r="D145" s="110" t="s">
        <v>218</v>
      </c>
      <c r="E145" s="116" t="s">
        <v>1</v>
      </c>
      <c r="F145" s="117" t="s">
        <v>539</v>
      </c>
      <c r="H145" s="116" t="s">
        <v>1</v>
      </c>
      <c r="I145" s="9"/>
      <c r="L145" s="114"/>
      <c r="M145" s="118"/>
      <c r="N145" s="119"/>
      <c r="O145" s="119"/>
      <c r="P145" s="119"/>
      <c r="Q145" s="119"/>
      <c r="R145" s="119"/>
      <c r="S145" s="119"/>
      <c r="T145" s="120"/>
      <c r="AT145" s="116" t="s">
        <v>218</v>
      </c>
      <c r="AU145" s="116" t="s">
        <v>88</v>
      </c>
      <c r="AV145" s="115" t="s">
        <v>86</v>
      </c>
      <c r="AW145" s="115" t="s">
        <v>35</v>
      </c>
      <c r="AX145" s="115" t="s">
        <v>79</v>
      </c>
      <c r="AY145" s="116" t="s">
        <v>205</v>
      </c>
    </row>
    <row r="146" spans="2:65" s="122" customFormat="1">
      <c r="B146" s="121"/>
      <c r="D146" s="110" t="s">
        <v>218</v>
      </c>
      <c r="E146" s="123" t="s">
        <v>1</v>
      </c>
      <c r="F146" s="124" t="s">
        <v>540</v>
      </c>
      <c r="H146" s="125">
        <v>8475</v>
      </c>
      <c r="I146" s="6"/>
      <c r="L146" s="121"/>
      <c r="M146" s="126"/>
      <c r="N146" s="127"/>
      <c r="O146" s="127"/>
      <c r="P146" s="127"/>
      <c r="Q146" s="127"/>
      <c r="R146" s="127"/>
      <c r="S146" s="127"/>
      <c r="T146" s="128"/>
      <c r="AT146" s="123" t="s">
        <v>218</v>
      </c>
      <c r="AU146" s="123" t="s">
        <v>88</v>
      </c>
      <c r="AV146" s="122" t="s">
        <v>88</v>
      </c>
      <c r="AW146" s="122" t="s">
        <v>35</v>
      </c>
      <c r="AX146" s="122" t="s">
        <v>79</v>
      </c>
      <c r="AY146" s="123" t="s">
        <v>205</v>
      </c>
    </row>
    <row r="147" spans="2:65" s="200" customFormat="1">
      <c r="B147" s="199"/>
      <c r="D147" s="110" t="s">
        <v>218</v>
      </c>
      <c r="E147" s="201" t="s">
        <v>1</v>
      </c>
      <c r="F147" s="202" t="s">
        <v>220</v>
      </c>
      <c r="H147" s="203">
        <v>8475</v>
      </c>
      <c r="I147" s="7"/>
      <c r="L147" s="199"/>
      <c r="M147" s="204"/>
      <c r="N147" s="205"/>
      <c r="O147" s="205"/>
      <c r="P147" s="205"/>
      <c r="Q147" s="205"/>
      <c r="R147" s="205"/>
      <c r="S147" s="205"/>
      <c r="T147" s="206"/>
      <c r="AT147" s="201" t="s">
        <v>218</v>
      </c>
      <c r="AU147" s="201" t="s">
        <v>88</v>
      </c>
      <c r="AV147" s="200" t="s">
        <v>212</v>
      </c>
      <c r="AW147" s="200" t="s">
        <v>35</v>
      </c>
      <c r="AX147" s="200" t="s">
        <v>86</v>
      </c>
      <c r="AY147" s="201" t="s">
        <v>205</v>
      </c>
    </row>
    <row r="148" spans="2:65" s="25" customFormat="1" ht="24" customHeight="1">
      <c r="B148" s="23"/>
      <c r="C148" s="98" t="s">
        <v>258</v>
      </c>
      <c r="D148" s="98" t="s">
        <v>207</v>
      </c>
      <c r="E148" s="99" t="s">
        <v>287</v>
      </c>
      <c r="F148" s="100" t="s">
        <v>288</v>
      </c>
      <c r="G148" s="101" t="s">
        <v>210</v>
      </c>
      <c r="H148" s="102">
        <v>8475</v>
      </c>
      <c r="I148" s="5"/>
      <c r="J148" s="102">
        <f>ROUND(I148*H148,2)</f>
        <v>0</v>
      </c>
      <c r="K148" s="100" t="s">
        <v>234</v>
      </c>
      <c r="L148" s="23"/>
      <c r="M148" s="103" t="s">
        <v>1</v>
      </c>
      <c r="N148" s="104" t="s">
        <v>44</v>
      </c>
      <c r="O148" s="105"/>
      <c r="P148" s="106">
        <f>O148*H148</f>
        <v>0</v>
      </c>
      <c r="Q148" s="106">
        <v>0</v>
      </c>
      <c r="R148" s="106">
        <f>Q148*H148</f>
        <v>0</v>
      </c>
      <c r="S148" s="106">
        <v>0</v>
      </c>
      <c r="T148" s="107">
        <f>S148*H148</f>
        <v>0</v>
      </c>
      <c r="AR148" s="108" t="s">
        <v>212</v>
      </c>
      <c r="AT148" s="108" t="s">
        <v>207</v>
      </c>
      <c r="AU148" s="108" t="s">
        <v>88</v>
      </c>
      <c r="AY148" s="15" t="s">
        <v>205</v>
      </c>
      <c r="BE148" s="109">
        <f>IF(N148="základní",J148,0)</f>
        <v>0</v>
      </c>
      <c r="BF148" s="109">
        <f>IF(N148="snížená",J148,0)</f>
        <v>0</v>
      </c>
      <c r="BG148" s="109">
        <f>IF(N148="zákl. přenesená",J148,0)</f>
        <v>0</v>
      </c>
      <c r="BH148" s="109">
        <f>IF(N148="sníž. přenesená",J148,0)</f>
        <v>0</v>
      </c>
      <c r="BI148" s="109">
        <f>IF(N148="nulová",J148,0)</f>
        <v>0</v>
      </c>
      <c r="BJ148" s="15" t="s">
        <v>86</v>
      </c>
      <c r="BK148" s="109">
        <f>ROUND(I148*H148,2)</f>
        <v>0</v>
      </c>
      <c r="BL148" s="15" t="s">
        <v>212</v>
      </c>
      <c r="BM148" s="108" t="s">
        <v>545</v>
      </c>
    </row>
    <row r="149" spans="2:65" s="25" customFormat="1" ht="19.5">
      <c r="B149" s="23"/>
      <c r="D149" s="110" t="s">
        <v>214</v>
      </c>
      <c r="F149" s="198" t="s">
        <v>290</v>
      </c>
      <c r="I149" s="2"/>
      <c r="L149" s="23"/>
      <c r="M149" s="112"/>
      <c r="N149" s="105"/>
      <c r="O149" s="105"/>
      <c r="P149" s="105"/>
      <c r="Q149" s="105"/>
      <c r="R149" s="105"/>
      <c r="S149" s="105"/>
      <c r="T149" s="113"/>
      <c r="AT149" s="15" t="s">
        <v>214</v>
      </c>
      <c r="AU149" s="15" t="s">
        <v>88</v>
      </c>
    </row>
    <row r="150" spans="2:65" s="25" customFormat="1" ht="117">
      <c r="B150" s="23"/>
      <c r="D150" s="110" t="s">
        <v>237</v>
      </c>
      <c r="F150" s="111" t="s">
        <v>291</v>
      </c>
      <c r="I150" s="2"/>
      <c r="L150" s="23"/>
      <c r="M150" s="112"/>
      <c r="N150" s="105"/>
      <c r="O150" s="105"/>
      <c r="P150" s="105"/>
      <c r="Q150" s="105"/>
      <c r="R150" s="105"/>
      <c r="S150" s="105"/>
      <c r="T150" s="113"/>
      <c r="AT150" s="15" t="s">
        <v>237</v>
      </c>
      <c r="AU150" s="15" t="s">
        <v>88</v>
      </c>
    </row>
    <row r="151" spans="2:65" s="115" customFormat="1">
      <c r="B151" s="114"/>
      <c r="D151" s="110" t="s">
        <v>218</v>
      </c>
      <c r="E151" s="116" t="s">
        <v>1</v>
      </c>
      <c r="F151" s="117" t="s">
        <v>98</v>
      </c>
      <c r="H151" s="116" t="s">
        <v>1</v>
      </c>
      <c r="I151" s="9"/>
      <c r="L151" s="114"/>
      <c r="M151" s="118"/>
      <c r="N151" s="119"/>
      <c r="O151" s="119"/>
      <c r="P151" s="119"/>
      <c r="Q151" s="119"/>
      <c r="R151" s="119"/>
      <c r="S151" s="119"/>
      <c r="T151" s="120"/>
      <c r="AT151" s="116" t="s">
        <v>218</v>
      </c>
      <c r="AU151" s="116" t="s">
        <v>88</v>
      </c>
      <c r="AV151" s="115" t="s">
        <v>86</v>
      </c>
      <c r="AW151" s="115" t="s">
        <v>35</v>
      </c>
      <c r="AX151" s="115" t="s">
        <v>79</v>
      </c>
      <c r="AY151" s="116" t="s">
        <v>205</v>
      </c>
    </row>
    <row r="152" spans="2:65" s="122" customFormat="1">
      <c r="B152" s="121"/>
      <c r="D152" s="110" t="s">
        <v>218</v>
      </c>
      <c r="E152" s="123" t="s">
        <v>1</v>
      </c>
      <c r="F152" s="124" t="s">
        <v>540</v>
      </c>
      <c r="H152" s="125">
        <v>8475</v>
      </c>
      <c r="I152" s="6"/>
      <c r="L152" s="121"/>
      <c r="M152" s="126"/>
      <c r="N152" s="127"/>
      <c r="O152" s="127"/>
      <c r="P152" s="127"/>
      <c r="Q152" s="127"/>
      <c r="R152" s="127"/>
      <c r="S152" s="127"/>
      <c r="T152" s="128"/>
      <c r="AT152" s="123" t="s">
        <v>218</v>
      </c>
      <c r="AU152" s="123" t="s">
        <v>88</v>
      </c>
      <c r="AV152" s="122" t="s">
        <v>88</v>
      </c>
      <c r="AW152" s="122" t="s">
        <v>35</v>
      </c>
      <c r="AX152" s="122" t="s">
        <v>79</v>
      </c>
      <c r="AY152" s="123" t="s">
        <v>205</v>
      </c>
    </row>
    <row r="153" spans="2:65" s="200" customFormat="1">
      <c r="B153" s="199"/>
      <c r="D153" s="110" t="s">
        <v>218</v>
      </c>
      <c r="E153" s="201" t="s">
        <v>1</v>
      </c>
      <c r="F153" s="202" t="s">
        <v>220</v>
      </c>
      <c r="H153" s="203">
        <v>8475</v>
      </c>
      <c r="I153" s="7"/>
      <c r="L153" s="199"/>
      <c r="M153" s="204"/>
      <c r="N153" s="205"/>
      <c r="O153" s="205"/>
      <c r="P153" s="205"/>
      <c r="Q153" s="205"/>
      <c r="R153" s="205"/>
      <c r="S153" s="205"/>
      <c r="T153" s="206"/>
      <c r="AT153" s="201" t="s">
        <v>218</v>
      </c>
      <c r="AU153" s="201" t="s">
        <v>88</v>
      </c>
      <c r="AV153" s="200" t="s">
        <v>212</v>
      </c>
      <c r="AW153" s="200" t="s">
        <v>35</v>
      </c>
      <c r="AX153" s="200" t="s">
        <v>86</v>
      </c>
      <c r="AY153" s="201" t="s">
        <v>205</v>
      </c>
    </row>
    <row r="154" spans="2:65" s="25" customFormat="1" ht="16.5" customHeight="1">
      <c r="B154" s="23"/>
      <c r="C154" s="207" t="s">
        <v>263</v>
      </c>
      <c r="D154" s="207" t="s">
        <v>221</v>
      </c>
      <c r="E154" s="208" t="s">
        <v>295</v>
      </c>
      <c r="F154" s="209" t="s">
        <v>296</v>
      </c>
      <c r="G154" s="210" t="s">
        <v>297</v>
      </c>
      <c r="H154" s="211">
        <v>127.13</v>
      </c>
      <c r="I154" s="8"/>
      <c r="J154" s="211">
        <f>ROUND(I154*H154,2)</f>
        <v>0</v>
      </c>
      <c r="K154" s="209" t="s">
        <v>234</v>
      </c>
      <c r="L154" s="212"/>
      <c r="M154" s="213" t="s">
        <v>1</v>
      </c>
      <c r="N154" s="214" t="s">
        <v>44</v>
      </c>
      <c r="O154" s="105"/>
      <c r="P154" s="106">
        <f>O154*H154</f>
        <v>0</v>
      </c>
      <c r="Q154" s="106">
        <v>1E-3</v>
      </c>
      <c r="R154" s="106">
        <f>Q154*H154</f>
        <v>0.12712999999999999</v>
      </c>
      <c r="S154" s="106">
        <v>0</v>
      </c>
      <c r="T154" s="107">
        <f>S154*H154</f>
        <v>0</v>
      </c>
      <c r="AR154" s="108" t="s">
        <v>225</v>
      </c>
      <c r="AT154" s="108" t="s">
        <v>221</v>
      </c>
      <c r="AU154" s="108" t="s">
        <v>88</v>
      </c>
      <c r="AY154" s="15" t="s">
        <v>205</v>
      </c>
      <c r="BE154" s="109">
        <f>IF(N154="základní",J154,0)</f>
        <v>0</v>
      </c>
      <c r="BF154" s="109">
        <f>IF(N154="snížená",J154,0)</f>
        <v>0</v>
      </c>
      <c r="BG154" s="109">
        <f>IF(N154="zákl. přenesená",J154,0)</f>
        <v>0</v>
      </c>
      <c r="BH154" s="109">
        <f>IF(N154="sníž. přenesená",J154,0)</f>
        <v>0</v>
      </c>
      <c r="BI154" s="109">
        <f>IF(N154="nulová",J154,0)</f>
        <v>0</v>
      </c>
      <c r="BJ154" s="15" t="s">
        <v>86</v>
      </c>
      <c r="BK154" s="109">
        <f>ROUND(I154*H154,2)</f>
        <v>0</v>
      </c>
      <c r="BL154" s="15" t="s">
        <v>212</v>
      </c>
      <c r="BM154" s="108" t="s">
        <v>546</v>
      </c>
    </row>
    <row r="155" spans="2:65" s="25" customFormat="1">
      <c r="B155" s="23"/>
      <c r="D155" s="110" t="s">
        <v>214</v>
      </c>
      <c r="F155" s="198" t="s">
        <v>296</v>
      </c>
      <c r="I155" s="2"/>
      <c r="L155" s="23"/>
      <c r="M155" s="112"/>
      <c r="N155" s="105"/>
      <c r="O155" s="105"/>
      <c r="P155" s="105"/>
      <c r="Q155" s="105"/>
      <c r="R155" s="105"/>
      <c r="S155" s="105"/>
      <c r="T155" s="113"/>
      <c r="AT155" s="15" t="s">
        <v>214</v>
      </c>
      <c r="AU155" s="15" t="s">
        <v>88</v>
      </c>
    </row>
    <row r="156" spans="2:65" s="122" customFormat="1">
      <c r="B156" s="121"/>
      <c r="D156" s="110" t="s">
        <v>218</v>
      </c>
      <c r="F156" s="124" t="s">
        <v>547</v>
      </c>
      <c r="H156" s="125">
        <v>127.13</v>
      </c>
      <c r="I156" s="6"/>
      <c r="L156" s="121"/>
      <c r="M156" s="126"/>
      <c r="N156" s="127"/>
      <c r="O156" s="127"/>
      <c r="P156" s="127"/>
      <c r="Q156" s="127"/>
      <c r="R156" s="127"/>
      <c r="S156" s="127"/>
      <c r="T156" s="128"/>
      <c r="AT156" s="123" t="s">
        <v>218</v>
      </c>
      <c r="AU156" s="123" t="s">
        <v>88</v>
      </c>
      <c r="AV156" s="122" t="s">
        <v>88</v>
      </c>
      <c r="AW156" s="122" t="s">
        <v>3</v>
      </c>
      <c r="AX156" s="122" t="s">
        <v>86</v>
      </c>
      <c r="AY156" s="123" t="s">
        <v>205</v>
      </c>
    </row>
    <row r="157" spans="2:65" s="86" customFormat="1" ht="22.9" customHeight="1">
      <c r="B157" s="85"/>
      <c r="D157" s="87" t="s">
        <v>78</v>
      </c>
      <c r="E157" s="96" t="s">
        <v>415</v>
      </c>
      <c r="F157" s="96" t="s">
        <v>416</v>
      </c>
      <c r="I157" s="4"/>
      <c r="J157" s="97">
        <f>BK157</f>
        <v>0</v>
      </c>
      <c r="L157" s="85"/>
      <c r="M157" s="90"/>
      <c r="N157" s="91"/>
      <c r="O157" s="91"/>
      <c r="P157" s="92">
        <f>SUM(P158:P159)</f>
        <v>0</v>
      </c>
      <c r="Q157" s="91"/>
      <c r="R157" s="92">
        <f>SUM(R158:R159)</f>
        <v>0</v>
      </c>
      <c r="S157" s="91"/>
      <c r="T157" s="93">
        <f>SUM(T158:T159)</f>
        <v>0</v>
      </c>
      <c r="AR157" s="87" t="s">
        <v>86</v>
      </c>
      <c r="AT157" s="94" t="s">
        <v>78</v>
      </c>
      <c r="AU157" s="94" t="s">
        <v>86</v>
      </c>
      <c r="AY157" s="87" t="s">
        <v>205</v>
      </c>
      <c r="BK157" s="95">
        <f>SUM(BK158:BK159)</f>
        <v>0</v>
      </c>
    </row>
    <row r="158" spans="2:65" s="25" customFormat="1" ht="16.5" customHeight="1">
      <c r="B158" s="23"/>
      <c r="C158" s="98" t="s">
        <v>272</v>
      </c>
      <c r="D158" s="98" t="s">
        <v>207</v>
      </c>
      <c r="E158" s="99" t="s">
        <v>418</v>
      </c>
      <c r="F158" s="100" t="s">
        <v>419</v>
      </c>
      <c r="G158" s="101" t="s">
        <v>224</v>
      </c>
      <c r="H158" s="102">
        <v>0.13</v>
      </c>
      <c r="I158" s="5"/>
      <c r="J158" s="102">
        <f>ROUND(I158*H158,2)</f>
        <v>0</v>
      </c>
      <c r="K158" s="100" t="s">
        <v>234</v>
      </c>
      <c r="L158" s="23"/>
      <c r="M158" s="103" t="s">
        <v>1</v>
      </c>
      <c r="N158" s="104" t="s">
        <v>44</v>
      </c>
      <c r="O158" s="105"/>
      <c r="P158" s="106">
        <f>O158*H158</f>
        <v>0</v>
      </c>
      <c r="Q158" s="106">
        <v>0</v>
      </c>
      <c r="R158" s="106">
        <f>Q158*H158</f>
        <v>0</v>
      </c>
      <c r="S158" s="106">
        <v>0</v>
      </c>
      <c r="T158" s="107">
        <f>S158*H158</f>
        <v>0</v>
      </c>
      <c r="AR158" s="108" t="s">
        <v>212</v>
      </c>
      <c r="AT158" s="108" t="s">
        <v>207</v>
      </c>
      <c r="AU158" s="108" t="s">
        <v>88</v>
      </c>
      <c r="AY158" s="15" t="s">
        <v>205</v>
      </c>
      <c r="BE158" s="109">
        <f>IF(N158="základní",J158,0)</f>
        <v>0</v>
      </c>
      <c r="BF158" s="109">
        <f>IF(N158="snížená",J158,0)</f>
        <v>0</v>
      </c>
      <c r="BG158" s="109">
        <f>IF(N158="zákl. přenesená",J158,0)</f>
        <v>0</v>
      </c>
      <c r="BH158" s="109">
        <f>IF(N158="sníž. přenesená",J158,0)</f>
        <v>0</v>
      </c>
      <c r="BI158" s="109">
        <f>IF(N158="nulová",J158,0)</f>
        <v>0</v>
      </c>
      <c r="BJ158" s="15" t="s">
        <v>86</v>
      </c>
      <c r="BK158" s="109">
        <f>ROUND(I158*H158,2)</f>
        <v>0</v>
      </c>
      <c r="BL158" s="15" t="s">
        <v>212</v>
      </c>
      <c r="BM158" s="108" t="s">
        <v>548</v>
      </c>
    </row>
    <row r="159" spans="2:65" s="25" customFormat="1" ht="19.5">
      <c r="B159" s="23"/>
      <c r="D159" s="110" t="s">
        <v>214</v>
      </c>
      <c r="F159" s="198" t="s">
        <v>421</v>
      </c>
      <c r="I159" s="2"/>
      <c r="L159" s="23"/>
      <c r="M159" s="139"/>
      <c r="N159" s="140"/>
      <c r="O159" s="140"/>
      <c r="P159" s="140"/>
      <c r="Q159" s="140"/>
      <c r="R159" s="140"/>
      <c r="S159" s="140"/>
      <c r="T159" s="141"/>
      <c r="AT159" s="15" t="s">
        <v>214</v>
      </c>
      <c r="AU159" s="15" t="s">
        <v>88</v>
      </c>
    </row>
    <row r="160" spans="2:65" s="25" customFormat="1" ht="6.95" customHeight="1">
      <c r="B160" s="53"/>
      <c r="C160" s="54"/>
      <c r="D160" s="54"/>
      <c r="E160" s="54"/>
      <c r="F160" s="54"/>
      <c r="G160" s="54"/>
      <c r="H160" s="54"/>
      <c r="I160" s="3"/>
      <c r="J160" s="54"/>
      <c r="K160" s="54"/>
      <c r="L160" s="23"/>
    </row>
  </sheetData>
  <sheetProtection algorithmName="SHA-512" hashValue="cq8vvn33aFCElNjYQ4XTP7A9PGfqk8BM36uJ/En9rIhZ4pFxWmqjH0KK0yK2lyKM+99b97zwaR7+vbwdxAvmXQ==" saltValue="qyE1VaVxn0aP1ouA3YOxfw==" spinCount="100000" sheet="1" objects="1" scenarios="1"/>
  <autoFilter ref="C122:K159"/>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85"/>
  <sheetViews>
    <sheetView showGridLines="0" workbookViewId="0">
      <selection activeCell="X22" sqref="X22"/>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105</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549</v>
      </c>
      <c r="F9" s="271"/>
      <c r="G9" s="271"/>
      <c r="H9" s="271"/>
      <c r="L9" s="23"/>
    </row>
    <row r="10" spans="2:46" s="25" customFormat="1" ht="12" customHeight="1">
      <c r="B10" s="23"/>
      <c r="D10" s="22" t="s">
        <v>173</v>
      </c>
      <c r="L10" s="23"/>
    </row>
    <row r="11" spans="2:46" s="25" customFormat="1" ht="36.950000000000003" customHeight="1">
      <c r="B11" s="23"/>
      <c r="E11" s="245" t="s">
        <v>550</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ROUND(J128,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ROUND((SUM(BE128:BE284)),  2)</f>
        <v>0</v>
      </c>
      <c r="I35" s="39">
        <v>0.21</v>
      </c>
      <c r="J35" s="38">
        <f>ROUND(((SUM(BE128:BE284))*I35),  2)</f>
        <v>0</v>
      </c>
      <c r="L35" s="23"/>
    </row>
    <row r="36" spans="2:12" s="25" customFormat="1" ht="14.45" customHeight="1">
      <c r="B36" s="23"/>
      <c r="E36" s="22" t="s">
        <v>45</v>
      </c>
      <c r="F36" s="38">
        <f>ROUND((SUM(BF128:BF284)),  2)</f>
        <v>0</v>
      </c>
      <c r="I36" s="39">
        <v>0.15</v>
      </c>
      <c r="J36" s="38">
        <f>ROUND(((SUM(BF128:BF284))*I36),  2)</f>
        <v>0</v>
      </c>
      <c r="L36" s="23"/>
    </row>
    <row r="37" spans="2:12" s="25" customFormat="1" ht="14.45" hidden="1" customHeight="1">
      <c r="B37" s="23"/>
      <c r="E37" s="22" t="s">
        <v>46</v>
      </c>
      <c r="F37" s="38">
        <f>ROUND((SUM(BG128:BG284)),  2)</f>
        <v>0</v>
      </c>
      <c r="I37" s="39">
        <v>0.21</v>
      </c>
      <c r="J37" s="38">
        <f>0</f>
        <v>0</v>
      </c>
      <c r="L37" s="23"/>
    </row>
    <row r="38" spans="2:12" s="25" customFormat="1" ht="14.45" hidden="1" customHeight="1">
      <c r="B38" s="23"/>
      <c r="E38" s="22" t="s">
        <v>47</v>
      </c>
      <c r="F38" s="38">
        <f>ROUND((SUM(BH128:BH284)),  2)</f>
        <v>0</v>
      </c>
      <c r="I38" s="39">
        <v>0.15</v>
      </c>
      <c r="J38" s="38">
        <f>0</f>
        <v>0</v>
      </c>
      <c r="L38" s="23"/>
    </row>
    <row r="39" spans="2:12" s="25" customFormat="1" ht="14.45" hidden="1" customHeight="1">
      <c r="B39" s="23"/>
      <c r="E39" s="22" t="s">
        <v>48</v>
      </c>
      <c r="F39" s="38">
        <f>ROUND((SUM(BI128:BI284)),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549</v>
      </c>
      <c r="F87" s="271"/>
      <c r="G87" s="271"/>
      <c r="H87" s="271"/>
      <c r="L87" s="23"/>
    </row>
    <row r="88" spans="2:12" s="25" customFormat="1" ht="12" customHeight="1">
      <c r="B88" s="23"/>
      <c r="C88" s="22" t="s">
        <v>173</v>
      </c>
      <c r="L88" s="23"/>
    </row>
    <row r="89" spans="2:12" s="25" customFormat="1" ht="16.5" customHeight="1">
      <c r="B89" s="23"/>
      <c r="E89" s="245" t="str">
        <f>E11</f>
        <v>SO 02.1 - Korunový přeliv</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J128</f>
        <v>0</v>
      </c>
      <c r="L98" s="23"/>
      <c r="AU98" s="15" t="s">
        <v>180</v>
      </c>
    </row>
    <row r="99" spans="2:47" s="62" customFormat="1" ht="24.95" customHeight="1">
      <c r="B99" s="61"/>
      <c r="D99" s="63" t="s">
        <v>181</v>
      </c>
      <c r="E99" s="64"/>
      <c r="F99" s="64"/>
      <c r="G99" s="64"/>
      <c r="H99" s="64"/>
      <c r="I99" s="64"/>
      <c r="J99" s="65">
        <f>J129</f>
        <v>0</v>
      </c>
      <c r="L99" s="61"/>
    </row>
    <row r="100" spans="2:47" s="188" customFormat="1" ht="19.899999999999999" customHeight="1">
      <c r="B100" s="66"/>
      <c r="D100" s="68" t="s">
        <v>182</v>
      </c>
      <c r="E100" s="69"/>
      <c r="F100" s="69"/>
      <c r="G100" s="69"/>
      <c r="H100" s="69"/>
      <c r="I100" s="69"/>
      <c r="J100" s="70">
        <f>J130</f>
        <v>0</v>
      </c>
      <c r="L100" s="66"/>
    </row>
    <row r="101" spans="2:47" s="188" customFormat="1" ht="19.899999999999999" customHeight="1">
      <c r="B101" s="66"/>
      <c r="D101" s="68" t="s">
        <v>183</v>
      </c>
      <c r="E101" s="69"/>
      <c r="F101" s="69"/>
      <c r="G101" s="69"/>
      <c r="H101" s="69"/>
      <c r="I101" s="69"/>
      <c r="J101" s="70">
        <f>J219</f>
        <v>0</v>
      </c>
      <c r="L101" s="66"/>
    </row>
    <row r="102" spans="2:47" s="188" customFormat="1" ht="19.899999999999999" customHeight="1">
      <c r="B102" s="66"/>
      <c r="D102" s="68" t="s">
        <v>184</v>
      </c>
      <c r="E102" s="69"/>
      <c r="F102" s="69"/>
      <c r="G102" s="69"/>
      <c r="H102" s="69"/>
      <c r="I102" s="69"/>
      <c r="J102" s="70">
        <f>J235</f>
        <v>0</v>
      </c>
      <c r="L102" s="66"/>
    </row>
    <row r="103" spans="2:47" s="188" customFormat="1" ht="19.899999999999999" customHeight="1">
      <c r="B103" s="66"/>
      <c r="D103" s="68" t="s">
        <v>185</v>
      </c>
      <c r="E103" s="69"/>
      <c r="F103" s="69"/>
      <c r="G103" s="69"/>
      <c r="H103" s="69"/>
      <c r="I103" s="69"/>
      <c r="J103" s="70">
        <f>J254</f>
        <v>0</v>
      </c>
      <c r="L103" s="66"/>
    </row>
    <row r="104" spans="2:47" s="188" customFormat="1" ht="19.899999999999999" customHeight="1">
      <c r="B104" s="66"/>
      <c r="D104" s="68" t="s">
        <v>187</v>
      </c>
      <c r="E104" s="69"/>
      <c r="F104" s="69"/>
      <c r="G104" s="69"/>
      <c r="H104" s="69"/>
      <c r="I104" s="69"/>
      <c r="J104" s="70">
        <f>J273</f>
        <v>0</v>
      </c>
      <c r="L104" s="66"/>
    </row>
    <row r="105" spans="2:47" s="188" customFormat="1" ht="19.899999999999999" customHeight="1">
      <c r="B105" s="66"/>
      <c r="D105" s="68" t="s">
        <v>188</v>
      </c>
      <c r="E105" s="69"/>
      <c r="F105" s="69"/>
      <c r="G105" s="69"/>
      <c r="H105" s="69"/>
      <c r="I105" s="69"/>
      <c r="J105" s="70">
        <f>J279</f>
        <v>0</v>
      </c>
      <c r="L105" s="66"/>
    </row>
    <row r="106" spans="2:47" s="62" customFormat="1" ht="24.95" customHeight="1">
      <c r="B106" s="61"/>
      <c r="D106" s="63" t="s">
        <v>189</v>
      </c>
      <c r="E106" s="64"/>
      <c r="F106" s="64"/>
      <c r="G106" s="64"/>
      <c r="H106" s="64"/>
      <c r="I106" s="64"/>
      <c r="J106" s="65">
        <f>J282</f>
        <v>0</v>
      </c>
      <c r="L106" s="61"/>
    </row>
    <row r="107" spans="2:47" s="25" customFormat="1" ht="21.75" customHeight="1">
      <c r="B107" s="23"/>
      <c r="L107" s="23"/>
    </row>
    <row r="108" spans="2:47" s="25" customFormat="1" ht="6.95" customHeight="1">
      <c r="B108" s="53"/>
      <c r="C108" s="54"/>
      <c r="D108" s="54"/>
      <c r="E108" s="54"/>
      <c r="F108" s="54"/>
      <c r="G108" s="54"/>
      <c r="H108" s="54"/>
      <c r="I108" s="54"/>
      <c r="J108" s="54"/>
      <c r="K108" s="54"/>
      <c r="L108" s="23"/>
    </row>
    <row r="112" spans="2:47" s="25" customFormat="1" ht="6.95" customHeight="1">
      <c r="B112" s="55"/>
      <c r="C112" s="56"/>
      <c r="D112" s="56"/>
      <c r="E112" s="56"/>
      <c r="F112" s="56"/>
      <c r="G112" s="56"/>
      <c r="H112" s="56"/>
      <c r="I112" s="56"/>
      <c r="J112" s="56"/>
      <c r="K112" s="56"/>
      <c r="L112" s="23"/>
    </row>
    <row r="113" spans="2:63" s="25" customFormat="1" ht="24.95" customHeight="1">
      <c r="B113" s="23"/>
      <c r="C113" s="19" t="s">
        <v>190</v>
      </c>
      <c r="L113" s="23"/>
    </row>
    <row r="114" spans="2:63" s="25" customFormat="1" ht="6.95" customHeight="1">
      <c r="B114" s="23"/>
      <c r="L114" s="23"/>
    </row>
    <row r="115" spans="2:63" s="25" customFormat="1" ht="12" customHeight="1">
      <c r="B115" s="23"/>
      <c r="C115" s="22" t="s">
        <v>15</v>
      </c>
      <c r="L115" s="23"/>
    </row>
    <row r="116" spans="2:63" s="25" customFormat="1" ht="16.5" customHeight="1">
      <c r="B116" s="23"/>
      <c r="E116" s="272" t="str">
        <f>E7</f>
        <v>SN Žireč</v>
      </c>
      <c r="F116" s="273"/>
      <c r="G116" s="273"/>
      <c r="H116" s="273"/>
      <c r="L116" s="23"/>
    </row>
    <row r="117" spans="2:63" ht="12" customHeight="1">
      <c r="B117" s="18"/>
      <c r="C117" s="22" t="s">
        <v>171</v>
      </c>
      <c r="L117" s="18"/>
    </row>
    <row r="118" spans="2:63" s="25" customFormat="1" ht="16.5" customHeight="1">
      <c r="B118" s="23"/>
      <c r="E118" s="272" t="s">
        <v>549</v>
      </c>
      <c r="F118" s="271"/>
      <c r="G118" s="271"/>
      <c r="H118" s="271"/>
      <c r="L118" s="23"/>
    </row>
    <row r="119" spans="2:63" s="25" customFormat="1" ht="12" customHeight="1">
      <c r="B119" s="23"/>
      <c r="C119" s="22" t="s">
        <v>173</v>
      </c>
      <c r="L119" s="23"/>
    </row>
    <row r="120" spans="2:63" s="25" customFormat="1" ht="16.5" customHeight="1">
      <c r="B120" s="23"/>
      <c r="E120" s="245" t="str">
        <f>E11</f>
        <v>SO 02.1 - Korunový přeliv</v>
      </c>
      <c r="F120" s="271"/>
      <c r="G120" s="271"/>
      <c r="H120" s="271"/>
      <c r="L120" s="23"/>
    </row>
    <row r="121" spans="2:63" s="25" customFormat="1" ht="6.95" customHeight="1">
      <c r="B121" s="23"/>
      <c r="L121" s="23"/>
    </row>
    <row r="122" spans="2:63" s="25" customFormat="1" ht="12" customHeight="1">
      <c r="B122" s="23"/>
      <c r="C122" s="22" t="s">
        <v>19</v>
      </c>
      <c r="F122" s="30" t="str">
        <f>F14</f>
        <v xml:space="preserve"> </v>
      </c>
      <c r="I122" s="22" t="s">
        <v>21</v>
      </c>
      <c r="J122" s="163" t="str">
        <f>IF(J14="","",J14)</f>
        <v>17. 12. 2018</v>
      </c>
      <c r="L122" s="23"/>
    </row>
    <row r="123" spans="2:63" s="25" customFormat="1" ht="6.95" customHeight="1">
      <c r="B123" s="23"/>
      <c r="L123" s="23"/>
    </row>
    <row r="124" spans="2:63" s="25" customFormat="1" ht="27.95" customHeight="1">
      <c r="B124" s="23"/>
      <c r="C124" s="22" t="s">
        <v>23</v>
      </c>
      <c r="F124" s="30" t="str">
        <f>E17</f>
        <v>Povodí Labe, státní podnik</v>
      </c>
      <c r="I124" s="22" t="s">
        <v>31</v>
      </c>
      <c r="J124" s="57" t="str">
        <f>E23</f>
        <v>Sweco Hydroprojekt a.s.</v>
      </c>
      <c r="L124" s="23"/>
    </row>
    <row r="125" spans="2:63" s="25" customFormat="1" ht="15.2" customHeight="1">
      <c r="B125" s="23"/>
      <c r="C125" s="22" t="s">
        <v>29</v>
      </c>
      <c r="F125" s="30" t="str">
        <f>IF(E20="","",E20)</f>
        <v>Vyplň údaj</v>
      </c>
      <c r="I125" s="22" t="s">
        <v>36</v>
      </c>
      <c r="J125" s="57" t="str">
        <f>E26</f>
        <v xml:space="preserve"> </v>
      </c>
      <c r="L125" s="23"/>
    </row>
    <row r="126" spans="2:63" s="25" customFormat="1" ht="10.35" customHeight="1">
      <c r="B126" s="23"/>
      <c r="L126" s="23"/>
    </row>
    <row r="127" spans="2:63" s="78" customFormat="1" ht="29.25" customHeight="1">
      <c r="B127" s="71"/>
      <c r="C127" s="72" t="s">
        <v>191</v>
      </c>
      <c r="D127" s="73" t="s">
        <v>64</v>
      </c>
      <c r="E127" s="73" t="s">
        <v>60</v>
      </c>
      <c r="F127" s="73" t="s">
        <v>61</v>
      </c>
      <c r="G127" s="73" t="s">
        <v>192</v>
      </c>
      <c r="H127" s="73" t="s">
        <v>193</v>
      </c>
      <c r="I127" s="73" t="s">
        <v>194</v>
      </c>
      <c r="J127" s="73" t="s">
        <v>178</v>
      </c>
      <c r="K127" s="74" t="s">
        <v>195</v>
      </c>
      <c r="L127" s="71"/>
      <c r="M127" s="75" t="s">
        <v>1</v>
      </c>
      <c r="N127" s="76" t="s">
        <v>43</v>
      </c>
      <c r="O127" s="76" t="s">
        <v>196</v>
      </c>
      <c r="P127" s="76" t="s">
        <v>197</v>
      </c>
      <c r="Q127" s="76" t="s">
        <v>198</v>
      </c>
      <c r="R127" s="76" t="s">
        <v>199</v>
      </c>
      <c r="S127" s="76" t="s">
        <v>200</v>
      </c>
      <c r="T127" s="77" t="s">
        <v>201</v>
      </c>
    </row>
    <row r="128" spans="2:63" s="25" customFormat="1" ht="22.9" customHeight="1">
      <c r="B128" s="23"/>
      <c r="C128" s="79" t="s">
        <v>202</v>
      </c>
      <c r="I128" s="2"/>
      <c r="J128" s="80">
        <f>BK128</f>
        <v>0</v>
      </c>
      <c r="L128" s="23"/>
      <c r="M128" s="81"/>
      <c r="N128" s="33"/>
      <c r="O128" s="33"/>
      <c r="P128" s="82">
        <f>P129+P282</f>
        <v>0</v>
      </c>
      <c r="Q128" s="33"/>
      <c r="R128" s="82">
        <f>R129+R282</f>
        <v>1884.5208017999998</v>
      </c>
      <c r="S128" s="33"/>
      <c r="T128" s="83">
        <f>T129+T282</f>
        <v>0</v>
      </c>
      <c r="AT128" s="15" t="s">
        <v>78</v>
      </c>
      <c r="AU128" s="15" t="s">
        <v>180</v>
      </c>
      <c r="BK128" s="84">
        <f>BK129+BK282</f>
        <v>0</v>
      </c>
    </row>
    <row r="129" spans="2:65" s="86" customFormat="1" ht="25.9" customHeight="1">
      <c r="B129" s="85"/>
      <c r="D129" s="87" t="s">
        <v>78</v>
      </c>
      <c r="E129" s="88" t="s">
        <v>203</v>
      </c>
      <c r="F129" s="88" t="s">
        <v>204</v>
      </c>
      <c r="I129" s="4"/>
      <c r="J129" s="89">
        <f>BK129</f>
        <v>0</v>
      </c>
      <c r="L129" s="85"/>
      <c r="M129" s="90"/>
      <c r="N129" s="91"/>
      <c r="O129" s="91"/>
      <c r="P129" s="92">
        <f>P130+P219+P235+P254+P273+P279</f>
        <v>0</v>
      </c>
      <c r="Q129" s="91"/>
      <c r="R129" s="92">
        <f>R130+R219+R235+R254+R273+R279</f>
        <v>1884.5208017999998</v>
      </c>
      <c r="S129" s="91"/>
      <c r="T129" s="93">
        <f>T130+T219+T235+T254+T273+T279</f>
        <v>0</v>
      </c>
      <c r="AR129" s="87" t="s">
        <v>86</v>
      </c>
      <c r="AT129" s="94" t="s">
        <v>78</v>
      </c>
      <c r="AU129" s="94" t="s">
        <v>79</v>
      </c>
      <c r="AY129" s="87" t="s">
        <v>205</v>
      </c>
      <c r="BK129" s="95">
        <f>BK130+BK219+BK235+BK254+BK273+BK279</f>
        <v>0</v>
      </c>
    </row>
    <row r="130" spans="2:65" s="86" customFormat="1" ht="22.9" customHeight="1">
      <c r="B130" s="85"/>
      <c r="D130" s="87" t="s">
        <v>78</v>
      </c>
      <c r="E130" s="96" t="s">
        <v>86</v>
      </c>
      <c r="F130" s="96" t="s">
        <v>206</v>
      </c>
      <c r="I130" s="4"/>
      <c r="J130" s="97">
        <f>BK130</f>
        <v>0</v>
      </c>
      <c r="L130" s="85"/>
      <c r="M130" s="90"/>
      <c r="N130" s="91"/>
      <c r="O130" s="91"/>
      <c r="P130" s="92">
        <f>SUM(P131:P218)</f>
        <v>0</v>
      </c>
      <c r="Q130" s="91"/>
      <c r="R130" s="92">
        <f>SUM(R131:R218)</f>
        <v>53.351320000000001</v>
      </c>
      <c r="S130" s="91"/>
      <c r="T130" s="93">
        <f>SUM(T131:T218)</f>
        <v>0</v>
      </c>
      <c r="AR130" s="87" t="s">
        <v>86</v>
      </c>
      <c r="AT130" s="94" t="s">
        <v>78</v>
      </c>
      <c r="AU130" s="94" t="s">
        <v>86</v>
      </c>
      <c r="AY130" s="87" t="s">
        <v>205</v>
      </c>
      <c r="BK130" s="95">
        <f>SUM(BK131:BK218)</f>
        <v>0</v>
      </c>
    </row>
    <row r="131" spans="2:65" s="25" customFormat="1" ht="24" customHeight="1">
      <c r="B131" s="23"/>
      <c r="C131" s="98" t="s">
        <v>86</v>
      </c>
      <c r="D131" s="98" t="s">
        <v>207</v>
      </c>
      <c r="E131" s="99" t="s">
        <v>208</v>
      </c>
      <c r="F131" s="100" t="s">
        <v>209</v>
      </c>
      <c r="G131" s="101" t="s">
        <v>210</v>
      </c>
      <c r="H131" s="102">
        <v>2615.33</v>
      </c>
      <c r="I131" s="5"/>
      <c r="J131" s="102">
        <f>ROUND(I131*H131,2)</f>
        <v>0</v>
      </c>
      <c r="K131" s="100" t="s">
        <v>211</v>
      </c>
      <c r="L131" s="23"/>
      <c r="M131" s="103" t="s">
        <v>1</v>
      </c>
      <c r="N131" s="104" t="s">
        <v>44</v>
      </c>
      <c r="O131" s="105"/>
      <c r="P131" s="106">
        <f>O131*H131</f>
        <v>0</v>
      </c>
      <c r="Q131" s="106">
        <v>0</v>
      </c>
      <c r="R131" s="106">
        <f>Q131*H131</f>
        <v>0</v>
      </c>
      <c r="S131" s="106">
        <v>0</v>
      </c>
      <c r="T131" s="107">
        <f>S131*H131</f>
        <v>0</v>
      </c>
      <c r="AR131" s="108" t="s">
        <v>212</v>
      </c>
      <c r="AT131" s="108" t="s">
        <v>207</v>
      </c>
      <c r="AU131" s="108" t="s">
        <v>88</v>
      </c>
      <c r="AY131" s="15" t="s">
        <v>205</v>
      </c>
      <c r="BE131" s="109">
        <f>IF(N131="základní",J131,0)</f>
        <v>0</v>
      </c>
      <c r="BF131" s="109">
        <f>IF(N131="snížená",J131,0)</f>
        <v>0</v>
      </c>
      <c r="BG131" s="109">
        <f>IF(N131="zákl. přenesená",J131,0)</f>
        <v>0</v>
      </c>
      <c r="BH131" s="109">
        <f>IF(N131="sníž. přenesená",J131,0)</f>
        <v>0</v>
      </c>
      <c r="BI131" s="109">
        <f>IF(N131="nulová",J131,0)</f>
        <v>0</v>
      </c>
      <c r="BJ131" s="15" t="s">
        <v>86</v>
      </c>
      <c r="BK131" s="109">
        <f>ROUND(I131*H131,2)</f>
        <v>0</v>
      </c>
      <c r="BL131" s="15" t="s">
        <v>212</v>
      </c>
      <c r="BM131" s="108" t="s">
        <v>551</v>
      </c>
    </row>
    <row r="132" spans="2:65" s="25" customFormat="1" ht="29.25">
      <c r="B132" s="23"/>
      <c r="D132" s="110" t="s">
        <v>214</v>
      </c>
      <c r="F132" s="198" t="s">
        <v>552</v>
      </c>
      <c r="I132" s="2"/>
      <c r="L132" s="23"/>
      <c r="M132" s="112"/>
      <c r="N132" s="105"/>
      <c r="O132" s="105"/>
      <c r="P132" s="105"/>
      <c r="Q132" s="105"/>
      <c r="R132" s="105"/>
      <c r="S132" s="105"/>
      <c r="T132" s="113"/>
      <c r="AT132" s="15" t="s">
        <v>214</v>
      </c>
      <c r="AU132" s="15" t="s">
        <v>88</v>
      </c>
    </row>
    <row r="133" spans="2:65" s="25" customFormat="1" ht="87.75">
      <c r="B133" s="23"/>
      <c r="D133" s="110" t="s">
        <v>216</v>
      </c>
      <c r="F133" s="111" t="s">
        <v>217</v>
      </c>
      <c r="I133" s="2"/>
      <c r="L133" s="23"/>
      <c r="M133" s="112"/>
      <c r="N133" s="105"/>
      <c r="O133" s="105"/>
      <c r="P133" s="105"/>
      <c r="Q133" s="105"/>
      <c r="R133" s="105"/>
      <c r="S133" s="105"/>
      <c r="T133" s="113"/>
      <c r="AT133" s="15" t="s">
        <v>216</v>
      </c>
      <c r="AU133" s="15" t="s">
        <v>88</v>
      </c>
    </row>
    <row r="134" spans="2:65" s="122" customFormat="1">
      <c r="B134" s="121"/>
      <c r="D134" s="110" t="s">
        <v>218</v>
      </c>
      <c r="E134" s="123" t="s">
        <v>1</v>
      </c>
      <c r="F134" s="124" t="s">
        <v>553</v>
      </c>
      <c r="H134" s="125">
        <v>2615.33</v>
      </c>
      <c r="I134" s="6"/>
      <c r="L134" s="121"/>
      <c r="M134" s="126"/>
      <c r="N134" s="127"/>
      <c r="O134" s="127"/>
      <c r="P134" s="127"/>
      <c r="Q134" s="127"/>
      <c r="R134" s="127"/>
      <c r="S134" s="127"/>
      <c r="T134" s="128"/>
      <c r="AT134" s="123" t="s">
        <v>218</v>
      </c>
      <c r="AU134" s="123" t="s">
        <v>88</v>
      </c>
      <c r="AV134" s="122" t="s">
        <v>88</v>
      </c>
      <c r="AW134" s="122" t="s">
        <v>35</v>
      </c>
      <c r="AX134" s="122" t="s">
        <v>79</v>
      </c>
      <c r="AY134" s="123" t="s">
        <v>205</v>
      </c>
    </row>
    <row r="135" spans="2:65" s="200" customFormat="1">
      <c r="B135" s="199"/>
      <c r="D135" s="110" t="s">
        <v>218</v>
      </c>
      <c r="E135" s="201" t="s">
        <v>1</v>
      </c>
      <c r="F135" s="202" t="s">
        <v>220</v>
      </c>
      <c r="H135" s="203">
        <v>2615.33</v>
      </c>
      <c r="I135" s="7"/>
      <c r="L135" s="199"/>
      <c r="M135" s="204"/>
      <c r="N135" s="205"/>
      <c r="O135" s="205"/>
      <c r="P135" s="205"/>
      <c r="Q135" s="205"/>
      <c r="R135" s="205"/>
      <c r="S135" s="205"/>
      <c r="T135" s="206"/>
      <c r="AT135" s="201" t="s">
        <v>218</v>
      </c>
      <c r="AU135" s="201" t="s">
        <v>88</v>
      </c>
      <c r="AV135" s="200" t="s">
        <v>212</v>
      </c>
      <c r="AW135" s="200" t="s">
        <v>35</v>
      </c>
      <c r="AX135" s="200" t="s">
        <v>86</v>
      </c>
      <c r="AY135" s="201" t="s">
        <v>205</v>
      </c>
    </row>
    <row r="136" spans="2:65" s="25" customFormat="1" ht="16.5" customHeight="1">
      <c r="B136" s="23"/>
      <c r="C136" s="207" t="s">
        <v>88</v>
      </c>
      <c r="D136" s="207" t="s">
        <v>221</v>
      </c>
      <c r="E136" s="208" t="s">
        <v>222</v>
      </c>
      <c r="F136" s="209" t="s">
        <v>223</v>
      </c>
      <c r="G136" s="210" t="s">
        <v>224</v>
      </c>
      <c r="H136" s="211">
        <v>53.35</v>
      </c>
      <c r="I136" s="8"/>
      <c r="J136" s="211">
        <f>ROUND(I136*H136,2)</f>
        <v>0</v>
      </c>
      <c r="K136" s="209" t="s">
        <v>211</v>
      </c>
      <c r="L136" s="212"/>
      <c r="M136" s="213" t="s">
        <v>1</v>
      </c>
      <c r="N136" s="214" t="s">
        <v>44</v>
      </c>
      <c r="O136" s="105"/>
      <c r="P136" s="106">
        <f>O136*H136</f>
        <v>0</v>
      </c>
      <c r="Q136" s="106">
        <v>1</v>
      </c>
      <c r="R136" s="106">
        <f>Q136*H136</f>
        <v>53.35</v>
      </c>
      <c r="S136" s="106">
        <v>0</v>
      </c>
      <c r="T136" s="107">
        <f>S136*H136</f>
        <v>0</v>
      </c>
      <c r="AR136" s="108" t="s">
        <v>225</v>
      </c>
      <c r="AT136" s="108" t="s">
        <v>221</v>
      </c>
      <c r="AU136" s="108" t="s">
        <v>88</v>
      </c>
      <c r="AY136" s="15" t="s">
        <v>205</v>
      </c>
      <c r="BE136" s="109">
        <f>IF(N136="základní",J136,0)</f>
        <v>0</v>
      </c>
      <c r="BF136" s="109">
        <f>IF(N136="snížená",J136,0)</f>
        <v>0</v>
      </c>
      <c r="BG136" s="109">
        <f>IF(N136="zákl. přenesená",J136,0)</f>
        <v>0</v>
      </c>
      <c r="BH136" s="109">
        <f>IF(N136="sníž. přenesená",J136,0)</f>
        <v>0</v>
      </c>
      <c r="BI136" s="109">
        <f>IF(N136="nulová",J136,0)</f>
        <v>0</v>
      </c>
      <c r="BJ136" s="15" t="s">
        <v>86</v>
      </c>
      <c r="BK136" s="109">
        <f>ROUND(I136*H136,2)</f>
        <v>0</v>
      </c>
      <c r="BL136" s="15" t="s">
        <v>212</v>
      </c>
      <c r="BM136" s="108" t="s">
        <v>554</v>
      </c>
    </row>
    <row r="137" spans="2:65" s="25" customFormat="1">
      <c r="B137" s="23"/>
      <c r="D137" s="110" t="s">
        <v>214</v>
      </c>
      <c r="F137" s="198" t="s">
        <v>227</v>
      </c>
      <c r="I137" s="2"/>
      <c r="L137" s="23"/>
      <c r="M137" s="112"/>
      <c r="N137" s="105"/>
      <c r="O137" s="105"/>
      <c r="P137" s="105"/>
      <c r="Q137" s="105"/>
      <c r="R137" s="105"/>
      <c r="S137" s="105"/>
      <c r="T137" s="113"/>
      <c r="AT137" s="15" t="s">
        <v>214</v>
      </c>
      <c r="AU137" s="15" t="s">
        <v>88</v>
      </c>
    </row>
    <row r="138" spans="2:65" s="115" customFormat="1">
      <c r="B138" s="114"/>
      <c r="D138" s="110" t="s">
        <v>218</v>
      </c>
      <c r="E138" s="116" t="s">
        <v>1</v>
      </c>
      <c r="F138" s="117" t="s">
        <v>555</v>
      </c>
      <c r="H138" s="116" t="s">
        <v>1</v>
      </c>
      <c r="I138" s="9"/>
      <c r="L138" s="114"/>
      <c r="M138" s="118"/>
      <c r="N138" s="119"/>
      <c r="O138" s="119"/>
      <c r="P138" s="119"/>
      <c r="Q138" s="119"/>
      <c r="R138" s="119"/>
      <c r="S138" s="119"/>
      <c r="T138" s="120"/>
      <c r="AT138" s="116" t="s">
        <v>218</v>
      </c>
      <c r="AU138" s="116" t="s">
        <v>88</v>
      </c>
      <c r="AV138" s="115" t="s">
        <v>86</v>
      </c>
      <c r="AW138" s="115" t="s">
        <v>35</v>
      </c>
      <c r="AX138" s="115" t="s">
        <v>79</v>
      </c>
      <c r="AY138" s="116" t="s">
        <v>205</v>
      </c>
    </row>
    <row r="139" spans="2:65" s="122" customFormat="1">
      <c r="B139" s="121"/>
      <c r="D139" s="110" t="s">
        <v>218</v>
      </c>
      <c r="E139" s="123" t="s">
        <v>1</v>
      </c>
      <c r="F139" s="124" t="s">
        <v>556</v>
      </c>
      <c r="H139" s="125">
        <v>53.35</v>
      </c>
      <c r="I139" s="6"/>
      <c r="L139" s="121"/>
      <c r="M139" s="126"/>
      <c r="N139" s="127"/>
      <c r="O139" s="127"/>
      <c r="P139" s="127"/>
      <c r="Q139" s="127"/>
      <c r="R139" s="127"/>
      <c r="S139" s="127"/>
      <c r="T139" s="128"/>
      <c r="AT139" s="123" t="s">
        <v>218</v>
      </c>
      <c r="AU139" s="123" t="s">
        <v>88</v>
      </c>
      <c r="AV139" s="122" t="s">
        <v>88</v>
      </c>
      <c r="AW139" s="122" t="s">
        <v>35</v>
      </c>
      <c r="AX139" s="122" t="s">
        <v>79</v>
      </c>
      <c r="AY139" s="123" t="s">
        <v>205</v>
      </c>
    </row>
    <row r="140" spans="2:65" s="200" customFormat="1">
      <c r="B140" s="199"/>
      <c r="D140" s="110" t="s">
        <v>218</v>
      </c>
      <c r="E140" s="201" t="s">
        <v>1</v>
      </c>
      <c r="F140" s="202" t="s">
        <v>220</v>
      </c>
      <c r="H140" s="203">
        <v>53.35</v>
      </c>
      <c r="I140" s="7"/>
      <c r="L140" s="199"/>
      <c r="M140" s="204"/>
      <c r="N140" s="205"/>
      <c r="O140" s="205"/>
      <c r="P140" s="205"/>
      <c r="Q140" s="205"/>
      <c r="R140" s="205"/>
      <c r="S140" s="205"/>
      <c r="T140" s="206"/>
      <c r="AT140" s="201" t="s">
        <v>218</v>
      </c>
      <c r="AU140" s="201" t="s">
        <v>88</v>
      </c>
      <c r="AV140" s="200" t="s">
        <v>212</v>
      </c>
      <c r="AW140" s="200" t="s">
        <v>35</v>
      </c>
      <c r="AX140" s="200" t="s">
        <v>86</v>
      </c>
      <c r="AY140" s="201" t="s">
        <v>205</v>
      </c>
    </row>
    <row r="141" spans="2:65" s="25" customFormat="1" ht="24" customHeight="1">
      <c r="B141" s="23"/>
      <c r="C141" s="98" t="s">
        <v>230</v>
      </c>
      <c r="D141" s="98" t="s">
        <v>207</v>
      </c>
      <c r="E141" s="99" t="s">
        <v>231</v>
      </c>
      <c r="F141" s="100" t="s">
        <v>232</v>
      </c>
      <c r="G141" s="101" t="s">
        <v>233</v>
      </c>
      <c r="H141" s="102">
        <v>2428.1999999999998</v>
      </c>
      <c r="I141" s="5"/>
      <c r="J141" s="102">
        <f>ROUND(I141*H141,2)</f>
        <v>0</v>
      </c>
      <c r="K141" s="100" t="s">
        <v>234</v>
      </c>
      <c r="L141" s="23"/>
      <c r="M141" s="103" t="s">
        <v>1</v>
      </c>
      <c r="N141" s="104" t="s">
        <v>44</v>
      </c>
      <c r="O141" s="105"/>
      <c r="P141" s="106">
        <f>O141*H141</f>
        <v>0</v>
      </c>
      <c r="Q141" s="106">
        <v>0</v>
      </c>
      <c r="R141" s="106">
        <f>Q141*H141</f>
        <v>0</v>
      </c>
      <c r="S141" s="106">
        <v>0</v>
      </c>
      <c r="T141" s="107">
        <f>S141*H141</f>
        <v>0</v>
      </c>
      <c r="AR141" s="108" t="s">
        <v>212</v>
      </c>
      <c r="AT141" s="108" t="s">
        <v>207</v>
      </c>
      <c r="AU141" s="108" t="s">
        <v>88</v>
      </c>
      <c r="AY141" s="15" t="s">
        <v>205</v>
      </c>
      <c r="BE141" s="109">
        <f>IF(N141="základní",J141,0)</f>
        <v>0</v>
      </c>
      <c r="BF141" s="109">
        <f>IF(N141="snížená",J141,0)</f>
        <v>0</v>
      </c>
      <c r="BG141" s="109">
        <f>IF(N141="zákl. přenesená",J141,0)</f>
        <v>0</v>
      </c>
      <c r="BH141" s="109">
        <f>IF(N141="sníž. přenesená",J141,0)</f>
        <v>0</v>
      </c>
      <c r="BI141" s="109">
        <f>IF(N141="nulová",J141,0)</f>
        <v>0</v>
      </c>
      <c r="BJ141" s="15" t="s">
        <v>86</v>
      </c>
      <c r="BK141" s="109">
        <f>ROUND(I141*H141,2)</f>
        <v>0</v>
      </c>
      <c r="BL141" s="15" t="s">
        <v>212</v>
      </c>
      <c r="BM141" s="108" t="s">
        <v>557</v>
      </c>
    </row>
    <row r="142" spans="2:65" s="25" customFormat="1" ht="29.25">
      <c r="B142" s="23"/>
      <c r="D142" s="110" t="s">
        <v>214</v>
      </c>
      <c r="F142" s="198" t="s">
        <v>236</v>
      </c>
      <c r="I142" s="2"/>
      <c r="L142" s="23"/>
      <c r="M142" s="112"/>
      <c r="N142" s="105"/>
      <c r="O142" s="105"/>
      <c r="P142" s="105"/>
      <c r="Q142" s="105"/>
      <c r="R142" s="105"/>
      <c r="S142" s="105"/>
      <c r="T142" s="113"/>
      <c r="AT142" s="15" t="s">
        <v>214</v>
      </c>
      <c r="AU142" s="15" t="s">
        <v>88</v>
      </c>
    </row>
    <row r="143" spans="2:65" s="25" customFormat="1" ht="97.5">
      <c r="B143" s="23"/>
      <c r="D143" s="110" t="s">
        <v>237</v>
      </c>
      <c r="F143" s="111" t="s">
        <v>238</v>
      </c>
      <c r="I143" s="2"/>
      <c r="L143" s="23"/>
      <c r="M143" s="112"/>
      <c r="N143" s="105"/>
      <c r="O143" s="105"/>
      <c r="P143" s="105"/>
      <c r="Q143" s="105"/>
      <c r="R143" s="105"/>
      <c r="S143" s="105"/>
      <c r="T143" s="113"/>
      <c r="AT143" s="15" t="s">
        <v>237</v>
      </c>
      <c r="AU143" s="15" t="s">
        <v>88</v>
      </c>
    </row>
    <row r="144" spans="2:65" s="115" customFormat="1">
      <c r="B144" s="114"/>
      <c r="D144" s="110" t="s">
        <v>218</v>
      </c>
      <c r="E144" s="116" t="s">
        <v>1</v>
      </c>
      <c r="F144" s="117" t="s">
        <v>104</v>
      </c>
      <c r="H144" s="116" t="s">
        <v>1</v>
      </c>
      <c r="I144" s="9"/>
      <c r="L144" s="114"/>
      <c r="M144" s="118"/>
      <c r="N144" s="119"/>
      <c r="O144" s="119"/>
      <c r="P144" s="119"/>
      <c r="Q144" s="119"/>
      <c r="R144" s="119"/>
      <c r="S144" s="119"/>
      <c r="T144" s="120"/>
      <c r="AT144" s="116" t="s">
        <v>218</v>
      </c>
      <c r="AU144" s="116" t="s">
        <v>88</v>
      </c>
      <c r="AV144" s="115" t="s">
        <v>86</v>
      </c>
      <c r="AW144" s="115" t="s">
        <v>35</v>
      </c>
      <c r="AX144" s="115" t="s">
        <v>79</v>
      </c>
      <c r="AY144" s="116" t="s">
        <v>205</v>
      </c>
    </row>
    <row r="145" spans="2:65" s="122" customFormat="1" ht="22.5">
      <c r="B145" s="121"/>
      <c r="D145" s="110" t="s">
        <v>218</v>
      </c>
      <c r="E145" s="123" t="s">
        <v>1</v>
      </c>
      <c r="F145" s="124" t="s">
        <v>558</v>
      </c>
      <c r="H145" s="125">
        <v>1344.1</v>
      </c>
      <c r="I145" s="6"/>
      <c r="L145" s="121"/>
      <c r="M145" s="126"/>
      <c r="N145" s="127"/>
      <c r="O145" s="127"/>
      <c r="P145" s="127"/>
      <c r="Q145" s="127"/>
      <c r="R145" s="127"/>
      <c r="S145" s="127"/>
      <c r="T145" s="128"/>
      <c r="AT145" s="123" t="s">
        <v>218</v>
      </c>
      <c r="AU145" s="123" t="s">
        <v>88</v>
      </c>
      <c r="AV145" s="122" t="s">
        <v>88</v>
      </c>
      <c r="AW145" s="122" t="s">
        <v>35</v>
      </c>
      <c r="AX145" s="122" t="s">
        <v>79</v>
      </c>
      <c r="AY145" s="123" t="s">
        <v>205</v>
      </c>
    </row>
    <row r="146" spans="2:65" s="122" customFormat="1">
      <c r="B146" s="121"/>
      <c r="D146" s="110" t="s">
        <v>218</v>
      </c>
      <c r="E146" s="123" t="s">
        <v>1</v>
      </c>
      <c r="F146" s="124" t="s">
        <v>559</v>
      </c>
      <c r="H146" s="125">
        <v>1084.0999999999999</v>
      </c>
      <c r="I146" s="6"/>
      <c r="L146" s="121"/>
      <c r="M146" s="126"/>
      <c r="N146" s="127"/>
      <c r="O146" s="127"/>
      <c r="P146" s="127"/>
      <c r="Q146" s="127"/>
      <c r="R146" s="127"/>
      <c r="S146" s="127"/>
      <c r="T146" s="128"/>
      <c r="AT146" s="123" t="s">
        <v>218</v>
      </c>
      <c r="AU146" s="123" t="s">
        <v>88</v>
      </c>
      <c r="AV146" s="122" t="s">
        <v>88</v>
      </c>
      <c r="AW146" s="122" t="s">
        <v>35</v>
      </c>
      <c r="AX146" s="122" t="s">
        <v>79</v>
      </c>
      <c r="AY146" s="123" t="s">
        <v>205</v>
      </c>
    </row>
    <row r="147" spans="2:65" s="200" customFormat="1">
      <c r="B147" s="199"/>
      <c r="D147" s="110" t="s">
        <v>218</v>
      </c>
      <c r="E147" s="201" t="s">
        <v>1</v>
      </c>
      <c r="F147" s="202" t="s">
        <v>220</v>
      </c>
      <c r="H147" s="203">
        <v>2428.1999999999998</v>
      </c>
      <c r="I147" s="7"/>
      <c r="L147" s="199"/>
      <c r="M147" s="204"/>
      <c r="N147" s="205"/>
      <c r="O147" s="205"/>
      <c r="P147" s="205"/>
      <c r="Q147" s="205"/>
      <c r="R147" s="205"/>
      <c r="S147" s="205"/>
      <c r="T147" s="206"/>
      <c r="AT147" s="201" t="s">
        <v>218</v>
      </c>
      <c r="AU147" s="201" t="s">
        <v>88</v>
      </c>
      <c r="AV147" s="200" t="s">
        <v>212</v>
      </c>
      <c r="AW147" s="200" t="s">
        <v>35</v>
      </c>
      <c r="AX147" s="200" t="s">
        <v>86</v>
      </c>
      <c r="AY147" s="201" t="s">
        <v>205</v>
      </c>
    </row>
    <row r="148" spans="2:65" s="25" customFormat="1" ht="24" customHeight="1">
      <c r="B148" s="23"/>
      <c r="C148" s="98" t="s">
        <v>212</v>
      </c>
      <c r="D148" s="98" t="s">
        <v>207</v>
      </c>
      <c r="E148" s="99" t="s">
        <v>242</v>
      </c>
      <c r="F148" s="100" t="s">
        <v>243</v>
      </c>
      <c r="G148" s="101" t="s">
        <v>233</v>
      </c>
      <c r="H148" s="102">
        <v>2132.5</v>
      </c>
      <c r="I148" s="5"/>
      <c r="J148" s="102">
        <f>ROUND(I148*H148,2)</f>
        <v>0</v>
      </c>
      <c r="K148" s="100" t="s">
        <v>234</v>
      </c>
      <c r="L148" s="23"/>
      <c r="M148" s="103" t="s">
        <v>1</v>
      </c>
      <c r="N148" s="104" t="s">
        <v>44</v>
      </c>
      <c r="O148" s="105"/>
      <c r="P148" s="106">
        <f>O148*H148</f>
        <v>0</v>
      </c>
      <c r="Q148" s="106">
        <v>0</v>
      </c>
      <c r="R148" s="106">
        <f>Q148*H148</f>
        <v>0</v>
      </c>
      <c r="S148" s="106">
        <v>0</v>
      </c>
      <c r="T148" s="107">
        <f>S148*H148</f>
        <v>0</v>
      </c>
      <c r="AR148" s="108" t="s">
        <v>212</v>
      </c>
      <c r="AT148" s="108" t="s">
        <v>207</v>
      </c>
      <c r="AU148" s="108" t="s">
        <v>88</v>
      </c>
      <c r="AY148" s="15" t="s">
        <v>205</v>
      </c>
      <c r="BE148" s="109">
        <f>IF(N148="základní",J148,0)</f>
        <v>0</v>
      </c>
      <c r="BF148" s="109">
        <f>IF(N148="snížená",J148,0)</f>
        <v>0</v>
      </c>
      <c r="BG148" s="109">
        <f>IF(N148="zákl. přenesená",J148,0)</f>
        <v>0</v>
      </c>
      <c r="BH148" s="109">
        <f>IF(N148="sníž. přenesená",J148,0)</f>
        <v>0</v>
      </c>
      <c r="BI148" s="109">
        <f>IF(N148="nulová",J148,0)</f>
        <v>0</v>
      </c>
      <c r="BJ148" s="15" t="s">
        <v>86</v>
      </c>
      <c r="BK148" s="109">
        <f>ROUND(I148*H148,2)</f>
        <v>0</v>
      </c>
      <c r="BL148" s="15" t="s">
        <v>212</v>
      </c>
      <c r="BM148" s="108" t="s">
        <v>560</v>
      </c>
    </row>
    <row r="149" spans="2:65" s="25" customFormat="1" ht="39">
      <c r="B149" s="23"/>
      <c r="D149" s="110" t="s">
        <v>214</v>
      </c>
      <c r="F149" s="198" t="s">
        <v>245</v>
      </c>
      <c r="I149" s="2"/>
      <c r="L149" s="23"/>
      <c r="M149" s="112"/>
      <c r="N149" s="105"/>
      <c r="O149" s="105"/>
      <c r="P149" s="105"/>
      <c r="Q149" s="105"/>
      <c r="R149" s="105"/>
      <c r="S149" s="105"/>
      <c r="T149" s="113"/>
      <c r="AT149" s="15" t="s">
        <v>214</v>
      </c>
      <c r="AU149" s="15" t="s">
        <v>88</v>
      </c>
    </row>
    <row r="150" spans="2:65" s="25" customFormat="1" ht="195">
      <c r="B150" s="23"/>
      <c r="D150" s="110" t="s">
        <v>237</v>
      </c>
      <c r="F150" s="111" t="s">
        <v>246</v>
      </c>
      <c r="I150" s="2"/>
      <c r="L150" s="23"/>
      <c r="M150" s="112"/>
      <c r="N150" s="105"/>
      <c r="O150" s="105"/>
      <c r="P150" s="105"/>
      <c r="Q150" s="105"/>
      <c r="R150" s="105"/>
      <c r="S150" s="105"/>
      <c r="T150" s="113"/>
      <c r="AT150" s="15" t="s">
        <v>237</v>
      </c>
      <c r="AU150" s="15" t="s">
        <v>88</v>
      </c>
    </row>
    <row r="151" spans="2:65" s="115" customFormat="1">
      <c r="B151" s="114"/>
      <c r="D151" s="110" t="s">
        <v>218</v>
      </c>
      <c r="E151" s="116" t="s">
        <v>1</v>
      </c>
      <c r="F151" s="117" t="s">
        <v>561</v>
      </c>
      <c r="H151" s="116" t="s">
        <v>1</v>
      </c>
      <c r="I151" s="9"/>
      <c r="L151" s="114"/>
      <c r="M151" s="118"/>
      <c r="N151" s="119"/>
      <c r="O151" s="119"/>
      <c r="P151" s="119"/>
      <c r="Q151" s="119"/>
      <c r="R151" s="119"/>
      <c r="S151" s="119"/>
      <c r="T151" s="120"/>
      <c r="AT151" s="116" t="s">
        <v>218</v>
      </c>
      <c r="AU151" s="116" t="s">
        <v>88</v>
      </c>
      <c r="AV151" s="115" t="s">
        <v>86</v>
      </c>
      <c r="AW151" s="115" t="s">
        <v>35</v>
      </c>
      <c r="AX151" s="115" t="s">
        <v>79</v>
      </c>
      <c r="AY151" s="116" t="s">
        <v>205</v>
      </c>
    </row>
    <row r="152" spans="2:65" s="122" customFormat="1">
      <c r="B152" s="121"/>
      <c r="D152" s="110" t="s">
        <v>218</v>
      </c>
      <c r="E152" s="123" t="s">
        <v>1</v>
      </c>
      <c r="F152" s="124" t="s">
        <v>562</v>
      </c>
      <c r="H152" s="125">
        <v>1344.1</v>
      </c>
      <c r="I152" s="6"/>
      <c r="L152" s="121"/>
      <c r="M152" s="126"/>
      <c r="N152" s="127"/>
      <c r="O152" s="127"/>
      <c r="P152" s="127"/>
      <c r="Q152" s="127"/>
      <c r="R152" s="127"/>
      <c r="S152" s="127"/>
      <c r="T152" s="128"/>
      <c r="AT152" s="123" t="s">
        <v>218</v>
      </c>
      <c r="AU152" s="123" t="s">
        <v>88</v>
      </c>
      <c r="AV152" s="122" t="s">
        <v>88</v>
      </c>
      <c r="AW152" s="122" t="s">
        <v>35</v>
      </c>
      <c r="AX152" s="122" t="s">
        <v>79</v>
      </c>
      <c r="AY152" s="123" t="s">
        <v>205</v>
      </c>
    </row>
    <row r="153" spans="2:65" s="115" customFormat="1">
      <c r="B153" s="114"/>
      <c r="D153" s="110" t="s">
        <v>218</v>
      </c>
      <c r="E153" s="116" t="s">
        <v>1</v>
      </c>
      <c r="F153" s="117" t="s">
        <v>563</v>
      </c>
      <c r="H153" s="116" t="s">
        <v>1</v>
      </c>
      <c r="I153" s="9"/>
      <c r="L153" s="114"/>
      <c r="M153" s="118"/>
      <c r="N153" s="119"/>
      <c r="O153" s="119"/>
      <c r="P153" s="119"/>
      <c r="Q153" s="119"/>
      <c r="R153" s="119"/>
      <c r="S153" s="119"/>
      <c r="T153" s="120"/>
      <c r="AT153" s="116" t="s">
        <v>218</v>
      </c>
      <c r="AU153" s="116" t="s">
        <v>88</v>
      </c>
      <c r="AV153" s="115" t="s">
        <v>86</v>
      </c>
      <c r="AW153" s="115" t="s">
        <v>35</v>
      </c>
      <c r="AX153" s="115" t="s">
        <v>79</v>
      </c>
      <c r="AY153" s="116" t="s">
        <v>205</v>
      </c>
    </row>
    <row r="154" spans="2:65" s="122" customFormat="1">
      <c r="B154" s="121"/>
      <c r="D154" s="110" t="s">
        <v>218</v>
      </c>
      <c r="E154" s="123" t="s">
        <v>1</v>
      </c>
      <c r="F154" s="124" t="s">
        <v>564</v>
      </c>
      <c r="H154" s="125">
        <v>784.6</v>
      </c>
      <c r="I154" s="6"/>
      <c r="L154" s="121"/>
      <c r="M154" s="126"/>
      <c r="N154" s="127"/>
      <c r="O154" s="127"/>
      <c r="P154" s="127"/>
      <c r="Q154" s="127"/>
      <c r="R154" s="127"/>
      <c r="S154" s="127"/>
      <c r="T154" s="128"/>
      <c r="AT154" s="123" t="s">
        <v>218</v>
      </c>
      <c r="AU154" s="123" t="s">
        <v>88</v>
      </c>
      <c r="AV154" s="122" t="s">
        <v>88</v>
      </c>
      <c r="AW154" s="122" t="s">
        <v>35</v>
      </c>
      <c r="AX154" s="122" t="s">
        <v>79</v>
      </c>
      <c r="AY154" s="123" t="s">
        <v>205</v>
      </c>
    </row>
    <row r="155" spans="2:65" s="115" customFormat="1" ht="22.5">
      <c r="B155" s="114"/>
      <c r="D155" s="110" t="s">
        <v>218</v>
      </c>
      <c r="E155" s="116" t="s">
        <v>1</v>
      </c>
      <c r="F155" s="117" t="s">
        <v>253</v>
      </c>
      <c r="H155" s="116" t="s">
        <v>1</v>
      </c>
      <c r="I155" s="9"/>
      <c r="L155" s="114"/>
      <c r="M155" s="118"/>
      <c r="N155" s="119"/>
      <c r="O155" s="119"/>
      <c r="P155" s="119"/>
      <c r="Q155" s="119"/>
      <c r="R155" s="119"/>
      <c r="S155" s="119"/>
      <c r="T155" s="120"/>
      <c r="AT155" s="116" t="s">
        <v>218</v>
      </c>
      <c r="AU155" s="116" t="s">
        <v>88</v>
      </c>
      <c r="AV155" s="115" t="s">
        <v>86</v>
      </c>
      <c r="AW155" s="115" t="s">
        <v>35</v>
      </c>
      <c r="AX155" s="115" t="s">
        <v>79</v>
      </c>
      <c r="AY155" s="116" t="s">
        <v>205</v>
      </c>
    </row>
    <row r="156" spans="2:65" s="115" customFormat="1">
      <c r="B156" s="114"/>
      <c r="D156" s="110" t="s">
        <v>218</v>
      </c>
      <c r="E156" s="116" t="s">
        <v>1</v>
      </c>
      <c r="F156" s="117" t="s">
        <v>254</v>
      </c>
      <c r="H156" s="116" t="s">
        <v>1</v>
      </c>
      <c r="I156" s="9"/>
      <c r="L156" s="114"/>
      <c r="M156" s="118"/>
      <c r="N156" s="119"/>
      <c r="O156" s="119"/>
      <c r="P156" s="119"/>
      <c r="Q156" s="119"/>
      <c r="R156" s="119"/>
      <c r="S156" s="119"/>
      <c r="T156" s="120"/>
      <c r="AT156" s="116" t="s">
        <v>218</v>
      </c>
      <c r="AU156" s="116" t="s">
        <v>88</v>
      </c>
      <c r="AV156" s="115" t="s">
        <v>86</v>
      </c>
      <c r="AW156" s="115" t="s">
        <v>35</v>
      </c>
      <c r="AX156" s="115" t="s">
        <v>79</v>
      </c>
      <c r="AY156" s="116" t="s">
        <v>205</v>
      </c>
    </row>
    <row r="157" spans="2:65" s="122" customFormat="1">
      <c r="B157" s="121"/>
      <c r="D157" s="110" t="s">
        <v>218</v>
      </c>
      <c r="E157" s="123" t="s">
        <v>1</v>
      </c>
      <c r="F157" s="124" t="s">
        <v>565</v>
      </c>
      <c r="H157" s="125">
        <v>3.8</v>
      </c>
      <c r="I157" s="6"/>
      <c r="L157" s="121"/>
      <c r="M157" s="126"/>
      <c r="N157" s="127"/>
      <c r="O157" s="127"/>
      <c r="P157" s="127"/>
      <c r="Q157" s="127"/>
      <c r="R157" s="127"/>
      <c r="S157" s="127"/>
      <c r="T157" s="128"/>
      <c r="AT157" s="123" t="s">
        <v>218</v>
      </c>
      <c r="AU157" s="123" t="s">
        <v>88</v>
      </c>
      <c r="AV157" s="122" t="s">
        <v>88</v>
      </c>
      <c r="AW157" s="122" t="s">
        <v>35</v>
      </c>
      <c r="AX157" s="122" t="s">
        <v>79</v>
      </c>
      <c r="AY157" s="123" t="s">
        <v>205</v>
      </c>
    </row>
    <row r="158" spans="2:65" s="200" customFormat="1">
      <c r="B158" s="199"/>
      <c r="D158" s="110" t="s">
        <v>218</v>
      </c>
      <c r="E158" s="201" t="s">
        <v>1</v>
      </c>
      <c r="F158" s="202" t="s">
        <v>220</v>
      </c>
      <c r="H158" s="203">
        <v>2132.5</v>
      </c>
      <c r="I158" s="7"/>
      <c r="L158" s="199"/>
      <c r="M158" s="204"/>
      <c r="N158" s="205"/>
      <c r="O158" s="205"/>
      <c r="P158" s="205"/>
      <c r="Q158" s="205"/>
      <c r="R158" s="205"/>
      <c r="S158" s="205"/>
      <c r="T158" s="206"/>
      <c r="AT158" s="201" t="s">
        <v>218</v>
      </c>
      <c r="AU158" s="201" t="s">
        <v>88</v>
      </c>
      <c r="AV158" s="200" t="s">
        <v>212</v>
      </c>
      <c r="AW158" s="200" t="s">
        <v>35</v>
      </c>
      <c r="AX158" s="200" t="s">
        <v>86</v>
      </c>
      <c r="AY158" s="201" t="s">
        <v>205</v>
      </c>
    </row>
    <row r="159" spans="2:65" s="25" customFormat="1" ht="24" customHeight="1">
      <c r="B159" s="23"/>
      <c r="C159" s="98" t="s">
        <v>258</v>
      </c>
      <c r="D159" s="98" t="s">
        <v>207</v>
      </c>
      <c r="E159" s="99" t="s">
        <v>259</v>
      </c>
      <c r="F159" s="100" t="s">
        <v>260</v>
      </c>
      <c r="G159" s="101" t="s">
        <v>233</v>
      </c>
      <c r="H159" s="102">
        <v>796.6</v>
      </c>
      <c r="I159" s="5"/>
      <c r="J159" s="102">
        <f>ROUND(I159*H159,2)</f>
        <v>0</v>
      </c>
      <c r="K159" s="100" t="s">
        <v>211</v>
      </c>
      <c r="L159" s="23"/>
      <c r="M159" s="103" t="s">
        <v>1</v>
      </c>
      <c r="N159" s="104" t="s">
        <v>44</v>
      </c>
      <c r="O159" s="105"/>
      <c r="P159" s="106">
        <f>O159*H159</f>
        <v>0</v>
      </c>
      <c r="Q159" s="106">
        <v>0</v>
      </c>
      <c r="R159" s="106">
        <f>Q159*H159</f>
        <v>0</v>
      </c>
      <c r="S159" s="106">
        <v>0</v>
      </c>
      <c r="T159" s="107">
        <f>S159*H159</f>
        <v>0</v>
      </c>
      <c r="AR159" s="108" t="s">
        <v>212</v>
      </c>
      <c r="AT159" s="108" t="s">
        <v>207</v>
      </c>
      <c r="AU159" s="108" t="s">
        <v>88</v>
      </c>
      <c r="AY159" s="15" t="s">
        <v>205</v>
      </c>
      <c r="BE159" s="109">
        <f>IF(N159="základní",J159,0)</f>
        <v>0</v>
      </c>
      <c r="BF159" s="109">
        <f>IF(N159="snížená",J159,0)</f>
        <v>0</v>
      </c>
      <c r="BG159" s="109">
        <f>IF(N159="zákl. přenesená",J159,0)</f>
        <v>0</v>
      </c>
      <c r="BH159" s="109">
        <f>IF(N159="sníž. přenesená",J159,0)</f>
        <v>0</v>
      </c>
      <c r="BI159" s="109">
        <f>IF(N159="nulová",J159,0)</f>
        <v>0</v>
      </c>
      <c r="BJ159" s="15" t="s">
        <v>86</v>
      </c>
      <c r="BK159" s="109">
        <f>ROUND(I159*H159,2)</f>
        <v>0</v>
      </c>
      <c r="BL159" s="15" t="s">
        <v>212</v>
      </c>
      <c r="BM159" s="108" t="s">
        <v>566</v>
      </c>
    </row>
    <row r="160" spans="2:65" s="122" customFormat="1">
      <c r="B160" s="121"/>
      <c r="D160" s="110" t="s">
        <v>218</v>
      </c>
      <c r="E160" s="123" t="s">
        <v>1</v>
      </c>
      <c r="F160" s="124" t="s">
        <v>567</v>
      </c>
      <c r="H160" s="125">
        <v>1084.0999999999999</v>
      </c>
      <c r="I160" s="6"/>
      <c r="L160" s="121"/>
      <c r="M160" s="126"/>
      <c r="N160" s="127"/>
      <c r="O160" s="127"/>
      <c r="P160" s="127"/>
      <c r="Q160" s="127"/>
      <c r="R160" s="127"/>
      <c r="S160" s="127"/>
      <c r="T160" s="128"/>
      <c r="AT160" s="123" t="s">
        <v>218</v>
      </c>
      <c r="AU160" s="123" t="s">
        <v>88</v>
      </c>
      <c r="AV160" s="122" t="s">
        <v>88</v>
      </c>
      <c r="AW160" s="122" t="s">
        <v>35</v>
      </c>
      <c r="AX160" s="122" t="s">
        <v>79</v>
      </c>
      <c r="AY160" s="123" t="s">
        <v>205</v>
      </c>
    </row>
    <row r="161" spans="2:65" s="122" customFormat="1">
      <c r="B161" s="121"/>
      <c r="D161" s="110" t="s">
        <v>218</v>
      </c>
      <c r="E161" s="123" t="s">
        <v>1</v>
      </c>
      <c r="F161" s="124" t="s">
        <v>568</v>
      </c>
      <c r="H161" s="125">
        <v>-287.5</v>
      </c>
      <c r="I161" s="6"/>
      <c r="L161" s="121"/>
      <c r="M161" s="126"/>
      <c r="N161" s="127"/>
      <c r="O161" s="127"/>
      <c r="P161" s="127"/>
      <c r="Q161" s="127"/>
      <c r="R161" s="127"/>
      <c r="S161" s="127"/>
      <c r="T161" s="128"/>
      <c r="AT161" s="123" t="s">
        <v>218</v>
      </c>
      <c r="AU161" s="123" t="s">
        <v>88</v>
      </c>
      <c r="AV161" s="122" t="s">
        <v>88</v>
      </c>
      <c r="AW161" s="122" t="s">
        <v>35</v>
      </c>
      <c r="AX161" s="122" t="s">
        <v>79</v>
      </c>
      <c r="AY161" s="123" t="s">
        <v>205</v>
      </c>
    </row>
    <row r="162" spans="2:65" s="200" customFormat="1">
      <c r="B162" s="199"/>
      <c r="D162" s="110" t="s">
        <v>218</v>
      </c>
      <c r="E162" s="201" t="s">
        <v>1</v>
      </c>
      <c r="F162" s="202" t="s">
        <v>220</v>
      </c>
      <c r="H162" s="203">
        <v>796.6</v>
      </c>
      <c r="I162" s="7"/>
      <c r="L162" s="199"/>
      <c r="M162" s="204"/>
      <c r="N162" s="205"/>
      <c r="O162" s="205"/>
      <c r="P162" s="205"/>
      <c r="Q162" s="205"/>
      <c r="R162" s="205"/>
      <c r="S162" s="205"/>
      <c r="T162" s="206"/>
      <c r="AT162" s="201" t="s">
        <v>218</v>
      </c>
      <c r="AU162" s="201" t="s">
        <v>88</v>
      </c>
      <c r="AV162" s="200" t="s">
        <v>212</v>
      </c>
      <c r="AW162" s="200" t="s">
        <v>35</v>
      </c>
      <c r="AX162" s="200" t="s">
        <v>86</v>
      </c>
      <c r="AY162" s="201" t="s">
        <v>205</v>
      </c>
    </row>
    <row r="163" spans="2:65" s="25" customFormat="1" ht="16.5" customHeight="1">
      <c r="B163" s="23"/>
      <c r="C163" s="98" t="s">
        <v>263</v>
      </c>
      <c r="D163" s="98" t="s">
        <v>207</v>
      </c>
      <c r="E163" s="99" t="s">
        <v>264</v>
      </c>
      <c r="F163" s="100" t="s">
        <v>265</v>
      </c>
      <c r="G163" s="101" t="s">
        <v>233</v>
      </c>
      <c r="H163" s="102">
        <v>1075.9000000000001</v>
      </c>
      <c r="I163" s="5"/>
      <c r="J163" s="102">
        <f>ROUND(I163*H163,2)</f>
        <v>0</v>
      </c>
      <c r="K163" s="100" t="s">
        <v>234</v>
      </c>
      <c r="L163" s="23"/>
      <c r="M163" s="103" t="s">
        <v>1</v>
      </c>
      <c r="N163" s="104" t="s">
        <v>44</v>
      </c>
      <c r="O163" s="105"/>
      <c r="P163" s="106">
        <f>O163*H163</f>
        <v>0</v>
      </c>
      <c r="Q163" s="106">
        <v>0</v>
      </c>
      <c r="R163" s="106">
        <f>Q163*H163</f>
        <v>0</v>
      </c>
      <c r="S163" s="106">
        <v>0</v>
      </c>
      <c r="T163" s="107">
        <f>S163*H163</f>
        <v>0</v>
      </c>
      <c r="AR163" s="108" t="s">
        <v>212</v>
      </c>
      <c r="AT163" s="108" t="s">
        <v>207</v>
      </c>
      <c r="AU163" s="108" t="s">
        <v>88</v>
      </c>
      <c r="AY163" s="15" t="s">
        <v>205</v>
      </c>
      <c r="BE163" s="109">
        <f>IF(N163="základní",J163,0)</f>
        <v>0</v>
      </c>
      <c r="BF163" s="109">
        <f>IF(N163="snížená",J163,0)</f>
        <v>0</v>
      </c>
      <c r="BG163" s="109">
        <f>IF(N163="zákl. přenesená",J163,0)</f>
        <v>0</v>
      </c>
      <c r="BH163" s="109">
        <f>IF(N163="sníž. přenesená",J163,0)</f>
        <v>0</v>
      </c>
      <c r="BI163" s="109">
        <f>IF(N163="nulová",J163,0)</f>
        <v>0</v>
      </c>
      <c r="BJ163" s="15" t="s">
        <v>86</v>
      </c>
      <c r="BK163" s="109">
        <f>ROUND(I163*H163,2)</f>
        <v>0</v>
      </c>
      <c r="BL163" s="15" t="s">
        <v>212</v>
      </c>
      <c r="BM163" s="108" t="s">
        <v>569</v>
      </c>
    </row>
    <row r="164" spans="2:65" s="25" customFormat="1" ht="19.5">
      <c r="B164" s="23"/>
      <c r="D164" s="110" t="s">
        <v>214</v>
      </c>
      <c r="F164" s="198" t="s">
        <v>267</v>
      </c>
      <c r="I164" s="2"/>
      <c r="L164" s="23"/>
      <c r="M164" s="112"/>
      <c r="N164" s="105"/>
      <c r="O164" s="105"/>
      <c r="P164" s="105"/>
      <c r="Q164" s="105"/>
      <c r="R164" s="105"/>
      <c r="S164" s="105"/>
      <c r="T164" s="113"/>
      <c r="AT164" s="15" t="s">
        <v>214</v>
      </c>
      <c r="AU164" s="15" t="s">
        <v>88</v>
      </c>
    </row>
    <row r="165" spans="2:65" s="25" customFormat="1" ht="146.25">
      <c r="B165" s="23"/>
      <c r="D165" s="110" t="s">
        <v>237</v>
      </c>
      <c r="F165" s="111" t="s">
        <v>268</v>
      </c>
      <c r="I165" s="2"/>
      <c r="L165" s="23"/>
      <c r="M165" s="112"/>
      <c r="N165" s="105"/>
      <c r="O165" s="105"/>
      <c r="P165" s="105"/>
      <c r="Q165" s="105"/>
      <c r="R165" s="105"/>
      <c r="S165" s="105"/>
      <c r="T165" s="113"/>
      <c r="AT165" s="15" t="s">
        <v>237</v>
      </c>
      <c r="AU165" s="15" t="s">
        <v>88</v>
      </c>
    </row>
    <row r="166" spans="2:65" s="115" customFormat="1" ht="22.5">
      <c r="B166" s="114"/>
      <c r="D166" s="110" t="s">
        <v>218</v>
      </c>
      <c r="E166" s="116" t="s">
        <v>1</v>
      </c>
      <c r="F166" s="117" t="s">
        <v>570</v>
      </c>
      <c r="H166" s="116" t="s">
        <v>1</v>
      </c>
      <c r="I166" s="9"/>
      <c r="L166" s="114"/>
      <c r="M166" s="118"/>
      <c r="N166" s="119"/>
      <c r="O166" s="119"/>
      <c r="P166" s="119"/>
      <c r="Q166" s="119"/>
      <c r="R166" s="119"/>
      <c r="S166" s="119"/>
      <c r="T166" s="120"/>
      <c r="AT166" s="116" t="s">
        <v>218</v>
      </c>
      <c r="AU166" s="116" t="s">
        <v>88</v>
      </c>
      <c r="AV166" s="115" t="s">
        <v>86</v>
      </c>
      <c r="AW166" s="115" t="s">
        <v>35</v>
      </c>
      <c r="AX166" s="115" t="s">
        <v>79</v>
      </c>
      <c r="AY166" s="116" t="s">
        <v>205</v>
      </c>
    </row>
    <row r="167" spans="2:65" s="122" customFormat="1">
      <c r="B167" s="121"/>
      <c r="D167" s="110" t="s">
        <v>218</v>
      </c>
      <c r="E167" s="123" t="s">
        <v>1</v>
      </c>
      <c r="F167" s="124" t="s">
        <v>571</v>
      </c>
      <c r="H167" s="125">
        <v>287.5</v>
      </c>
      <c r="I167" s="6"/>
      <c r="L167" s="121"/>
      <c r="M167" s="126"/>
      <c r="N167" s="127"/>
      <c r="O167" s="127"/>
      <c r="P167" s="127"/>
      <c r="Q167" s="127"/>
      <c r="R167" s="127"/>
      <c r="S167" s="127"/>
      <c r="T167" s="128"/>
      <c r="AT167" s="123" t="s">
        <v>218</v>
      </c>
      <c r="AU167" s="123" t="s">
        <v>88</v>
      </c>
      <c r="AV167" s="122" t="s">
        <v>88</v>
      </c>
      <c r="AW167" s="122" t="s">
        <v>35</v>
      </c>
      <c r="AX167" s="122" t="s">
        <v>79</v>
      </c>
      <c r="AY167" s="123" t="s">
        <v>205</v>
      </c>
    </row>
    <row r="168" spans="2:65" s="115" customFormat="1">
      <c r="B168" s="114"/>
      <c r="D168" s="110" t="s">
        <v>218</v>
      </c>
      <c r="E168" s="116" t="s">
        <v>1</v>
      </c>
      <c r="F168" s="117" t="s">
        <v>572</v>
      </c>
      <c r="H168" s="116" t="s">
        <v>1</v>
      </c>
      <c r="I168" s="9"/>
      <c r="L168" s="114"/>
      <c r="M168" s="118"/>
      <c r="N168" s="119"/>
      <c r="O168" s="119"/>
      <c r="P168" s="119"/>
      <c r="Q168" s="119"/>
      <c r="R168" s="119"/>
      <c r="S168" s="119"/>
      <c r="T168" s="120"/>
      <c r="AT168" s="116" t="s">
        <v>218</v>
      </c>
      <c r="AU168" s="116" t="s">
        <v>88</v>
      </c>
      <c r="AV168" s="115" t="s">
        <v>86</v>
      </c>
      <c r="AW168" s="115" t="s">
        <v>35</v>
      </c>
      <c r="AX168" s="115" t="s">
        <v>79</v>
      </c>
      <c r="AY168" s="116" t="s">
        <v>205</v>
      </c>
    </row>
    <row r="169" spans="2:65" s="122" customFormat="1">
      <c r="B169" s="121"/>
      <c r="D169" s="110" t="s">
        <v>218</v>
      </c>
      <c r="E169" s="123" t="s">
        <v>1</v>
      </c>
      <c r="F169" s="124" t="s">
        <v>564</v>
      </c>
      <c r="H169" s="125">
        <v>784.6</v>
      </c>
      <c r="I169" s="6"/>
      <c r="L169" s="121"/>
      <c r="M169" s="126"/>
      <c r="N169" s="127"/>
      <c r="O169" s="127"/>
      <c r="P169" s="127"/>
      <c r="Q169" s="127"/>
      <c r="R169" s="127"/>
      <c r="S169" s="127"/>
      <c r="T169" s="128"/>
      <c r="AT169" s="123" t="s">
        <v>218</v>
      </c>
      <c r="AU169" s="123" t="s">
        <v>88</v>
      </c>
      <c r="AV169" s="122" t="s">
        <v>88</v>
      </c>
      <c r="AW169" s="122" t="s">
        <v>35</v>
      </c>
      <c r="AX169" s="122" t="s">
        <v>79</v>
      </c>
      <c r="AY169" s="123" t="s">
        <v>205</v>
      </c>
    </row>
    <row r="170" spans="2:65" s="115" customFormat="1" ht="22.5">
      <c r="B170" s="114"/>
      <c r="D170" s="110" t="s">
        <v>218</v>
      </c>
      <c r="E170" s="116" t="s">
        <v>1</v>
      </c>
      <c r="F170" s="117" t="s">
        <v>271</v>
      </c>
      <c r="H170" s="116" t="s">
        <v>1</v>
      </c>
      <c r="I170" s="9"/>
      <c r="L170" s="114"/>
      <c r="M170" s="118"/>
      <c r="N170" s="119"/>
      <c r="O170" s="119"/>
      <c r="P170" s="119"/>
      <c r="Q170" s="119"/>
      <c r="R170" s="119"/>
      <c r="S170" s="119"/>
      <c r="T170" s="120"/>
      <c r="AT170" s="116" t="s">
        <v>218</v>
      </c>
      <c r="AU170" s="116" t="s">
        <v>88</v>
      </c>
      <c r="AV170" s="115" t="s">
        <v>86</v>
      </c>
      <c r="AW170" s="115" t="s">
        <v>35</v>
      </c>
      <c r="AX170" s="115" t="s">
        <v>79</v>
      </c>
      <c r="AY170" s="116" t="s">
        <v>205</v>
      </c>
    </row>
    <row r="171" spans="2:65" s="115" customFormat="1">
      <c r="B171" s="114"/>
      <c r="D171" s="110" t="s">
        <v>218</v>
      </c>
      <c r="E171" s="116" t="s">
        <v>1</v>
      </c>
      <c r="F171" s="117" t="s">
        <v>254</v>
      </c>
      <c r="H171" s="116" t="s">
        <v>1</v>
      </c>
      <c r="I171" s="9"/>
      <c r="L171" s="114"/>
      <c r="M171" s="118"/>
      <c r="N171" s="119"/>
      <c r="O171" s="119"/>
      <c r="P171" s="119"/>
      <c r="Q171" s="119"/>
      <c r="R171" s="119"/>
      <c r="S171" s="119"/>
      <c r="T171" s="120"/>
      <c r="AT171" s="116" t="s">
        <v>218</v>
      </c>
      <c r="AU171" s="116" t="s">
        <v>88</v>
      </c>
      <c r="AV171" s="115" t="s">
        <v>86</v>
      </c>
      <c r="AW171" s="115" t="s">
        <v>35</v>
      </c>
      <c r="AX171" s="115" t="s">
        <v>79</v>
      </c>
      <c r="AY171" s="116" t="s">
        <v>205</v>
      </c>
    </row>
    <row r="172" spans="2:65" s="122" customFormat="1">
      <c r="B172" s="121"/>
      <c r="D172" s="110" t="s">
        <v>218</v>
      </c>
      <c r="E172" s="123" t="s">
        <v>1</v>
      </c>
      <c r="F172" s="124" t="s">
        <v>565</v>
      </c>
      <c r="H172" s="125">
        <v>3.8</v>
      </c>
      <c r="I172" s="6"/>
      <c r="L172" s="121"/>
      <c r="M172" s="126"/>
      <c r="N172" s="127"/>
      <c r="O172" s="127"/>
      <c r="P172" s="127"/>
      <c r="Q172" s="127"/>
      <c r="R172" s="127"/>
      <c r="S172" s="127"/>
      <c r="T172" s="128"/>
      <c r="AT172" s="123" t="s">
        <v>218</v>
      </c>
      <c r="AU172" s="123" t="s">
        <v>88</v>
      </c>
      <c r="AV172" s="122" t="s">
        <v>88</v>
      </c>
      <c r="AW172" s="122" t="s">
        <v>35</v>
      </c>
      <c r="AX172" s="122" t="s">
        <v>79</v>
      </c>
      <c r="AY172" s="123" t="s">
        <v>205</v>
      </c>
    </row>
    <row r="173" spans="2:65" s="200" customFormat="1">
      <c r="B173" s="199"/>
      <c r="D173" s="110" t="s">
        <v>218</v>
      </c>
      <c r="E173" s="201" t="s">
        <v>1</v>
      </c>
      <c r="F173" s="202" t="s">
        <v>220</v>
      </c>
      <c r="H173" s="203">
        <v>1075.8999999999999</v>
      </c>
      <c r="I173" s="7"/>
      <c r="L173" s="199"/>
      <c r="M173" s="204"/>
      <c r="N173" s="205"/>
      <c r="O173" s="205"/>
      <c r="P173" s="205"/>
      <c r="Q173" s="205"/>
      <c r="R173" s="205"/>
      <c r="S173" s="205"/>
      <c r="T173" s="206"/>
      <c r="AT173" s="201" t="s">
        <v>218</v>
      </c>
      <c r="AU173" s="201" t="s">
        <v>88</v>
      </c>
      <c r="AV173" s="200" t="s">
        <v>212</v>
      </c>
      <c r="AW173" s="200" t="s">
        <v>35</v>
      </c>
      <c r="AX173" s="200" t="s">
        <v>86</v>
      </c>
      <c r="AY173" s="201" t="s">
        <v>205</v>
      </c>
    </row>
    <row r="174" spans="2:65" s="25" customFormat="1" ht="24" customHeight="1">
      <c r="B174" s="23"/>
      <c r="C174" s="98" t="s">
        <v>272</v>
      </c>
      <c r="D174" s="98" t="s">
        <v>207</v>
      </c>
      <c r="E174" s="99" t="s">
        <v>273</v>
      </c>
      <c r="F174" s="100" t="s">
        <v>274</v>
      </c>
      <c r="G174" s="101" t="s">
        <v>233</v>
      </c>
      <c r="H174" s="102">
        <v>784.62</v>
      </c>
      <c r="I174" s="5"/>
      <c r="J174" s="102">
        <f>ROUND(I174*H174,2)</f>
        <v>0</v>
      </c>
      <c r="K174" s="100" t="s">
        <v>234</v>
      </c>
      <c r="L174" s="23"/>
      <c r="M174" s="103" t="s">
        <v>1</v>
      </c>
      <c r="N174" s="104" t="s">
        <v>44</v>
      </c>
      <c r="O174" s="105"/>
      <c r="P174" s="106">
        <f>O174*H174</f>
        <v>0</v>
      </c>
      <c r="Q174" s="106">
        <v>0</v>
      </c>
      <c r="R174" s="106">
        <f>Q174*H174</f>
        <v>0</v>
      </c>
      <c r="S174" s="106">
        <v>0</v>
      </c>
      <c r="T174" s="107">
        <f>S174*H174</f>
        <v>0</v>
      </c>
      <c r="AR174" s="108" t="s">
        <v>212</v>
      </c>
      <c r="AT174" s="108" t="s">
        <v>207</v>
      </c>
      <c r="AU174" s="108" t="s">
        <v>88</v>
      </c>
      <c r="AY174" s="15" t="s">
        <v>205</v>
      </c>
      <c r="BE174" s="109">
        <f>IF(N174="základní",J174,0)</f>
        <v>0</v>
      </c>
      <c r="BF174" s="109">
        <f>IF(N174="snížená",J174,0)</f>
        <v>0</v>
      </c>
      <c r="BG174" s="109">
        <f>IF(N174="zákl. přenesená",J174,0)</f>
        <v>0</v>
      </c>
      <c r="BH174" s="109">
        <f>IF(N174="sníž. přenesená",J174,0)</f>
        <v>0</v>
      </c>
      <c r="BI174" s="109">
        <f>IF(N174="nulová",J174,0)</f>
        <v>0</v>
      </c>
      <c r="BJ174" s="15" t="s">
        <v>86</v>
      </c>
      <c r="BK174" s="109">
        <f>ROUND(I174*H174,2)</f>
        <v>0</v>
      </c>
      <c r="BL174" s="15" t="s">
        <v>212</v>
      </c>
      <c r="BM174" s="108" t="s">
        <v>573</v>
      </c>
    </row>
    <row r="175" spans="2:65" s="25" customFormat="1" ht="39">
      <c r="B175" s="23"/>
      <c r="D175" s="110" t="s">
        <v>214</v>
      </c>
      <c r="F175" s="198" t="s">
        <v>276</v>
      </c>
      <c r="I175" s="2"/>
      <c r="L175" s="23"/>
      <c r="M175" s="112"/>
      <c r="N175" s="105"/>
      <c r="O175" s="105"/>
      <c r="P175" s="105"/>
      <c r="Q175" s="105"/>
      <c r="R175" s="105"/>
      <c r="S175" s="105"/>
      <c r="T175" s="113"/>
      <c r="AT175" s="15" t="s">
        <v>214</v>
      </c>
      <c r="AU175" s="15" t="s">
        <v>88</v>
      </c>
    </row>
    <row r="176" spans="2:65" s="25" customFormat="1" ht="409.5">
      <c r="B176" s="23"/>
      <c r="D176" s="110" t="s">
        <v>237</v>
      </c>
      <c r="F176" s="223" t="s">
        <v>277</v>
      </c>
      <c r="I176" s="2"/>
      <c r="L176" s="23"/>
      <c r="M176" s="112"/>
      <c r="N176" s="105"/>
      <c r="O176" s="105"/>
      <c r="P176" s="105"/>
      <c r="Q176" s="105"/>
      <c r="R176" s="105"/>
      <c r="S176" s="105"/>
      <c r="T176" s="113"/>
      <c r="AT176" s="15" t="s">
        <v>237</v>
      </c>
      <c r="AU176" s="15" t="s">
        <v>88</v>
      </c>
    </row>
    <row r="177" spans="2:65" s="115" customFormat="1">
      <c r="B177" s="114"/>
      <c r="D177" s="110" t="s">
        <v>218</v>
      </c>
      <c r="E177" s="116" t="s">
        <v>1</v>
      </c>
      <c r="F177" s="117" t="s">
        <v>574</v>
      </c>
      <c r="H177" s="116" t="s">
        <v>1</v>
      </c>
      <c r="I177" s="9"/>
      <c r="L177" s="114"/>
      <c r="M177" s="118"/>
      <c r="N177" s="119"/>
      <c r="O177" s="119"/>
      <c r="P177" s="119"/>
      <c r="Q177" s="119"/>
      <c r="R177" s="119"/>
      <c r="S177" s="119"/>
      <c r="T177" s="120"/>
      <c r="AT177" s="116" t="s">
        <v>218</v>
      </c>
      <c r="AU177" s="116" t="s">
        <v>88</v>
      </c>
      <c r="AV177" s="115" t="s">
        <v>86</v>
      </c>
      <c r="AW177" s="115" t="s">
        <v>35</v>
      </c>
      <c r="AX177" s="115" t="s">
        <v>79</v>
      </c>
      <c r="AY177" s="116" t="s">
        <v>205</v>
      </c>
    </row>
    <row r="178" spans="2:65" s="122" customFormat="1">
      <c r="B178" s="121"/>
      <c r="D178" s="110" t="s">
        <v>218</v>
      </c>
      <c r="E178" s="123" t="s">
        <v>1</v>
      </c>
      <c r="F178" s="124" t="s">
        <v>575</v>
      </c>
      <c r="H178" s="125">
        <v>784.62</v>
      </c>
      <c r="I178" s="6"/>
      <c r="L178" s="121"/>
      <c r="M178" s="126"/>
      <c r="N178" s="127"/>
      <c r="O178" s="127"/>
      <c r="P178" s="127"/>
      <c r="Q178" s="127"/>
      <c r="R178" s="127"/>
      <c r="S178" s="127"/>
      <c r="T178" s="128"/>
      <c r="AT178" s="123" t="s">
        <v>218</v>
      </c>
      <c r="AU178" s="123" t="s">
        <v>88</v>
      </c>
      <c r="AV178" s="122" t="s">
        <v>88</v>
      </c>
      <c r="AW178" s="122" t="s">
        <v>35</v>
      </c>
      <c r="AX178" s="122" t="s">
        <v>79</v>
      </c>
      <c r="AY178" s="123" t="s">
        <v>205</v>
      </c>
    </row>
    <row r="179" spans="2:65" s="200" customFormat="1">
      <c r="B179" s="199"/>
      <c r="D179" s="110" t="s">
        <v>218</v>
      </c>
      <c r="E179" s="201" t="s">
        <v>1</v>
      </c>
      <c r="F179" s="202" t="s">
        <v>220</v>
      </c>
      <c r="H179" s="203">
        <v>784.62</v>
      </c>
      <c r="I179" s="7"/>
      <c r="L179" s="199"/>
      <c r="M179" s="204"/>
      <c r="N179" s="205"/>
      <c r="O179" s="205"/>
      <c r="P179" s="205"/>
      <c r="Q179" s="205"/>
      <c r="R179" s="205"/>
      <c r="S179" s="205"/>
      <c r="T179" s="206"/>
      <c r="AT179" s="201" t="s">
        <v>218</v>
      </c>
      <c r="AU179" s="201" t="s">
        <v>88</v>
      </c>
      <c r="AV179" s="200" t="s">
        <v>212</v>
      </c>
      <c r="AW179" s="200" t="s">
        <v>35</v>
      </c>
      <c r="AX179" s="200" t="s">
        <v>86</v>
      </c>
      <c r="AY179" s="201" t="s">
        <v>205</v>
      </c>
    </row>
    <row r="180" spans="2:65" s="25" customFormat="1" ht="24" customHeight="1">
      <c r="B180" s="23"/>
      <c r="C180" s="98" t="s">
        <v>225</v>
      </c>
      <c r="D180" s="98" t="s">
        <v>207</v>
      </c>
      <c r="E180" s="99" t="s">
        <v>576</v>
      </c>
      <c r="F180" s="100" t="s">
        <v>577</v>
      </c>
      <c r="G180" s="101" t="s">
        <v>233</v>
      </c>
      <c r="H180" s="102">
        <v>287.51</v>
      </c>
      <c r="I180" s="5"/>
      <c r="J180" s="102">
        <f>ROUND(I180*H180,2)</f>
        <v>0</v>
      </c>
      <c r="K180" s="100" t="s">
        <v>234</v>
      </c>
      <c r="L180" s="23"/>
      <c r="M180" s="103" t="s">
        <v>1</v>
      </c>
      <c r="N180" s="104" t="s">
        <v>44</v>
      </c>
      <c r="O180" s="105"/>
      <c r="P180" s="106">
        <f>O180*H180</f>
        <v>0</v>
      </c>
      <c r="Q180" s="106">
        <v>0</v>
      </c>
      <c r="R180" s="106">
        <f>Q180*H180</f>
        <v>0</v>
      </c>
      <c r="S180" s="106">
        <v>0</v>
      </c>
      <c r="T180" s="107">
        <f>S180*H180</f>
        <v>0</v>
      </c>
      <c r="AR180" s="108" t="s">
        <v>212</v>
      </c>
      <c r="AT180" s="108" t="s">
        <v>207</v>
      </c>
      <c r="AU180" s="108" t="s">
        <v>88</v>
      </c>
      <c r="AY180" s="15" t="s">
        <v>205</v>
      </c>
      <c r="BE180" s="109">
        <f>IF(N180="základní",J180,0)</f>
        <v>0</v>
      </c>
      <c r="BF180" s="109">
        <f>IF(N180="snížená",J180,0)</f>
        <v>0</v>
      </c>
      <c r="BG180" s="109">
        <f>IF(N180="zákl. přenesená",J180,0)</f>
        <v>0</v>
      </c>
      <c r="BH180" s="109">
        <f>IF(N180="sníž. přenesená",J180,0)</f>
        <v>0</v>
      </c>
      <c r="BI180" s="109">
        <f>IF(N180="nulová",J180,0)</f>
        <v>0</v>
      </c>
      <c r="BJ180" s="15" t="s">
        <v>86</v>
      </c>
      <c r="BK180" s="109">
        <f>ROUND(I180*H180,2)</f>
        <v>0</v>
      </c>
      <c r="BL180" s="15" t="s">
        <v>212</v>
      </c>
      <c r="BM180" s="108" t="s">
        <v>578</v>
      </c>
    </row>
    <row r="181" spans="2:65" s="25" customFormat="1" ht="29.25">
      <c r="B181" s="23"/>
      <c r="D181" s="110" t="s">
        <v>214</v>
      </c>
      <c r="F181" s="198" t="s">
        <v>579</v>
      </c>
      <c r="I181" s="2"/>
      <c r="L181" s="23"/>
      <c r="M181" s="112"/>
      <c r="N181" s="105"/>
      <c r="O181" s="105"/>
      <c r="P181" s="105"/>
      <c r="Q181" s="105"/>
      <c r="R181" s="105"/>
      <c r="S181" s="105"/>
      <c r="T181" s="113"/>
      <c r="AT181" s="15" t="s">
        <v>214</v>
      </c>
      <c r="AU181" s="15" t="s">
        <v>88</v>
      </c>
    </row>
    <row r="182" spans="2:65" s="25" customFormat="1" ht="409.5">
      <c r="B182" s="23"/>
      <c r="D182" s="110" t="s">
        <v>237</v>
      </c>
      <c r="F182" s="223" t="s">
        <v>580</v>
      </c>
      <c r="I182" s="2"/>
      <c r="L182" s="23"/>
      <c r="M182" s="112"/>
      <c r="N182" s="105"/>
      <c r="O182" s="105"/>
      <c r="P182" s="105"/>
      <c r="Q182" s="105"/>
      <c r="R182" s="105"/>
      <c r="S182" s="105"/>
      <c r="T182" s="113"/>
      <c r="AT182" s="15" t="s">
        <v>237</v>
      </c>
      <c r="AU182" s="15" t="s">
        <v>88</v>
      </c>
    </row>
    <row r="183" spans="2:65" s="122" customFormat="1">
      <c r="B183" s="121"/>
      <c r="D183" s="110" t="s">
        <v>218</v>
      </c>
      <c r="E183" s="123" t="s">
        <v>1</v>
      </c>
      <c r="F183" s="124" t="s">
        <v>581</v>
      </c>
      <c r="H183" s="125">
        <v>287.51</v>
      </c>
      <c r="I183" s="6"/>
      <c r="L183" s="121"/>
      <c r="M183" s="126"/>
      <c r="N183" s="127"/>
      <c r="O183" s="127"/>
      <c r="P183" s="127"/>
      <c r="Q183" s="127"/>
      <c r="R183" s="127"/>
      <c r="S183" s="127"/>
      <c r="T183" s="128"/>
      <c r="AT183" s="123" t="s">
        <v>218</v>
      </c>
      <c r="AU183" s="123" t="s">
        <v>88</v>
      </c>
      <c r="AV183" s="122" t="s">
        <v>88</v>
      </c>
      <c r="AW183" s="122" t="s">
        <v>35</v>
      </c>
      <c r="AX183" s="122" t="s">
        <v>79</v>
      </c>
      <c r="AY183" s="123" t="s">
        <v>205</v>
      </c>
    </row>
    <row r="184" spans="2:65" s="200" customFormat="1">
      <c r="B184" s="199"/>
      <c r="D184" s="110" t="s">
        <v>218</v>
      </c>
      <c r="E184" s="201" t="s">
        <v>1</v>
      </c>
      <c r="F184" s="202" t="s">
        <v>220</v>
      </c>
      <c r="H184" s="203">
        <v>287.51</v>
      </c>
      <c r="I184" s="7"/>
      <c r="L184" s="199"/>
      <c r="M184" s="204"/>
      <c r="N184" s="205"/>
      <c r="O184" s="205"/>
      <c r="P184" s="205"/>
      <c r="Q184" s="205"/>
      <c r="R184" s="205"/>
      <c r="S184" s="205"/>
      <c r="T184" s="206"/>
      <c r="AT184" s="201" t="s">
        <v>218</v>
      </c>
      <c r="AU184" s="201" t="s">
        <v>88</v>
      </c>
      <c r="AV184" s="200" t="s">
        <v>212</v>
      </c>
      <c r="AW184" s="200" t="s">
        <v>35</v>
      </c>
      <c r="AX184" s="200" t="s">
        <v>86</v>
      </c>
      <c r="AY184" s="201" t="s">
        <v>205</v>
      </c>
    </row>
    <row r="185" spans="2:65" s="25" customFormat="1" ht="24" customHeight="1">
      <c r="B185" s="23"/>
      <c r="C185" s="98" t="s">
        <v>286</v>
      </c>
      <c r="D185" s="98" t="s">
        <v>207</v>
      </c>
      <c r="E185" s="99" t="s">
        <v>470</v>
      </c>
      <c r="F185" s="100" t="s">
        <v>471</v>
      </c>
      <c r="G185" s="101" t="s">
        <v>210</v>
      </c>
      <c r="H185" s="102">
        <v>50</v>
      </c>
      <c r="I185" s="5"/>
      <c r="J185" s="102">
        <f>ROUND(I185*H185,2)</f>
        <v>0</v>
      </c>
      <c r="K185" s="100" t="s">
        <v>234</v>
      </c>
      <c r="L185" s="23"/>
      <c r="M185" s="103" t="s">
        <v>1</v>
      </c>
      <c r="N185" s="104" t="s">
        <v>44</v>
      </c>
      <c r="O185" s="105"/>
      <c r="P185" s="106">
        <f>O185*H185</f>
        <v>0</v>
      </c>
      <c r="Q185" s="106">
        <v>0</v>
      </c>
      <c r="R185" s="106">
        <f>Q185*H185</f>
        <v>0</v>
      </c>
      <c r="S185" s="106">
        <v>0</v>
      </c>
      <c r="T185" s="107">
        <f>S185*H185</f>
        <v>0</v>
      </c>
      <c r="AR185" s="108" t="s">
        <v>212</v>
      </c>
      <c r="AT185" s="108" t="s">
        <v>207</v>
      </c>
      <c r="AU185" s="108" t="s">
        <v>88</v>
      </c>
      <c r="AY185" s="15" t="s">
        <v>205</v>
      </c>
      <c r="BE185" s="109">
        <f>IF(N185="základní",J185,0)</f>
        <v>0</v>
      </c>
      <c r="BF185" s="109">
        <f>IF(N185="snížená",J185,0)</f>
        <v>0</v>
      </c>
      <c r="BG185" s="109">
        <f>IF(N185="zákl. přenesená",J185,0)</f>
        <v>0</v>
      </c>
      <c r="BH185" s="109">
        <f>IF(N185="sníž. přenesená",J185,0)</f>
        <v>0</v>
      </c>
      <c r="BI185" s="109">
        <f>IF(N185="nulová",J185,0)</f>
        <v>0</v>
      </c>
      <c r="BJ185" s="15" t="s">
        <v>86</v>
      </c>
      <c r="BK185" s="109">
        <f>ROUND(I185*H185,2)</f>
        <v>0</v>
      </c>
      <c r="BL185" s="15" t="s">
        <v>212</v>
      </c>
      <c r="BM185" s="108" t="s">
        <v>582</v>
      </c>
    </row>
    <row r="186" spans="2:65" s="25" customFormat="1" ht="19.5">
      <c r="B186" s="23"/>
      <c r="D186" s="110" t="s">
        <v>214</v>
      </c>
      <c r="F186" s="198" t="s">
        <v>473</v>
      </c>
      <c r="I186" s="2"/>
      <c r="L186" s="23"/>
      <c r="M186" s="112"/>
      <c r="N186" s="105"/>
      <c r="O186" s="105"/>
      <c r="P186" s="105"/>
      <c r="Q186" s="105"/>
      <c r="R186" s="105"/>
      <c r="S186" s="105"/>
      <c r="T186" s="113"/>
      <c r="AT186" s="15" t="s">
        <v>214</v>
      </c>
      <c r="AU186" s="15" t="s">
        <v>88</v>
      </c>
    </row>
    <row r="187" spans="2:65" s="25" customFormat="1" ht="117">
      <c r="B187" s="23"/>
      <c r="D187" s="110" t="s">
        <v>237</v>
      </c>
      <c r="F187" s="111" t="s">
        <v>291</v>
      </c>
      <c r="I187" s="2"/>
      <c r="L187" s="23"/>
      <c r="M187" s="112"/>
      <c r="N187" s="105"/>
      <c r="O187" s="105"/>
      <c r="P187" s="105"/>
      <c r="Q187" s="105"/>
      <c r="R187" s="105"/>
      <c r="S187" s="105"/>
      <c r="T187" s="113"/>
      <c r="AT187" s="15" t="s">
        <v>237</v>
      </c>
      <c r="AU187" s="15" t="s">
        <v>88</v>
      </c>
    </row>
    <row r="188" spans="2:65" s="115" customFormat="1">
      <c r="B188" s="114"/>
      <c r="D188" s="110" t="s">
        <v>218</v>
      </c>
      <c r="E188" s="116" t="s">
        <v>1</v>
      </c>
      <c r="F188" s="117" t="s">
        <v>583</v>
      </c>
      <c r="H188" s="116" t="s">
        <v>1</v>
      </c>
      <c r="I188" s="9"/>
      <c r="L188" s="114"/>
      <c r="M188" s="118"/>
      <c r="N188" s="119"/>
      <c r="O188" s="119"/>
      <c r="P188" s="119"/>
      <c r="Q188" s="119"/>
      <c r="R188" s="119"/>
      <c r="S188" s="119"/>
      <c r="T188" s="120"/>
      <c r="AT188" s="116" t="s">
        <v>218</v>
      </c>
      <c r="AU188" s="116" t="s">
        <v>88</v>
      </c>
      <c r="AV188" s="115" t="s">
        <v>86</v>
      </c>
      <c r="AW188" s="115" t="s">
        <v>35</v>
      </c>
      <c r="AX188" s="115" t="s">
        <v>79</v>
      </c>
      <c r="AY188" s="116" t="s">
        <v>205</v>
      </c>
    </row>
    <row r="189" spans="2:65" s="122" customFormat="1">
      <c r="B189" s="121"/>
      <c r="D189" s="110" t="s">
        <v>218</v>
      </c>
      <c r="E189" s="123" t="s">
        <v>1</v>
      </c>
      <c r="F189" s="124" t="s">
        <v>584</v>
      </c>
      <c r="H189" s="125">
        <v>50</v>
      </c>
      <c r="I189" s="6"/>
      <c r="L189" s="121"/>
      <c r="M189" s="126"/>
      <c r="N189" s="127"/>
      <c r="O189" s="127"/>
      <c r="P189" s="127"/>
      <c r="Q189" s="127"/>
      <c r="R189" s="127"/>
      <c r="S189" s="127"/>
      <c r="T189" s="128"/>
      <c r="AT189" s="123" t="s">
        <v>218</v>
      </c>
      <c r="AU189" s="123" t="s">
        <v>88</v>
      </c>
      <c r="AV189" s="122" t="s">
        <v>88</v>
      </c>
      <c r="AW189" s="122" t="s">
        <v>35</v>
      </c>
      <c r="AX189" s="122" t="s">
        <v>79</v>
      </c>
      <c r="AY189" s="123" t="s">
        <v>205</v>
      </c>
    </row>
    <row r="190" spans="2:65" s="200" customFormat="1">
      <c r="B190" s="199"/>
      <c r="D190" s="110" t="s">
        <v>218</v>
      </c>
      <c r="E190" s="201" t="s">
        <v>1</v>
      </c>
      <c r="F190" s="202" t="s">
        <v>220</v>
      </c>
      <c r="H190" s="203">
        <v>50</v>
      </c>
      <c r="I190" s="7"/>
      <c r="L190" s="199"/>
      <c r="M190" s="204"/>
      <c r="N190" s="205"/>
      <c r="O190" s="205"/>
      <c r="P190" s="205"/>
      <c r="Q190" s="205"/>
      <c r="R190" s="205"/>
      <c r="S190" s="205"/>
      <c r="T190" s="206"/>
      <c r="AT190" s="201" t="s">
        <v>218</v>
      </c>
      <c r="AU190" s="201" t="s">
        <v>88</v>
      </c>
      <c r="AV190" s="200" t="s">
        <v>212</v>
      </c>
      <c r="AW190" s="200" t="s">
        <v>35</v>
      </c>
      <c r="AX190" s="200" t="s">
        <v>86</v>
      </c>
      <c r="AY190" s="201" t="s">
        <v>205</v>
      </c>
    </row>
    <row r="191" spans="2:65" s="25" customFormat="1" ht="16.5" customHeight="1">
      <c r="B191" s="23"/>
      <c r="C191" s="207" t="s">
        <v>294</v>
      </c>
      <c r="D191" s="207" t="s">
        <v>221</v>
      </c>
      <c r="E191" s="208" t="s">
        <v>295</v>
      </c>
      <c r="F191" s="209" t="s">
        <v>296</v>
      </c>
      <c r="G191" s="210" t="s">
        <v>297</v>
      </c>
      <c r="H191" s="211">
        <v>0.75</v>
      </c>
      <c r="I191" s="8"/>
      <c r="J191" s="211">
        <f>ROUND(I191*H191,2)</f>
        <v>0</v>
      </c>
      <c r="K191" s="209" t="s">
        <v>234</v>
      </c>
      <c r="L191" s="212"/>
      <c r="M191" s="213" t="s">
        <v>1</v>
      </c>
      <c r="N191" s="214" t="s">
        <v>44</v>
      </c>
      <c r="O191" s="105"/>
      <c r="P191" s="106">
        <f>O191*H191</f>
        <v>0</v>
      </c>
      <c r="Q191" s="106">
        <v>1E-3</v>
      </c>
      <c r="R191" s="106">
        <f>Q191*H191</f>
        <v>7.5000000000000002E-4</v>
      </c>
      <c r="S191" s="106">
        <v>0</v>
      </c>
      <c r="T191" s="107">
        <f>S191*H191</f>
        <v>0</v>
      </c>
      <c r="AR191" s="108" t="s">
        <v>225</v>
      </c>
      <c r="AT191" s="108" t="s">
        <v>221</v>
      </c>
      <c r="AU191" s="108" t="s">
        <v>88</v>
      </c>
      <c r="AY191" s="15" t="s">
        <v>205</v>
      </c>
      <c r="BE191" s="109">
        <f>IF(N191="základní",J191,0)</f>
        <v>0</v>
      </c>
      <c r="BF191" s="109">
        <f>IF(N191="snížená",J191,0)</f>
        <v>0</v>
      </c>
      <c r="BG191" s="109">
        <f>IF(N191="zákl. přenesená",J191,0)</f>
        <v>0</v>
      </c>
      <c r="BH191" s="109">
        <f>IF(N191="sníž. přenesená",J191,0)</f>
        <v>0</v>
      </c>
      <c r="BI191" s="109">
        <f>IF(N191="nulová",J191,0)</f>
        <v>0</v>
      </c>
      <c r="BJ191" s="15" t="s">
        <v>86</v>
      </c>
      <c r="BK191" s="109">
        <f>ROUND(I191*H191,2)</f>
        <v>0</v>
      </c>
      <c r="BL191" s="15" t="s">
        <v>212</v>
      </c>
      <c r="BM191" s="108" t="s">
        <v>585</v>
      </c>
    </row>
    <row r="192" spans="2:65" s="25" customFormat="1">
      <c r="B192" s="23"/>
      <c r="D192" s="110" t="s">
        <v>214</v>
      </c>
      <c r="F192" s="198" t="s">
        <v>296</v>
      </c>
      <c r="I192" s="2"/>
      <c r="L192" s="23"/>
      <c r="M192" s="112"/>
      <c r="N192" s="105"/>
      <c r="O192" s="105"/>
      <c r="P192" s="105"/>
      <c r="Q192" s="105"/>
      <c r="R192" s="105"/>
      <c r="S192" s="105"/>
      <c r="T192" s="113"/>
      <c r="AT192" s="15" t="s">
        <v>214</v>
      </c>
      <c r="AU192" s="15" t="s">
        <v>88</v>
      </c>
    </row>
    <row r="193" spans="2:65" s="122" customFormat="1">
      <c r="B193" s="121"/>
      <c r="D193" s="110" t="s">
        <v>218</v>
      </c>
      <c r="F193" s="124" t="s">
        <v>586</v>
      </c>
      <c r="H193" s="125">
        <v>0.75</v>
      </c>
      <c r="I193" s="6"/>
      <c r="L193" s="121"/>
      <c r="M193" s="126"/>
      <c r="N193" s="127"/>
      <c r="O193" s="127"/>
      <c r="P193" s="127"/>
      <c r="Q193" s="127"/>
      <c r="R193" s="127"/>
      <c r="S193" s="127"/>
      <c r="T193" s="128"/>
      <c r="AT193" s="123" t="s">
        <v>218</v>
      </c>
      <c r="AU193" s="123" t="s">
        <v>88</v>
      </c>
      <c r="AV193" s="122" t="s">
        <v>88</v>
      </c>
      <c r="AW193" s="122" t="s">
        <v>3</v>
      </c>
      <c r="AX193" s="122" t="s">
        <v>86</v>
      </c>
      <c r="AY193" s="123" t="s">
        <v>205</v>
      </c>
    </row>
    <row r="194" spans="2:65" s="25" customFormat="1" ht="24" customHeight="1">
      <c r="B194" s="23"/>
      <c r="C194" s="98" t="s">
        <v>300</v>
      </c>
      <c r="D194" s="98" t="s">
        <v>207</v>
      </c>
      <c r="E194" s="99" t="s">
        <v>587</v>
      </c>
      <c r="F194" s="100" t="s">
        <v>588</v>
      </c>
      <c r="G194" s="101" t="s">
        <v>210</v>
      </c>
      <c r="H194" s="102">
        <v>38</v>
      </c>
      <c r="I194" s="5"/>
      <c r="J194" s="102">
        <f>ROUND(I194*H194,2)</f>
        <v>0</v>
      </c>
      <c r="K194" s="100" t="s">
        <v>234</v>
      </c>
      <c r="L194" s="23"/>
      <c r="M194" s="103" t="s">
        <v>1</v>
      </c>
      <c r="N194" s="104" t="s">
        <v>44</v>
      </c>
      <c r="O194" s="105"/>
      <c r="P194" s="106">
        <f>O194*H194</f>
        <v>0</v>
      </c>
      <c r="Q194" s="106">
        <v>0</v>
      </c>
      <c r="R194" s="106">
        <f>Q194*H194</f>
        <v>0</v>
      </c>
      <c r="S194" s="106">
        <v>0</v>
      </c>
      <c r="T194" s="107">
        <f>S194*H194</f>
        <v>0</v>
      </c>
      <c r="AR194" s="108" t="s">
        <v>212</v>
      </c>
      <c r="AT194" s="108" t="s">
        <v>207</v>
      </c>
      <c r="AU194" s="108" t="s">
        <v>88</v>
      </c>
      <c r="AY194" s="15" t="s">
        <v>205</v>
      </c>
      <c r="BE194" s="109">
        <f>IF(N194="základní",J194,0)</f>
        <v>0</v>
      </c>
      <c r="BF194" s="109">
        <f>IF(N194="snížená",J194,0)</f>
        <v>0</v>
      </c>
      <c r="BG194" s="109">
        <f>IF(N194="zákl. přenesená",J194,0)</f>
        <v>0</v>
      </c>
      <c r="BH194" s="109">
        <f>IF(N194="sníž. přenesená",J194,0)</f>
        <v>0</v>
      </c>
      <c r="BI194" s="109">
        <f>IF(N194="nulová",J194,0)</f>
        <v>0</v>
      </c>
      <c r="BJ194" s="15" t="s">
        <v>86</v>
      </c>
      <c r="BK194" s="109">
        <f>ROUND(I194*H194,2)</f>
        <v>0</v>
      </c>
      <c r="BL194" s="15" t="s">
        <v>212</v>
      </c>
      <c r="BM194" s="108" t="s">
        <v>589</v>
      </c>
    </row>
    <row r="195" spans="2:65" s="25" customFormat="1" ht="19.5">
      <c r="B195" s="23"/>
      <c r="D195" s="110" t="s">
        <v>214</v>
      </c>
      <c r="F195" s="198" t="s">
        <v>590</v>
      </c>
      <c r="I195" s="2"/>
      <c r="L195" s="23"/>
      <c r="M195" s="112"/>
      <c r="N195" s="105"/>
      <c r="O195" s="105"/>
      <c r="P195" s="105"/>
      <c r="Q195" s="105"/>
      <c r="R195" s="105"/>
      <c r="S195" s="105"/>
      <c r="T195" s="113"/>
      <c r="AT195" s="15" t="s">
        <v>214</v>
      </c>
      <c r="AU195" s="15" t="s">
        <v>88</v>
      </c>
    </row>
    <row r="196" spans="2:65" s="25" customFormat="1" ht="117">
      <c r="B196" s="23"/>
      <c r="D196" s="110" t="s">
        <v>237</v>
      </c>
      <c r="F196" s="111" t="s">
        <v>291</v>
      </c>
      <c r="I196" s="2"/>
      <c r="L196" s="23"/>
      <c r="M196" s="112"/>
      <c r="N196" s="105"/>
      <c r="O196" s="105"/>
      <c r="P196" s="105"/>
      <c r="Q196" s="105"/>
      <c r="R196" s="105"/>
      <c r="S196" s="105"/>
      <c r="T196" s="113"/>
      <c r="AT196" s="15" t="s">
        <v>237</v>
      </c>
      <c r="AU196" s="15" t="s">
        <v>88</v>
      </c>
    </row>
    <row r="197" spans="2:65" s="115" customFormat="1">
      <c r="B197" s="114"/>
      <c r="D197" s="110" t="s">
        <v>218</v>
      </c>
      <c r="E197" s="116" t="s">
        <v>1</v>
      </c>
      <c r="F197" s="117" t="s">
        <v>254</v>
      </c>
      <c r="H197" s="116" t="s">
        <v>1</v>
      </c>
      <c r="I197" s="9"/>
      <c r="L197" s="114"/>
      <c r="M197" s="118"/>
      <c r="N197" s="119"/>
      <c r="O197" s="119"/>
      <c r="P197" s="119"/>
      <c r="Q197" s="119"/>
      <c r="R197" s="119"/>
      <c r="S197" s="119"/>
      <c r="T197" s="120"/>
      <c r="AT197" s="116" t="s">
        <v>218</v>
      </c>
      <c r="AU197" s="116" t="s">
        <v>88</v>
      </c>
      <c r="AV197" s="115" t="s">
        <v>86</v>
      </c>
      <c r="AW197" s="115" t="s">
        <v>35</v>
      </c>
      <c r="AX197" s="115" t="s">
        <v>79</v>
      </c>
      <c r="AY197" s="116" t="s">
        <v>205</v>
      </c>
    </row>
    <row r="198" spans="2:65" s="122" customFormat="1">
      <c r="B198" s="121"/>
      <c r="D198" s="110" t="s">
        <v>218</v>
      </c>
      <c r="E198" s="123" t="s">
        <v>1</v>
      </c>
      <c r="F198" s="124" t="s">
        <v>591</v>
      </c>
      <c r="H198" s="125">
        <v>38</v>
      </c>
      <c r="I198" s="6"/>
      <c r="L198" s="121"/>
      <c r="M198" s="126"/>
      <c r="N198" s="127"/>
      <c r="O198" s="127"/>
      <c r="P198" s="127"/>
      <c r="Q198" s="127"/>
      <c r="R198" s="127"/>
      <c r="S198" s="127"/>
      <c r="T198" s="128"/>
      <c r="AT198" s="123" t="s">
        <v>218</v>
      </c>
      <c r="AU198" s="123" t="s">
        <v>88</v>
      </c>
      <c r="AV198" s="122" t="s">
        <v>88</v>
      </c>
      <c r="AW198" s="122" t="s">
        <v>35</v>
      </c>
      <c r="AX198" s="122" t="s">
        <v>79</v>
      </c>
      <c r="AY198" s="123" t="s">
        <v>205</v>
      </c>
    </row>
    <row r="199" spans="2:65" s="200" customFormat="1">
      <c r="B199" s="199"/>
      <c r="D199" s="110" t="s">
        <v>218</v>
      </c>
      <c r="E199" s="201" t="s">
        <v>1</v>
      </c>
      <c r="F199" s="202" t="s">
        <v>220</v>
      </c>
      <c r="H199" s="203">
        <v>38</v>
      </c>
      <c r="I199" s="7"/>
      <c r="L199" s="199"/>
      <c r="M199" s="204"/>
      <c r="N199" s="205"/>
      <c r="O199" s="205"/>
      <c r="P199" s="205"/>
      <c r="Q199" s="205"/>
      <c r="R199" s="205"/>
      <c r="S199" s="205"/>
      <c r="T199" s="206"/>
      <c r="AT199" s="201" t="s">
        <v>218</v>
      </c>
      <c r="AU199" s="201" t="s">
        <v>88</v>
      </c>
      <c r="AV199" s="200" t="s">
        <v>212</v>
      </c>
      <c r="AW199" s="200" t="s">
        <v>35</v>
      </c>
      <c r="AX199" s="200" t="s">
        <v>86</v>
      </c>
      <c r="AY199" s="201" t="s">
        <v>205</v>
      </c>
    </row>
    <row r="200" spans="2:65" s="25" customFormat="1" ht="16.5" customHeight="1">
      <c r="B200" s="23"/>
      <c r="C200" s="207" t="s">
        <v>306</v>
      </c>
      <c r="D200" s="207" t="s">
        <v>221</v>
      </c>
      <c r="E200" s="208" t="s">
        <v>295</v>
      </c>
      <c r="F200" s="209" t="s">
        <v>296</v>
      </c>
      <c r="G200" s="210" t="s">
        <v>297</v>
      </c>
      <c r="H200" s="211">
        <v>0.56999999999999995</v>
      </c>
      <c r="I200" s="8"/>
      <c r="J200" s="211">
        <f>ROUND(I200*H200,2)</f>
        <v>0</v>
      </c>
      <c r="K200" s="209" t="s">
        <v>234</v>
      </c>
      <c r="L200" s="212"/>
      <c r="M200" s="213" t="s">
        <v>1</v>
      </c>
      <c r="N200" s="214" t="s">
        <v>44</v>
      </c>
      <c r="O200" s="105"/>
      <c r="P200" s="106">
        <f>O200*H200</f>
        <v>0</v>
      </c>
      <c r="Q200" s="106">
        <v>1E-3</v>
      </c>
      <c r="R200" s="106">
        <f>Q200*H200</f>
        <v>5.6999999999999998E-4</v>
      </c>
      <c r="S200" s="106">
        <v>0</v>
      </c>
      <c r="T200" s="107">
        <f>S200*H200</f>
        <v>0</v>
      </c>
      <c r="AR200" s="108" t="s">
        <v>225</v>
      </c>
      <c r="AT200" s="108" t="s">
        <v>221</v>
      </c>
      <c r="AU200" s="108" t="s">
        <v>88</v>
      </c>
      <c r="AY200" s="15" t="s">
        <v>205</v>
      </c>
      <c r="BE200" s="109">
        <f>IF(N200="základní",J200,0)</f>
        <v>0</v>
      </c>
      <c r="BF200" s="109">
        <f>IF(N200="snížená",J200,0)</f>
        <v>0</v>
      </c>
      <c r="BG200" s="109">
        <f>IF(N200="zákl. přenesená",J200,0)</f>
        <v>0</v>
      </c>
      <c r="BH200" s="109">
        <f>IF(N200="sníž. přenesená",J200,0)</f>
        <v>0</v>
      </c>
      <c r="BI200" s="109">
        <f>IF(N200="nulová",J200,0)</f>
        <v>0</v>
      </c>
      <c r="BJ200" s="15" t="s">
        <v>86</v>
      </c>
      <c r="BK200" s="109">
        <f>ROUND(I200*H200,2)</f>
        <v>0</v>
      </c>
      <c r="BL200" s="15" t="s">
        <v>212</v>
      </c>
      <c r="BM200" s="108" t="s">
        <v>592</v>
      </c>
    </row>
    <row r="201" spans="2:65" s="25" customFormat="1">
      <c r="B201" s="23"/>
      <c r="D201" s="110" t="s">
        <v>214</v>
      </c>
      <c r="F201" s="198" t="s">
        <v>296</v>
      </c>
      <c r="I201" s="2"/>
      <c r="L201" s="23"/>
      <c r="M201" s="112"/>
      <c r="N201" s="105"/>
      <c r="O201" s="105"/>
      <c r="P201" s="105"/>
      <c r="Q201" s="105"/>
      <c r="R201" s="105"/>
      <c r="S201" s="105"/>
      <c r="T201" s="113"/>
      <c r="AT201" s="15" t="s">
        <v>214</v>
      </c>
      <c r="AU201" s="15" t="s">
        <v>88</v>
      </c>
    </row>
    <row r="202" spans="2:65" s="122" customFormat="1">
      <c r="B202" s="121"/>
      <c r="D202" s="110" t="s">
        <v>218</v>
      </c>
      <c r="F202" s="124" t="s">
        <v>593</v>
      </c>
      <c r="H202" s="125">
        <v>0.56999999999999995</v>
      </c>
      <c r="I202" s="6"/>
      <c r="L202" s="121"/>
      <c r="M202" s="126"/>
      <c r="N202" s="127"/>
      <c r="O202" s="127"/>
      <c r="P202" s="127"/>
      <c r="Q202" s="127"/>
      <c r="R202" s="127"/>
      <c r="S202" s="127"/>
      <c r="T202" s="128"/>
      <c r="AT202" s="123" t="s">
        <v>218</v>
      </c>
      <c r="AU202" s="123" t="s">
        <v>88</v>
      </c>
      <c r="AV202" s="122" t="s">
        <v>88</v>
      </c>
      <c r="AW202" s="122" t="s">
        <v>3</v>
      </c>
      <c r="AX202" s="122" t="s">
        <v>86</v>
      </c>
      <c r="AY202" s="123" t="s">
        <v>205</v>
      </c>
    </row>
    <row r="203" spans="2:65" s="25" customFormat="1" ht="16.5" customHeight="1">
      <c r="B203" s="23"/>
      <c r="C203" s="98" t="s">
        <v>309</v>
      </c>
      <c r="D203" s="98" t="s">
        <v>207</v>
      </c>
      <c r="E203" s="99" t="s">
        <v>310</v>
      </c>
      <c r="F203" s="100" t="s">
        <v>311</v>
      </c>
      <c r="G203" s="101" t="s">
        <v>210</v>
      </c>
      <c r="H203" s="102">
        <v>50</v>
      </c>
      <c r="I203" s="5"/>
      <c r="J203" s="102">
        <f>ROUND(I203*H203,2)</f>
        <v>0</v>
      </c>
      <c r="K203" s="100" t="s">
        <v>234</v>
      </c>
      <c r="L203" s="23"/>
      <c r="M203" s="103" t="s">
        <v>1</v>
      </c>
      <c r="N203" s="104" t="s">
        <v>44</v>
      </c>
      <c r="O203" s="105"/>
      <c r="P203" s="106">
        <f>O203*H203</f>
        <v>0</v>
      </c>
      <c r="Q203" s="106">
        <v>0</v>
      </c>
      <c r="R203" s="106">
        <f>Q203*H203</f>
        <v>0</v>
      </c>
      <c r="S203" s="106">
        <v>0</v>
      </c>
      <c r="T203" s="107">
        <f>S203*H203</f>
        <v>0</v>
      </c>
      <c r="AR203" s="108" t="s">
        <v>212</v>
      </c>
      <c r="AT203" s="108" t="s">
        <v>207</v>
      </c>
      <c r="AU203" s="108" t="s">
        <v>88</v>
      </c>
      <c r="AY203" s="15" t="s">
        <v>205</v>
      </c>
      <c r="BE203" s="109">
        <f>IF(N203="základní",J203,0)</f>
        <v>0</v>
      </c>
      <c r="BF203" s="109">
        <f>IF(N203="snížená",J203,0)</f>
        <v>0</v>
      </c>
      <c r="BG203" s="109">
        <f>IF(N203="zákl. přenesená",J203,0)</f>
        <v>0</v>
      </c>
      <c r="BH203" s="109">
        <f>IF(N203="sníž. přenesená",J203,0)</f>
        <v>0</v>
      </c>
      <c r="BI203" s="109">
        <f>IF(N203="nulová",J203,0)</f>
        <v>0</v>
      </c>
      <c r="BJ203" s="15" t="s">
        <v>86</v>
      </c>
      <c r="BK203" s="109">
        <f>ROUND(I203*H203,2)</f>
        <v>0</v>
      </c>
      <c r="BL203" s="15" t="s">
        <v>212</v>
      </c>
      <c r="BM203" s="108" t="s">
        <v>594</v>
      </c>
    </row>
    <row r="204" spans="2:65" s="25" customFormat="1" ht="19.5">
      <c r="B204" s="23"/>
      <c r="D204" s="110" t="s">
        <v>214</v>
      </c>
      <c r="F204" s="198" t="s">
        <v>313</v>
      </c>
      <c r="I204" s="2"/>
      <c r="L204" s="23"/>
      <c r="M204" s="112"/>
      <c r="N204" s="105"/>
      <c r="O204" s="105"/>
      <c r="P204" s="105"/>
      <c r="Q204" s="105"/>
      <c r="R204" s="105"/>
      <c r="S204" s="105"/>
      <c r="T204" s="113"/>
      <c r="AT204" s="15" t="s">
        <v>214</v>
      </c>
      <c r="AU204" s="15" t="s">
        <v>88</v>
      </c>
    </row>
    <row r="205" spans="2:65" s="25" customFormat="1" ht="165.75">
      <c r="B205" s="23"/>
      <c r="D205" s="110" t="s">
        <v>237</v>
      </c>
      <c r="F205" s="111" t="s">
        <v>314</v>
      </c>
      <c r="I205" s="2"/>
      <c r="L205" s="23"/>
      <c r="M205" s="112"/>
      <c r="N205" s="105"/>
      <c r="O205" s="105"/>
      <c r="P205" s="105"/>
      <c r="Q205" s="105"/>
      <c r="R205" s="105"/>
      <c r="S205" s="105"/>
      <c r="T205" s="113"/>
      <c r="AT205" s="15" t="s">
        <v>237</v>
      </c>
      <c r="AU205" s="15" t="s">
        <v>88</v>
      </c>
    </row>
    <row r="206" spans="2:65" s="115" customFormat="1">
      <c r="B206" s="114"/>
      <c r="D206" s="110" t="s">
        <v>218</v>
      </c>
      <c r="E206" s="116" t="s">
        <v>1</v>
      </c>
      <c r="F206" s="117" t="s">
        <v>583</v>
      </c>
      <c r="H206" s="116" t="s">
        <v>1</v>
      </c>
      <c r="I206" s="9"/>
      <c r="L206" s="114"/>
      <c r="M206" s="118"/>
      <c r="N206" s="119"/>
      <c r="O206" s="119"/>
      <c r="P206" s="119"/>
      <c r="Q206" s="119"/>
      <c r="R206" s="119"/>
      <c r="S206" s="119"/>
      <c r="T206" s="120"/>
      <c r="AT206" s="116" t="s">
        <v>218</v>
      </c>
      <c r="AU206" s="116" t="s">
        <v>88</v>
      </c>
      <c r="AV206" s="115" t="s">
        <v>86</v>
      </c>
      <c r="AW206" s="115" t="s">
        <v>35</v>
      </c>
      <c r="AX206" s="115" t="s">
        <v>79</v>
      </c>
      <c r="AY206" s="116" t="s">
        <v>205</v>
      </c>
    </row>
    <row r="207" spans="2:65" s="122" customFormat="1">
      <c r="B207" s="121"/>
      <c r="D207" s="110" t="s">
        <v>218</v>
      </c>
      <c r="E207" s="123" t="s">
        <v>1</v>
      </c>
      <c r="F207" s="124" t="s">
        <v>584</v>
      </c>
      <c r="H207" s="125">
        <v>50</v>
      </c>
      <c r="I207" s="6"/>
      <c r="L207" s="121"/>
      <c r="M207" s="126"/>
      <c r="N207" s="127"/>
      <c r="O207" s="127"/>
      <c r="P207" s="127"/>
      <c r="Q207" s="127"/>
      <c r="R207" s="127"/>
      <c r="S207" s="127"/>
      <c r="T207" s="128"/>
      <c r="AT207" s="123" t="s">
        <v>218</v>
      </c>
      <c r="AU207" s="123" t="s">
        <v>88</v>
      </c>
      <c r="AV207" s="122" t="s">
        <v>88</v>
      </c>
      <c r="AW207" s="122" t="s">
        <v>35</v>
      </c>
      <c r="AX207" s="122" t="s">
        <v>79</v>
      </c>
      <c r="AY207" s="123" t="s">
        <v>205</v>
      </c>
    </row>
    <row r="208" spans="2:65" s="200" customFormat="1">
      <c r="B208" s="199"/>
      <c r="D208" s="110" t="s">
        <v>218</v>
      </c>
      <c r="E208" s="201" t="s">
        <v>1</v>
      </c>
      <c r="F208" s="202" t="s">
        <v>220</v>
      </c>
      <c r="H208" s="203">
        <v>50</v>
      </c>
      <c r="I208" s="7"/>
      <c r="L208" s="199"/>
      <c r="M208" s="204"/>
      <c r="N208" s="205"/>
      <c r="O208" s="205"/>
      <c r="P208" s="205"/>
      <c r="Q208" s="205"/>
      <c r="R208" s="205"/>
      <c r="S208" s="205"/>
      <c r="T208" s="206"/>
      <c r="AT208" s="201" t="s">
        <v>218</v>
      </c>
      <c r="AU208" s="201" t="s">
        <v>88</v>
      </c>
      <c r="AV208" s="200" t="s">
        <v>212</v>
      </c>
      <c r="AW208" s="200" t="s">
        <v>35</v>
      </c>
      <c r="AX208" s="200" t="s">
        <v>86</v>
      </c>
      <c r="AY208" s="201" t="s">
        <v>205</v>
      </c>
    </row>
    <row r="209" spans="2:65" s="25" customFormat="1" ht="16.5" customHeight="1">
      <c r="B209" s="23"/>
      <c r="C209" s="98" t="s">
        <v>320</v>
      </c>
      <c r="D209" s="98" t="s">
        <v>207</v>
      </c>
      <c r="E209" s="99" t="s">
        <v>321</v>
      </c>
      <c r="F209" s="100" t="s">
        <v>322</v>
      </c>
      <c r="G209" s="101" t="s">
        <v>210</v>
      </c>
      <c r="H209" s="102">
        <v>38</v>
      </c>
      <c r="I209" s="5"/>
      <c r="J209" s="102">
        <f>ROUND(I209*H209,2)</f>
        <v>0</v>
      </c>
      <c r="K209" s="100" t="s">
        <v>234</v>
      </c>
      <c r="L209" s="23"/>
      <c r="M209" s="103" t="s">
        <v>1</v>
      </c>
      <c r="N209" s="104" t="s">
        <v>44</v>
      </c>
      <c r="O209" s="105"/>
      <c r="P209" s="106">
        <f>O209*H209</f>
        <v>0</v>
      </c>
      <c r="Q209" s="106">
        <v>0</v>
      </c>
      <c r="R209" s="106">
        <f>Q209*H209</f>
        <v>0</v>
      </c>
      <c r="S209" s="106">
        <v>0</v>
      </c>
      <c r="T209" s="107">
        <f>S209*H209</f>
        <v>0</v>
      </c>
      <c r="AR209" s="108" t="s">
        <v>212</v>
      </c>
      <c r="AT209" s="108" t="s">
        <v>207</v>
      </c>
      <c r="AU209" s="108" t="s">
        <v>88</v>
      </c>
      <c r="AY209" s="15" t="s">
        <v>205</v>
      </c>
      <c r="BE209" s="109">
        <f>IF(N209="základní",J209,0)</f>
        <v>0</v>
      </c>
      <c r="BF209" s="109">
        <f>IF(N209="snížená",J209,0)</f>
        <v>0</v>
      </c>
      <c r="BG209" s="109">
        <f>IF(N209="zákl. přenesená",J209,0)</f>
        <v>0</v>
      </c>
      <c r="BH209" s="109">
        <f>IF(N209="sníž. přenesená",J209,0)</f>
        <v>0</v>
      </c>
      <c r="BI209" s="109">
        <f>IF(N209="nulová",J209,0)</f>
        <v>0</v>
      </c>
      <c r="BJ209" s="15" t="s">
        <v>86</v>
      </c>
      <c r="BK209" s="109">
        <f>ROUND(I209*H209,2)</f>
        <v>0</v>
      </c>
      <c r="BL209" s="15" t="s">
        <v>212</v>
      </c>
      <c r="BM209" s="108" t="s">
        <v>595</v>
      </c>
    </row>
    <row r="210" spans="2:65" s="25" customFormat="1" ht="19.5">
      <c r="B210" s="23"/>
      <c r="D210" s="110" t="s">
        <v>214</v>
      </c>
      <c r="F210" s="198" t="s">
        <v>324</v>
      </c>
      <c r="I210" s="2"/>
      <c r="L210" s="23"/>
      <c r="M210" s="112"/>
      <c r="N210" s="105"/>
      <c r="O210" s="105"/>
      <c r="P210" s="105"/>
      <c r="Q210" s="105"/>
      <c r="R210" s="105"/>
      <c r="S210" s="105"/>
      <c r="T210" s="113"/>
      <c r="AT210" s="15" t="s">
        <v>214</v>
      </c>
      <c r="AU210" s="15" t="s">
        <v>88</v>
      </c>
    </row>
    <row r="211" spans="2:65" s="25" customFormat="1" ht="126.75">
      <c r="B211" s="23"/>
      <c r="D211" s="110" t="s">
        <v>237</v>
      </c>
      <c r="F211" s="111" t="s">
        <v>325</v>
      </c>
      <c r="I211" s="2"/>
      <c r="L211" s="23"/>
      <c r="M211" s="112"/>
      <c r="N211" s="105"/>
      <c r="O211" s="105"/>
      <c r="P211" s="105"/>
      <c r="Q211" s="105"/>
      <c r="R211" s="105"/>
      <c r="S211" s="105"/>
      <c r="T211" s="113"/>
      <c r="AT211" s="15" t="s">
        <v>237</v>
      </c>
      <c r="AU211" s="15" t="s">
        <v>88</v>
      </c>
    </row>
    <row r="212" spans="2:65" s="122" customFormat="1">
      <c r="B212" s="121"/>
      <c r="D212" s="110" t="s">
        <v>218</v>
      </c>
      <c r="E212" s="123" t="s">
        <v>1</v>
      </c>
      <c r="F212" s="124" t="s">
        <v>591</v>
      </c>
      <c r="H212" s="125">
        <v>38</v>
      </c>
      <c r="I212" s="6"/>
      <c r="L212" s="121"/>
      <c r="M212" s="126"/>
      <c r="N212" s="127"/>
      <c r="O212" s="127"/>
      <c r="P212" s="127"/>
      <c r="Q212" s="127"/>
      <c r="R212" s="127"/>
      <c r="S212" s="127"/>
      <c r="T212" s="128"/>
      <c r="AT212" s="123" t="s">
        <v>218</v>
      </c>
      <c r="AU212" s="123" t="s">
        <v>88</v>
      </c>
      <c r="AV212" s="122" t="s">
        <v>88</v>
      </c>
      <c r="AW212" s="122" t="s">
        <v>35</v>
      </c>
      <c r="AX212" s="122" t="s">
        <v>86</v>
      </c>
      <c r="AY212" s="123" t="s">
        <v>205</v>
      </c>
    </row>
    <row r="213" spans="2:65" s="25" customFormat="1" ht="24" customHeight="1">
      <c r="B213" s="23"/>
      <c r="C213" s="98" t="s">
        <v>8</v>
      </c>
      <c r="D213" s="98" t="s">
        <v>207</v>
      </c>
      <c r="E213" s="99" t="s">
        <v>596</v>
      </c>
      <c r="F213" s="100" t="s">
        <v>597</v>
      </c>
      <c r="G213" s="101" t="s">
        <v>210</v>
      </c>
      <c r="H213" s="102">
        <v>38</v>
      </c>
      <c r="I213" s="5"/>
      <c r="J213" s="102">
        <f>ROUND(I213*H213,2)</f>
        <v>0</v>
      </c>
      <c r="K213" s="100" t="s">
        <v>234</v>
      </c>
      <c r="L213" s="23"/>
      <c r="M213" s="103" t="s">
        <v>1</v>
      </c>
      <c r="N213" s="104" t="s">
        <v>44</v>
      </c>
      <c r="O213" s="105"/>
      <c r="P213" s="106">
        <f>O213*H213</f>
        <v>0</v>
      </c>
      <c r="Q213" s="106">
        <v>0</v>
      </c>
      <c r="R213" s="106">
        <f>Q213*H213</f>
        <v>0</v>
      </c>
      <c r="S213" s="106">
        <v>0</v>
      </c>
      <c r="T213" s="107">
        <f>S213*H213</f>
        <v>0</v>
      </c>
      <c r="AR213" s="108" t="s">
        <v>212</v>
      </c>
      <c r="AT213" s="108" t="s">
        <v>207</v>
      </c>
      <c r="AU213" s="108" t="s">
        <v>88</v>
      </c>
      <c r="AY213" s="15" t="s">
        <v>205</v>
      </c>
      <c r="BE213" s="109">
        <f>IF(N213="základní",J213,0)</f>
        <v>0</v>
      </c>
      <c r="BF213" s="109">
        <f>IF(N213="snížená",J213,0)</f>
        <v>0</v>
      </c>
      <c r="BG213" s="109">
        <f>IF(N213="zákl. přenesená",J213,0)</f>
        <v>0</v>
      </c>
      <c r="BH213" s="109">
        <f>IF(N213="sníž. přenesená",J213,0)</f>
        <v>0</v>
      </c>
      <c r="BI213" s="109">
        <f>IF(N213="nulová",J213,0)</f>
        <v>0</v>
      </c>
      <c r="BJ213" s="15" t="s">
        <v>86</v>
      </c>
      <c r="BK213" s="109">
        <f>ROUND(I213*H213,2)</f>
        <v>0</v>
      </c>
      <c r="BL213" s="15" t="s">
        <v>212</v>
      </c>
      <c r="BM213" s="108" t="s">
        <v>598</v>
      </c>
    </row>
    <row r="214" spans="2:65" s="25" customFormat="1" ht="19.5">
      <c r="B214" s="23"/>
      <c r="D214" s="110" t="s">
        <v>214</v>
      </c>
      <c r="F214" s="198" t="s">
        <v>599</v>
      </c>
      <c r="I214" s="2"/>
      <c r="L214" s="23"/>
      <c r="M214" s="112"/>
      <c r="N214" s="105"/>
      <c r="O214" s="105"/>
      <c r="P214" s="105"/>
      <c r="Q214" s="105"/>
      <c r="R214" s="105"/>
      <c r="S214" s="105"/>
      <c r="T214" s="113"/>
      <c r="AT214" s="15" t="s">
        <v>214</v>
      </c>
      <c r="AU214" s="15" t="s">
        <v>88</v>
      </c>
    </row>
    <row r="215" spans="2:65" s="25" customFormat="1" ht="117">
      <c r="B215" s="23"/>
      <c r="D215" s="110" t="s">
        <v>237</v>
      </c>
      <c r="F215" s="111" t="s">
        <v>332</v>
      </c>
      <c r="I215" s="2"/>
      <c r="L215" s="23"/>
      <c r="M215" s="112"/>
      <c r="N215" s="105"/>
      <c r="O215" s="105"/>
      <c r="P215" s="105"/>
      <c r="Q215" s="105"/>
      <c r="R215" s="105"/>
      <c r="S215" s="105"/>
      <c r="T215" s="113"/>
      <c r="AT215" s="15" t="s">
        <v>237</v>
      </c>
      <c r="AU215" s="15" t="s">
        <v>88</v>
      </c>
    </row>
    <row r="216" spans="2:65" s="115" customFormat="1">
      <c r="B216" s="114"/>
      <c r="D216" s="110" t="s">
        <v>218</v>
      </c>
      <c r="E216" s="116" t="s">
        <v>1</v>
      </c>
      <c r="F216" s="117" t="s">
        <v>254</v>
      </c>
      <c r="H216" s="116" t="s">
        <v>1</v>
      </c>
      <c r="I216" s="9"/>
      <c r="L216" s="114"/>
      <c r="M216" s="118"/>
      <c r="N216" s="119"/>
      <c r="O216" s="119"/>
      <c r="P216" s="119"/>
      <c r="Q216" s="119"/>
      <c r="R216" s="119"/>
      <c r="S216" s="119"/>
      <c r="T216" s="120"/>
      <c r="AT216" s="116" t="s">
        <v>218</v>
      </c>
      <c r="AU216" s="116" t="s">
        <v>88</v>
      </c>
      <c r="AV216" s="115" t="s">
        <v>86</v>
      </c>
      <c r="AW216" s="115" t="s">
        <v>35</v>
      </c>
      <c r="AX216" s="115" t="s">
        <v>79</v>
      </c>
      <c r="AY216" s="116" t="s">
        <v>205</v>
      </c>
    </row>
    <row r="217" spans="2:65" s="122" customFormat="1">
      <c r="B217" s="121"/>
      <c r="D217" s="110" t="s">
        <v>218</v>
      </c>
      <c r="E217" s="123" t="s">
        <v>1</v>
      </c>
      <c r="F217" s="124" t="s">
        <v>591</v>
      </c>
      <c r="H217" s="125">
        <v>38</v>
      </c>
      <c r="I217" s="6"/>
      <c r="L217" s="121"/>
      <c r="M217" s="126"/>
      <c r="N217" s="127"/>
      <c r="O217" s="127"/>
      <c r="P217" s="127"/>
      <c r="Q217" s="127"/>
      <c r="R217" s="127"/>
      <c r="S217" s="127"/>
      <c r="T217" s="128"/>
      <c r="AT217" s="123" t="s">
        <v>218</v>
      </c>
      <c r="AU217" s="123" t="s">
        <v>88</v>
      </c>
      <c r="AV217" s="122" t="s">
        <v>88</v>
      </c>
      <c r="AW217" s="122" t="s">
        <v>35</v>
      </c>
      <c r="AX217" s="122" t="s">
        <v>79</v>
      </c>
      <c r="AY217" s="123" t="s">
        <v>205</v>
      </c>
    </row>
    <row r="218" spans="2:65" s="200" customFormat="1">
      <c r="B218" s="199"/>
      <c r="D218" s="110" t="s">
        <v>218</v>
      </c>
      <c r="E218" s="201" t="s">
        <v>1</v>
      </c>
      <c r="F218" s="202" t="s">
        <v>220</v>
      </c>
      <c r="H218" s="203">
        <v>38</v>
      </c>
      <c r="I218" s="7"/>
      <c r="L218" s="199"/>
      <c r="M218" s="204"/>
      <c r="N218" s="205"/>
      <c r="O218" s="205"/>
      <c r="P218" s="205"/>
      <c r="Q218" s="205"/>
      <c r="R218" s="205"/>
      <c r="S218" s="205"/>
      <c r="T218" s="206"/>
      <c r="AT218" s="201" t="s">
        <v>218</v>
      </c>
      <c r="AU218" s="201" t="s">
        <v>88</v>
      </c>
      <c r="AV218" s="200" t="s">
        <v>212</v>
      </c>
      <c r="AW218" s="200" t="s">
        <v>35</v>
      </c>
      <c r="AX218" s="200" t="s">
        <v>86</v>
      </c>
      <c r="AY218" s="201" t="s">
        <v>205</v>
      </c>
    </row>
    <row r="219" spans="2:65" s="86" customFormat="1" ht="22.9" customHeight="1">
      <c r="B219" s="85"/>
      <c r="D219" s="87" t="s">
        <v>78</v>
      </c>
      <c r="E219" s="96" t="s">
        <v>88</v>
      </c>
      <c r="F219" s="96" t="s">
        <v>333</v>
      </c>
      <c r="I219" s="4"/>
      <c r="J219" s="97">
        <f>BK219</f>
        <v>0</v>
      </c>
      <c r="L219" s="85"/>
      <c r="M219" s="90"/>
      <c r="N219" s="91"/>
      <c r="O219" s="91"/>
      <c r="P219" s="92">
        <f>SUM(P220:P234)</f>
        <v>0</v>
      </c>
      <c r="Q219" s="91"/>
      <c r="R219" s="92">
        <f>SUM(R220:R234)</f>
        <v>1025.2771497000001</v>
      </c>
      <c r="S219" s="91"/>
      <c r="T219" s="93">
        <f>SUM(T220:T234)</f>
        <v>0</v>
      </c>
      <c r="AR219" s="87" t="s">
        <v>86</v>
      </c>
      <c r="AT219" s="94" t="s">
        <v>78</v>
      </c>
      <c r="AU219" s="94" t="s">
        <v>86</v>
      </c>
      <c r="AY219" s="87" t="s">
        <v>205</v>
      </c>
      <c r="BK219" s="95">
        <f>SUM(BK220:BK234)</f>
        <v>0</v>
      </c>
    </row>
    <row r="220" spans="2:65" s="25" customFormat="1" ht="24" customHeight="1">
      <c r="B220" s="23"/>
      <c r="C220" s="98" t="s">
        <v>334</v>
      </c>
      <c r="D220" s="98" t="s">
        <v>207</v>
      </c>
      <c r="E220" s="99" t="s">
        <v>600</v>
      </c>
      <c r="F220" s="100" t="s">
        <v>601</v>
      </c>
      <c r="G220" s="101" t="s">
        <v>233</v>
      </c>
      <c r="H220" s="102">
        <v>409.23</v>
      </c>
      <c r="I220" s="5"/>
      <c r="J220" s="102">
        <f>ROUND(I220*H220,2)</f>
        <v>0</v>
      </c>
      <c r="K220" s="100" t="s">
        <v>234</v>
      </c>
      <c r="L220" s="23"/>
      <c r="M220" s="103" t="s">
        <v>1</v>
      </c>
      <c r="N220" s="104" t="s">
        <v>44</v>
      </c>
      <c r="O220" s="105"/>
      <c r="P220" s="106">
        <f>O220*H220</f>
        <v>0</v>
      </c>
      <c r="Q220" s="106">
        <v>2.45329</v>
      </c>
      <c r="R220" s="106">
        <f>Q220*H220</f>
        <v>1003.9598667</v>
      </c>
      <c r="S220" s="106">
        <v>0</v>
      </c>
      <c r="T220" s="107">
        <f>S220*H220</f>
        <v>0</v>
      </c>
      <c r="AR220" s="108" t="s">
        <v>212</v>
      </c>
      <c r="AT220" s="108" t="s">
        <v>207</v>
      </c>
      <c r="AU220" s="108" t="s">
        <v>88</v>
      </c>
      <c r="AY220" s="15" t="s">
        <v>205</v>
      </c>
      <c r="BE220" s="109">
        <f>IF(N220="základní",J220,0)</f>
        <v>0</v>
      </c>
      <c r="BF220" s="109">
        <f>IF(N220="snížená",J220,0)</f>
        <v>0</v>
      </c>
      <c r="BG220" s="109">
        <f>IF(N220="zákl. přenesená",J220,0)</f>
        <v>0</v>
      </c>
      <c r="BH220" s="109">
        <f>IF(N220="sníž. přenesená",J220,0)</f>
        <v>0</v>
      </c>
      <c r="BI220" s="109">
        <f>IF(N220="nulová",J220,0)</f>
        <v>0</v>
      </c>
      <c r="BJ220" s="15" t="s">
        <v>86</v>
      </c>
      <c r="BK220" s="109">
        <f>ROUND(I220*H220,2)</f>
        <v>0</v>
      </c>
      <c r="BL220" s="15" t="s">
        <v>212</v>
      </c>
      <c r="BM220" s="108" t="s">
        <v>602</v>
      </c>
    </row>
    <row r="221" spans="2:65" s="25" customFormat="1" ht="19.5">
      <c r="B221" s="23"/>
      <c r="D221" s="110" t="s">
        <v>214</v>
      </c>
      <c r="F221" s="198" t="s">
        <v>603</v>
      </c>
      <c r="I221" s="2"/>
      <c r="L221" s="23"/>
      <c r="M221" s="112"/>
      <c r="N221" s="105"/>
      <c r="O221" s="105"/>
      <c r="P221" s="105"/>
      <c r="Q221" s="105"/>
      <c r="R221" s="105"/>
      <c r="S221" s="105"/>
      <c r="T221" s="113"/>
      <c r="AT221" s="15" t="s">
        <v>214</v>
      </c>
      <c r="AU221" s="15" t="s">
        <v>88</v>
      </c>
    </row>
    <row r="222" spans="2:65" s="25" customFormat="1" ht="58.5">
      <c r="B222" s="23"/>
      <c r="D222" s="110" t="s">
        <v>237</v>
      </c>
      <c r="F222" s="111" t="s">
        <v>604</v>
      </c>
      <c r="I222" s="2"/>
      <c r="L222" s="23"/>
      <c r="M222" s="112"/>
      <c r="N222" s="105"/>
      <c r="O222" s="105"/>
      <c r="P222" s="105"/>
      <c r="Q222" s="105"/>
      <c r="R222" s="105"/>
      <c r="S222" s="105"/>
      <c r="T222" s="113"/>
      <c r="AT222" s="15" t="s">
        <v>237</v>
      </c>
      <c r="AU222" s="15" t="s">
        <v>88</v>
      </c>
    </row>
    <row r="223" spans="2:65" s="115" customFormat="1">
      <c r="B223" s="114"/>
      <c r="D223" s="110" t="s">
        <v>218</v>
      </c>
      <c r="E223" s="116" t="s">
        <v>1</v>
      </c>
      <c r="F223" s="117" t="s">
        <v>605</v>
      </c>
      <c r="H223" s="116" t="s">
        <v>1</v>
      </c>
      <c r="I223" s="9"/>
      <c r="L223" s="114"/>
      <c r="M223" s="118"/>
      <c r="N223" s="119"/>
      <c r="O223" s="119"/>
      <c r="P223" s="119"/>
      <c r="Q223" s="119"/>
      <c r="R223" s="119"/>
      <c r="S223" s="119"/>
      <c r="T223" s="120"/>
      <c r="AT223" s="116" t="s">
        <v>218</v>
      </c>
      <c r="AU223" s="116" t="s">
        <v>88</v>
      </c>
      <c r="AV223" s="115" t="s">
        <v>86</v>
      </c>
      <c r="AW223" s="115" t="s">
        <v>35</v>
      </c>
      <c r="AX223" s="115" t="s">
        <v>79</v>
      </c>
      <c r="AY223" s="116" t="s">
        <v>205</v>
      </c>
    </row>
    <row r="224" spans="2:65" s="122" customFormat="1" ht="33.75">
      <c r="B224" s="121"/>
      <c r="D224" s="110" t="s">
        <v>218</v>
      </c>
      <c r="E224" s="123" t="s">
        <v>1</v>
      </c>
      <c r="F224" s="124" t="s">
        <v>606</v>
      </c>
      <c r="H224" s="125">
        <v>337.18</v>
      </c>
      <c r="I224" s="6"/>
      <c r="L224" s="121"/>
      <c r="M224" s="126"/>
      <c r="N224" s="127"/>
      <c r="O224" s="127"/>
      <c r="P224" s="127"/>
      <c r="Q224" s="127"/>
      <c r="R224" s="127"/>
      <c r="S224" s="127"/>
      <c r="T224" s="128"/>
      <c r="AT224" s="123" t="s">
        <v>218</v>
      </c>
      <c r="AU224" s="123" t="s">
        <v>88</v>
      </c>
      <c r="AV224" s="122" t="s">
        <v>88</v>
      </c>
      <c r="AW224" s="122" t="s">
        <v>35</v>
      </c>
      <c r="AX224" s="122" t="s">
        <v>79</v>
      </c>
      <c r="AY224" s="123" t="s">
        <v>205</v>
      </c>
    </row>
    <row r="225" spans="2:65" s="122" customFormat="1">
      <c r="B225" s="121"/>
      <c r="D225" s="110" t="s">
        <v>218</v>
      </c>
      <c r="E225" s="123" t="s">
        <v>1</v>
      </c>
      <c r="F225" s="124" t="s">
        <v>607</v>
      </c>
      <c r="H225" s="125">
        <v>6.3</v>
      </c>
      <c r="I225" s="6"/>
      <c r="L225" s="121"/>
      <c r="M225" s="126"/>
      <c r="N225" s="127"/>
      <c r="O225" s="127"/>
      <c r="P225" s="127"/>
      <c r="Q225" s="127"/>
      <c r="R225" s="127"/>
      <c r="S225" s="127"/>
      <c r="T225" s="128"/>
      <c r="AT225" s="123" t="s">
        <v>218</v>
      </c>
      <c r="AU225" s="123" t="s">
        <v>88</v>
      </c>
      <c r="AV225" s="122" t="s">
        <v>88</v>
      </c>
      <c r="AW225" s="122" t="s">
        <v>35</v>
      </c>
      <c r="AX225" s="122" t="s">
        <v>79</v>
      </c>
      <c r="AY225" s="123" t="s">
        <v>205</v>
      </c>
    </row>
    <row r="226" spans="2:65" s="122" customFormat="1">
      <c r="B226" s="121"/>
      <c r="D226" s="110" t="s">
        <v>218</v>
      </c>
      <c r="E226" s="123" t="s">
        <v>1</v>
      </c>
      <c r="F226" s="124" t="s">
        <v>608</v>
      </c>
      <c r="H226" s="125">
        <v>65.75</v>
      </c>
      <c r="I226" s="6"/>
      <c r="L226" s="121"/>
      <c r="M226" s="126"/>
      <c r="N226" s="127"/>
      <c r="O226" s="127"/>
      <c r="P226" s="127"/>
      <c r="Q226" s="127"/>
      <c r="R226" s="127"/>
      <c r="S226" s="127"/>
      <c r="T226" s="128"/>
      <c r="AT226" s="123" t="s">
        <v>218</v>
      </c>
      <c r="AU226" s="123" t="s">
        <v>88</v>
      </c>
      <c r="AV226" s="122" t="s">
        <v>88</v>
      </c>
      <c r="AW226" s="122" t="s">
        <v>35</v>
      </c>
      <c r="AX226" s="122" t="s">
        <v>79</v>
      </c>
      <c r="AY226" s="123" t="s">
        <v>205</v>
      </c>
    </row>
    <row r="227" spans="2:65" s="200" customFormat="1">
      <c r="B227" s="199"/>
      <c r="D227" s="110" t="s">
        <v>218</v>
      </c>
      <c r="E227" s="201" t="s">
        <v>1</v>
      </c>
      <c r="F227" s="202" t="s">
        <v>220</v>
      </c>
      <c r="H227" s="203">
        <v>409.23</v>
      </c>
      <c r="I227" s="7"/>
      <c r="L227" s="199"/>
      <c r="M227" s="204"/>
      <c r="N227" s="205"/>
      <c r="O227" s="205"/>
      <c r="P227" s="205"/>
      <c r="Q227" s="205"/>
      <c r="R227" s="205"/>
      <c r="S227" s="205"/>
      <c r="T227" s="206"/>
      <c r="AT227" s="201" t="s">
        <v>218</v>
      </c>
      <c r="AU227" s="201" t="s">
        <v>88</v>
      </c>
      <c r="AV227" s="200" t="s">
        <v>212</v>
      </c>
      <c r="AW227" s="200" t="s">
        <v>35</v>
      </c>
      <c r="AX227" s="200" t="s">
        <v>86</v>
      </c>
      <c r="AY227" s="201" t="s">
        <v>205</v>
      </c>
    </row>
    <row r="228" spans="2:65" s="25" customFormat="1" ht="16.5" customHeight="1">
      <c r="B228" s="23"/>
      <c r="C228" s="98" t="s">
        <v>343</v>
      </c>
      <c r="D228" s="98" t="s">
        <v>207</v>
      </c>
      <c r="E228" s="99" t="s">
        <v>609</v>
      </c>
      <c r="F228" s="100" t="s">
        <v>610</v>
      </c>
      <c r="G228" s="101" t="s">
        <v>210</v>
      </c>
      <c r="H228" s="102">
        <v>607.33000000000004</v>
      </c>
      <c r="I228" s="5"/>
      <c r="J228" s="102">
        <f>ROUND(I228*H228,2)</f>
        <v>0</v>
      </c>
      <c r="K228" s="100" t="s">
        <v>234</v>
      </c>
      <c r="L228" s="23"/>
      <c r="M228" s="103" t="s">
        <v>1</v>
      </c>
      <c r="N228" s="104" t="s">
        <v>44</v>
      </c>
      <c r="O228" s="105"/>
      <c r="P228" s="106">
        <f>O228*H228</f>
        <v>0</v>
      </c>
      <c r="Q228" s="106">
        <v>3.5099999999999999E-2</v>
      </c>
      <c r="R228" s="106">
        <f>Q228*H228</f>
        <v>21.317283</v>
      </c>
      <c r="S228" s="106">
        <v>0</v>
      </c>
      <c r="T228" s="107">
        <f>S228*H228</f>
        <v>0</v>
      </c>
      <c r="AR228" s="108" t="s">
        <v>212</v>
      </c>
      <c r="AT228" s="108" t="s">
        <v>207</v>
      </c>
      <c r="AU228" s="108" t="s">
        <v>88</v>
      </c>
      <c r="AY228" s="15" t="s">
        <v>205</v>
      </c>
      <c r="BE228" s="109">
        <f>IF(N228="základní",J228,0)</f>
        <v>0</v>
      </c>
      <c r="BF228" s="109">
        <f>IF(N228="snížená",J228,0)</f>
        <v>0</v>
      </c>
      <c r="BG228" s="109">
        <f>IF(N228="zákl. přenesená",J228,0)</f>
        <v>0</v>
      </c>
      <c r="BH228" s="109">
        <f>IF(N228="sníž. přenesená",J228,0)</f>
        <v>0</v>
      </c>
      <c r="BI228" s="109">
        <f>IF(N228="nulová",J228,0)</f>
        <v>0</v>
      </c>
      <c r="BJ228" s="15" t="s">
        <v>86</v>
      </c>
      <c r="BK228" s="109">
        <f>ROUND(I228*H228,2)</f>
        <v>0</v>
      </c>
      <c r="BL228" s="15" t="s">
        <v>212</v>
      </c>
      <c r="BM228" s="108" t="s">
        <v>611</v>
      </c>
    </row>
    <row r="229" spans="2:65" s="25" customFormat="1">
      <c r="B229" s="23"/>
      <c r="D229" s="110" t="s">
        <v>214</v>
      </c>
      <c r="F229" s="198" t="s">
        <v>612</v>
      </c>
      <c r="I229" s="2"/>
      <c r="L229" s="23"/>
      <c r="M229" s="112"/>
      <c r="N229" s="105"/>
      <c r="O229" s="105"/>
      <c r="P229" s="105"/>
      <c r="Q229" s="105"/>
      <c r="R229" s="105"/>
      <c r="S229" s="105"/>
      <c r="T229" s="113"/>
      <c r="AT229" s="15" t="s">
        <v>214</v>
      </c>
      <c r="AU229" s="15" t="s">
        <v>88</v>
      </c>
    </row>
    <row r="230" spans="2:65" s="25" customFormat="1" ht="39">
      <c r="B230" s="23"/>
      <c r="D230" s="110" t="s">
        <v>237</v>
      </c>
      <c r="F230" s="111" t="s">
        <v>613</v>
      </c>
      <c r="I230" s="2"/>
      <c r="L230" s="23"/>
      <c r="M230" s="112"/>
      <c r="N230" s="105"/>
      <c r="O230" s="105"/>
      <c r="P230" s="105"/>
      <c r="Q230" s="105"/>
      <c r="R230" s="105"/>
      <c r="S230" s="105"/>
      <c r="T230" s="113"/>
      <c r="AT230" s="15" t="s">
        <v>237</v>
      </c>
      <c r="AU230" s="15" t="s">
        <v>88</v>
      </c>
    </row>
    <row r="231" spans="2:65" s="115" customFormat="1">
      <c r="B231" s="114"/>
      <c r="D231" s="110" t="s">
        <v>218</v>
      </c>
      <c r="E231" s="116" t="s">
        <v>1</v>
      </c>
      <c r="F231" s="117" t="s">
        <v>614</v>
      </c>
      <c r="H231" s="116" t="s">
        <v>1</v>
      </c>
      <c r="I231" s="9"/>
      <c r="L231" s="114"/>
      <c r="M231" s="118"/>
      <c r="N231" s="119"/>
      <c r="O231" s="119"/>
      <c r="P231" s="119"/>
      <c r="Q231" s="119"/>
      <c r="R231" s="119"/>
      <c r="S231" s="119"/>
      <c r="T231" s="120"/>
      <c r="AT231" s="116" t="s">
        <v>218</v>
      </c>
      <c r="AU231" s="116" t="s">
        <v>88</v>
      </c>
      <c r="AV231" s="115" t="s">
        <v>86</v>
      </c>
      <c r="AW231" s="115" t="s">
        <v>35</v>
      </c>
      <c r="AX231" s="115" t="s">
        <v>79</v>
      </c>
      <c r="AY231" s="116" t="s">
        <v>205</v>
      </c>
    </row>
    <row r="232" spans="2:65" s="122" customFormat="1" ht="22.5">
      <c r="B232" s="121"/>
      <c r="D232" s="110" t="s">
        <v>218</v>
      </c>
      <c r="E232" s="123" t="s">
        <v>1</v>
      </c>
      <c r="F232" s="124" t="s">
        <v>615</v>
      </c>
      <c r="H232" s="125">
        <v>314.27999999999997</v>
      </c>
      <c r="I232" s="6"/>
      <c r="L232" s="121"/>
      <c r="M232" s="126"/>
      <c r="N232" s="127"/>
      <c r="O232" s="127"/>
      <c r="P232" s="127"/>
      <c r="Q232" s="127"/>
      <c r="R232" s="127"/>
      <c r="S232" s="127"/>
      <c r="T232" s="128"/>
      <c r="AT232" s="123" t="s">
        <v>218</v>
      </c>
      <c r="AU232" s="123" t="s">
        <v>88</v>
      </c>
      <c r="AV232" s="122" t="s">
        <v>88</v>
      </c>
      <c r="AW232" s="122" t="s">
        <v>35</v>
      </c>
      <c r="AX232" s="122" t="s">
        <v>79</v>
      </c>
      <c r="AY232" s="123" t="s">
        <v>205</v>
      </c>
    </row>
    <row r="233" spans="2:65" s="122" customFormat="1" ht="22.5">
      <c r="B233" s="121"/>
      <c r="D233" s="110" t="s">
        <v>218</v>
      </c>
      <c r="E233" s="123" t="s">
        <v>1</v>
      </c>
      <c r="F233" s="124" t="s">
        <v>616</v>
      </c>
      <c r="H233" s="125">
        <v>293.05</v>
      </c>
      <c r="I233" s="6"/>
      <c r="L233" s="121"/>
      <c r="M233" s="126"/>
      <c r="N233" s="127"/>
      <c r="O233" s="127"/>
      <c r="P233" s="127"/>
      <c r="Q233" s="127"/>
      <c r="R233" s="127"/>
      <c r="S233" s="127"/>
      <c r="T233" s="128"/>
      <c r="AT233" s="123" t="s">
        <v>218</v>
      </c>
      <c r="AU233" s="123" t="s">
        <v>88</v>
      </c>
      <c r="AV233" s="122" t="s">
        <v>88</v>
      </c>
      <c r="AW233" s="122" t="s">
        <v>35</v>
      </c>
      <c r="AX233" s="122" t="s">
        <v>79</v>
      </c>
      <c r="AY233" s="123" t="s">
        <v>205</v>
      </c>
    </row>
    <row r="234" spans="2:65" s="200" customFormat="1">
      <c r="B234" s="199"/>
      <c r="D234" s="110" t="s">
        <v>218</v>
      </c>
      <c r="E234" s="201" t="s">
        <v>1</v>
      </c>
      <c r="F234" s="202" t="s">
        <v>220</v>
      </c>
      <c r="H234" s="203">
        <v>607.32999999999993</v>
      </c>
      <c r="I234" s="7"/>
      <c r="L234" s="199"/>
      <c r="M234" s="204"/>
      <c r="N234" s="205"/>
      <c r="O234" s="205"/>
      <c r="P234" s="205"/>
      <c r="Q234" s="205"/>
      <c r="R234" s="205"/>
      <c r="S234" s="205"/>
      <c r="T234" s="206"/>
      <c r="AT234" s="201" t="s">
        <v>218</v>
      </c>
      <c r="AU234" s="201" t="s">
        <v>88</v>
      </c>
      <c r="AV234" s="200" t="s">
        <v>212</v>
      </c>
      <c r="AW234" s="200" t="s">
        <v>35</v>
      </c>
      <c r="AX234" s="200" t="s">
        <v>86</v>
      </c>
      <c r="AY234" s="201" t="s">
        <v>205</v>
      </c>
    </row>
    <row r="235" spans="2:65" s="86" customFormat="1" ht="22.9" customHeight="1">
      <c r="B235" s="85"/>
      <c r="D235" s="87" t="s">
        <v>78</v>
      </c>
      <c r="E235" s="96" t="s">
        <v>230</v>
      </c>
      <c r="F235" s="96" t="s">
        <v>342</v>
      </c>
      <c r="I235" s="4"/>
      <c r="J235" s="97">
        <f>BK235</f>
        <v>0</v>
      </c>
      <c r="L235" s="85"/>
      <c r="M235" s="90"/>
      <c r="N235" s="91"/>
      <c r="O235" s="91"/>
      <c r="P235" s="92">
        <f>SUM(P236:P253)</f>
        <v>0</v>
      </c>
      <c r="Q235" s="91"/>
      <c r="R235" s="92">
        <f>SUM(R236:R253)</f>
        <v>4.1307547000000007</v>
      </c>
      <c r="S235" s="91"/>
      <c r="T235" s="93">
        <f>SUM(T236:T253)</f>
        <v>0</v>
      </c>
      <c r="AR235" s="87" t="s">
        <v>86</v>
      </c>
      <c r="AT235" s="94" t="s">
        <v>78</v>
      </c>
      <c r="AU235" s="94" t="s">
        <v>86</v>
      </c>
      <c r="AY235" s="87" t="s">
        <v>205</v>
      </c>
      <c r="BK235" s="95">
        <f>SUM(BK236:BK253)</f>
        <v>0</v>
      </c>
    </row>
    <row r="236" spans="2:65" s="25" customFormat="1" ht="24" customHeight="1">
      <c r="B236" s="23"/>
      <c r="C236" s="98" t="s">
        <v>353</v>
      </c>
      <c r="D236" s="98" t="s">
        <v>207</v>
      </c>
      <c r="E236" s="99" t="s">
        <v>617</v>
      </c>
      <c r="F236" s="100" t="s">
        <v>618</v>
      </c>
      <c r="G236" s="101" t="s">
        <v>224</v>
      </c>
      <c r="H236" s="102">
        <v>2.4700000000000002</v>
      </c>
      <c r="I236" s="5"/>
      <c r="J236" s="102">
        <f>ROUND(I236*H236,2)</f>
        <v>0</v>
      </c>
      <c r="K236" s="100" t="s">
        <v>234</v>
      </c>
      <c r="L236" s="23"/>
      <c r="M236" s="103" t="s">
        <v>1</v>
      </c>
      <c r="N236" s="104" t="s">
        <v>44</v>
      </c>
      <c r="O236" s="105"/>
      <c r="P236" s="106">
        <f>O236*H236</f>
        <v>0</v>
      </c>
      <c r="Q236" s="106">
        <v>1.0958000000000001</v>
      </c>
      <c r="R236" s="106">
        <f>Q236*H236</f>
        <v>2.7066260000000004</v>
      </c>
      <c r="S236" s="106">
        <v>0</v>
      </c>
      <c r="T236" s="107">
        <f>S236*H236</f>
        <v>0</v>
      </c>
      <c r="AR236" s="108" t="s">
        <v>212</v>
      </c>
      <c r="AT236" s="108" t="s">
        <v>207</v>
      </c>
      <c r="AU236" s="108" t="s">
        <v>88</v>
      </c>
      <c r="AY236" s="15" t="s">
        <v>205</v>
      </c>
      <c r="BE236" s="109">
        <f>IF(N236="základní",J236,0)</f>
        <v>0</v>
      </c>
      <c r="BF236" s="109">
        <f>IF(N236="snížená",J236,0)</f>
        <v>0</v>
      </c>
      <c r="BG236" s="109">
        <f>IF(N236="zákl. přenesená",J236,0)</f>
        <v>0</v>
      </c>
      <c r="BH236" s="109">
        <f>IF(N236="sníž. přenesená",J236,0)</f>
        <v>0</v>
      </c>
      <c r="BI236" s="109">
        <f>IF(N236="nulová",J236,0)</f>
        <v>0</v>
      </c>
      <c r="BJ236" s="15" t="s">
        <v>86</v>
      </c>
      <c r="BK236" s="109">
        <f>ROUND(I236*H236,2)</f>
        <v>0</v>
      </c>
      <c r="BL236" s="15" t="s">
        <v>212</v>
      </c>
      <c r="BM236" s="108" t="s">
        <v>619</v>
      </c>
    </row>
    <row r="237" spans="2:65" s="25" customFormat="1" ht="48.75">
      <c r="B237" s="23"/>
      <c r="D237" s="110" t="s">
        <v>214</v>
      </c>
      <c r="F237" s="198" t="s">
        <v>620</v>
      </c>
      <c r="I237" s="2"/>
      <c r="L237" s="23"/>
      <c r="M237" s="112"/>
      <c r="N237" s="105"/>
      <c r="O237" s="105"/>
      <c r="P237" s="105"/>
      <c r="Q237" s="105"/>
      <c r="R237" s="105"/>
      <c r="S237" s="105"/>
      <c r="T237" s="113"/>
      <c r="AT237" s="15" t="s">
        <v>214</v>
      </c>
      <c r="AU237" s="15" t="s">
        <v>88</v>
      </c>
    </row>
    <row r="238" spans="2:65" s="25" customFormat="1" ht="97.5">
      <c r="B238" s="23"/>
      <c r="D238" s="110" t="s">
        <v>237</v>
      </c>
      <c r="F238" s="111" t="s">
        <v>621</v>
      </c>
      <c r="I238" s="2"/>
      <c r="L238" s="23"/>
      <c r="M238" s="112"/>
      <c r="N238" s="105"/>
      <c r="O238" s="105"/>
      <c r="P238" s="105"/>
      <c r="Q238" s="105"/>
      <c r="R238" s="105"/>
      <c r="S238" s="105"/>
      <c r="T238" s="113"/>
      <c r="AT238" s="15" t="s">
        <v>237</v>
      </c>
      <c r="AU238" s="15" t="s">
        <v>88</v>
      </c>
    </row>
    <row r="239" spans="2:65" s="115" customFormat="1">
      <c r="B239" s="114"/>
      <c r="D239" s="110" t="s">
        <v>218</v>
      </c>
      <c r="E239" s="116" t="s">
        <v>1</v>
      </c>
      <c r="F239" s="117" t="s">
        <v>622</v>
      </c>
      <c r="H239" s="116" t="s">
        <v>1</v>
      </c>
      <c r="I239" s="9"/>
      <c r="L239" s="114"/>
      <c r="M239" s="118"/>
      <c r="N239" s="119"/>
      <c r="O239" s="119"/>
      <c r="P239" s="119"/>
      <c r="Q239" s="119"/>
      <c r="R239" s="119"/>
      <c r="S239" s="119"/>
      <c r="T239" s="120"/>
      <c r="AT239" s="116" t="s">
        <v>218</v>
      </c>
      <c r="AU239" s="116" t="s">
        <v>88</v>
      </c>
      <c r="AV239" s="115" t="s">
        <v>86</v>
      </c>
      <c r="AW239" s="115" t="s">
        <v>35</v>
      </c>
      <c r="AX239" s="115" t="s">
        <v>79</v>
      </c>
      <c r="AY239" s="116" t="s">
        <v>205</v>
      </c>
    </row>
    <row r="240" spans="2:65" s="115" customFormat="1">
      <c r="B240" s="114"/>
      <c r="D240" s="110" t="s">
        <v>218</v>
      </c>
      <c r="E240" s="116" t="s">
        <v>1</v>
      </c>
      <c r="F240" s="117" t="s">
        <v>623</v>
      </c>
      <c r="H240" s="116" t="s">
        <v>1</v>
      </c>
      <c r="I240" s="9"/>
      <c r="L240" s="114"/>
      <c r="M240" s="118"/>
      <c r="N240" s="119"/>
      <c r="O240" s="119"/>
      <c r="P240" s="119"/>
      <c r="Q240" s="119"/>
      <c r="R240" s="119"/>
      <c r="S240" s="119"/>
      <c r="T240" s="120"/>
      <c r="AT240" s="116" t="s">
        <v>218</v>
      </c>
      <c r="AU240" s="116" t="s">
        <v>88</v>
      </c>
      <c r="AV240" s="115" t="s">
        <v>86</v>
      </c>
      <c r="AW240" s="115" t="s">
        <v>35</v>
      </c>
      <c r="AX240" s="115" t="s">
        <v>79</v>
      </c>
      <c r="AY240" s="116" t="s">
        <v>205</v>
      </c>
    </row>
    <row r="241" spans="2:65" s="122" customFormat="1">
      <c r="B241" s="121"/>
      <c r="D241" s="110" t="s">
        <v>218</v>
      </c>
      <c r="E241" s="123" t="s">
        <v>1</v>
      </c>
      <c r="F241" s="124" t="s">
        <v>624</v>
      </c>
      <c r="H241" s="125">
        <v>1.46</v>
      </c>
      <c r="I241" s="6"/>
      <c r="L241" s="121"/>
      <c r="M241" s="126"/>
      <c r="N241" s="127"/>
      <c r="O241" s="127"/>
      <c r="P241" s="127"/>
      <c r="Q241" s="127"/>
      <c r="R241" s="127"/>
      <c r="S241" s="127"/>
      <c r="T241" s="128"/>
      <c r="AT241" s="123" t="s">
        <v>218</v>
      </c>
      <c r="AU241" s="123" t="s">
        <v>88</v>
      </c>
      <c r="AV241" s="122" t="s">
        <v>88</v>
      </c>
      <c r="AW241" s="122" t="s">
        <v>35</v>
      </c>
      <c r="AX241" s="122" t="s">
        <v>79</v>
      </c>
      <c r="AY241" s="123" t="s">
        <v>205</v>
      </c>
    </row>
    <row r="242" spans="2:65" s="115" customFormat="1">
      <c r="B242" s="114"/>
      <c r="D242" s="110" t="s">
        <v>218</v>
      </c>
      <c r="E242" s="116" t="s">
        <v>1</v>
      </c>
      <c r="F242" s="117" t="s">
        <v>625</v>
      </c>
      <c r="H242" s="116" t="s">
        <v>1</v>
      </c>
      <c r="I242" s="9"/>
      <c r="L242" s="114"/>
      <c r="M242" s="118"/>
      <c r="N242" s="119"/>
      <c r="O242" s="119"/>
      <c r="P242" s="119"/>
      <c r="Q242" s="119"/>
      <c r="R242" s="119"/>
      <c r="S242" s="119"/>
      <c r="T242" s="120"/>
      <c r="AT242" s="116" t="s">
        <v>218</v>
      </c>
      <c r="AU242" s="116" t="s">
        <v>88</v>
      </c>
      <c r="AV242" s="115" t="s">
        <v>86</v>
      </c>
      <c r="AW242" s="115" t="s">
        <v>35</v>
      </c>
      <c r="AX242" s="115" t="s">
        <v>79</v>
      </c>
      <c r="AY242" s="116" t="s">
        <v>205</v>
      </c>
    </row>
    <row r="243" spans="2:65" s="122" customFormat="1">
      <c r="B243" s="121"/>
      <c r="D243" s="110" t="s">
        <v>218</v>
      </c>
      <c r="E243" s="123" t="s">
        <v>1</v>
      </c>
      <c r="F243" s="124" t="s">
        <v>626</v>
      </c>
      <c r="H243" s="125">
        <v>1.01</v>
      </c>
      <c r="I243" s="6"/>
      <c r="L243" s="121"/>
      <c r="M243" s="126"/>
      <c r="N243" s="127"/>
      <c r="O243" s="127"/>
      <c r="P243" s="127"/>
      <c r="Q243" s="127"/>
      <c r="R243" s="127"/>
      <c r="S243" s="127"/>
      <c r="T243" s="128"/>
      <c r="AT243" s="123" t="s">
        <v>218</v>
      </c>
      <c r="AU243" s="123" t="s">
        <v>88</v>
      </c>
      <c r="AV243" s="122" t="s">
        <v>88</v>
      </c>
      <c r="AW243" s="122" t="s">
        <v>35</v>
      </c>
      <c r="AX243" s="122" t="s">
        <v>79</v>
      </c>
      <c r="AY243" s="123" t="s">
        <v>205</v>
      </c>
    </row>
    <row r="244" spans="2:65" s="200" customFormat="1">
      <c r="B244" s="199"/>
      <c r="D244" s="110" t="s">
        <v>218</v>
      </c>
      <c r="E244" s="201" t="s">
        <v>1</v>
      </c>
      <c r="F244" s="202" t="s">
        <v>220</v>
      </c>
      <c r="H244" s="203">
        <v>2.4699999999999998</v>
      </c>
      <c r="I244" s="7"/>
      <c r="L244" s="199"/>
      <c r="M244" s="204"/>
      <c r="N244" s="205"/>
      <c r="O244" s="205"/>
      <c r="P244" s="205"/>
      <c r="Q244" s="205"/>
      <c r="R244" s="205"/>
      <c r="S244" s="205"/>
      <c r="T244" s="206"/>
      <c r="AT244" s="201" t="s">
        <v>218</v>
      </c>
      <c r="AU244" s="201" t="s">
        <v>88</v>
      </c>
      <c r="AV244" s="200" t="s">
        <v>212</v>
      </c>
      <c r="AW244" s="200" t="s">
        <v>35</v>
      </c>
      <c r="AX244" s="200" t="s">
        <v>86</v>
      </c>
      <c r="AY244" s="201" t="s">
        <v>205</v>
      </c>
    </row>
    <row r="245" spans="2:65" s="25" customFormat="1" ht="24" customHeight="1">
      <c r="B245" s="23"/>
      <c r="C245" s="98" t="s">
        <v>360</v>
      </c>
      <c r="D245" s="98" t="s">
        <v>207</v>
      </c>
      <c r="E245" s="99" t="s">
        <v>627</v>
      </c>
      <c r="F245" s="100" t="s">
        <v>628</v>
      </c>
      <c r="G245" s="101" t="s">
        <v>224</v>
      </c>
      <c r="H245" s="102">
        <v>1.37</v>
      </c>
      <c r="I245" s="5"/>
      <c r="J245" s="102">
        <f>ROUND(I245*H245,2)</f>
        <v>0</v>
      </c>
      <c r="K245" s="100" t="s">
        <v>234</v>
      </c>
      <c r="L245" s="23"/>
      <c r="M245" s="103" t="s">
        <v>1</v>
      </c>
      <c r="N245" s="104" t="s">
        <v>44</v>
      </c>
      <c r="O245" s="105"/>
      <c r="P245" s="106">
        <f>O245*H245</f>
        <v>0</v>
      </c>
      <c r="Q245" s="106">
        <v>1.0395099999999999</v>
      </c>
      <c r="R245" s="106">
        <f>Q245*H245</f>
        <v>1.4241287</v>
      </c>
      <c r="S245" s="106">
        <v>0</v>
      </c>
      <c r="T245" s="107">
        <f>S245*H245</f>
        <v>0</v>
      </c>
      <c r="AR245" s="108" t="s">
        <v>212</v>
      </c>
      <c r="AT245" s="108" t="s">
        <v>207</v>
      </c>
      <c r="AU245" s="108" t="s">
        <v>88</v>
      </c>
      <c r="AY245" s="15" t="s">
        <v>205</v>
      </c>
      <c r="BE245" s="109">
        <f>IF(N245="základní",J245,0)</f>
        <v>0</v>
      </c>
      <c r="BF245" s="109">
        <f>IF(N245="snížená",J245,0)</f>
        <v>0</v>
      </c>
      <c r="BG245" s="109">
        <f>IF(N245="zákl. přenesená",J245,0)</f>
        <v>0</v>
      </c>
      <c r="BH245" s="109">
        <f>IF(N245="sníž. přenesená",J245,0)</f>
        <v>0</v>
      </c>
      <c r="BI245" s="109">
        <f>IF(N245="nulová",J245,0)</f>
        <v>0</v>
      </c>
      <c r="BJ245" s="15" t="s">
        <v>86</v>
      </c>
      <c r="BK245" s="109">
        <f>ROUND(I245*H245,2)</f>
        <v>0</v>
      </c>
      <c r="BL245" s="15" t="s">
        <v>212</v>
      </c>
      <c r="BM245" s="108" t="s">
        <v>629</v>
      </c>
    </row>
    <row r="246" spans="2:65" s="25" customFormat="1" ht="48.75">
      <c r="B246" s="23"/>
      <c r="D246" s="110" t="s">
        <v>214</v>
      </c>
      <c r="F246" s="198" t="s">
        <v>630</v>
      </c>
      <c r="I246" s="2"/>
      <c r="L246" s="23"/>
      <c r="M246" s="112"/>
      <c r="N246" s="105"/>
      <c r="O246" s="105"/>
      <c r="P246" s="105"/>
      <c r="Q246" s="105"/>
      <c r="R246" s="105"/>
      <c r="S246" s="105"/>
      <c r="T246" s="113"/>
      <c r="AT246" s="15" t="s">
        <v>214</v>
      </c>
      <c r="AU246" s="15" t="s">
        <v>88</v>
      </c>
    </row>
    <row r="247" spans="2:65" s="25" customFormat="1" ht="97.5">
      <c r="B247" s="23"/>
      <c r="D247" s="110" t="s">
        <v>237</v>
      </c>
      <c r="F247" s="111" t="s">
        <v>621</v>
      </c>
      <c r="I247" s="2"/>
      <c r="L247" s="23"/>
      <c r="M247" s="112"/>
      <c r="N247" s="105"/>
      <c r="O247" s="105"/>
      <c r="P247" s="105"/>
      <c r="Q247" s="105"/>
      <c r="R247" s="105"/>
      <c r="S247" s="105"/>
      <c r="T247" s="113"/>
      <c r="AT247" s="15" t="s">
        <v>237</v>
      </c>
      <c r="AU247" s="15" t="s">
        <v>88</v>
      </c>
    </row>
    <row r="248" spans="2:65" s="115" customFormat="1">
      <c r="B248" s="114"/>
      <c r="D248" s="110" t="s">
        <v>218</v>
      </c>
      <c r="E248" s="116" t="s">
        <v>1</v>
      </c>
      <c r="F248" s="117" t="s">
        <v>622</v>
      </c>
      <c r="H248" s="116" t="s">
        <v>1</v>
      </c>
      <c r="I248" s="9"/>
      <c r="L248" s="114"/>
      <c r="M248" s="118"/>
      <c r="N248" s="119"/>
      <c r="O248" s="119"/>
      <c r="P248" s="119"/>
      <c r="Q248" s="119"/>
      <c r="R248" s="119"/>
      <c r="S248" s="119"/>
      <c r="T248" s="120"/>
      <c r="AT248" s="116" t="s">
        <v>218</v>
      </c>
      <c r="AU248" s="116" t="s">
        <v>88</v>
      </c>
      <c r="AV248" s="115" t="s">
        <v>86</v>
      </c>
      <c r="AW248" s="115" t="s">
        <v>35</v>
      </c>
      <c r="AX248" s="115" t="s">
        <v>79</v>
      </c>
      <c r="AY248" s="116" t="s">
        <v>205</v>
      </c>
    </row>
    <row r="249" spans="2:65" s="115" customFormat="1">
      <c r="B249" s="114"/>
      <c r="D249" s="110" t="s">
        <v>218</v>
      </c>
      <c r="E249" s="116" t="s">
        <v>1</v>
      </c>
      <c r="F249" s="117" t="s">
        <v>623</v>
      </c>
      <c r="H249" s="116" t="s">
        <v>1</v>
      </c>
      <c r="I249" s="9"/>
      <c r="L249" s="114"/>
      <c r="M249" s="118"/>
      <c r="N249" s="119"/>
      <c r="O249" s="119"/>
      <c r="P249" s="119"/>
      <c r="Q249" s="119"/>
      <c r="R249" s="119"/>
      <c r="S249" s="119"/>
      <c r="T249" s="120"/>
      <c r="AT249" s="116" t="s">
        <v>218</v>
      </c>
      <c r="AU249" s="116" t="s">
        <v>88</v>
      </c>
      <c r="AV249" s="115" t="s">
        <v>86</v>
      </c>
      <c r="AW249" s="115" t="s">
        <v>35</v>
      </c>
      <c r="AX249" s="115" t="s">
        <v>79</v>
      </c>
      <c r="AY249" s="116" t="s">
        <v>205</v>
      </c>
    </row>
    <row r="250" spans="2:65" s="122" customFormat="1">
      <c r="B250" s="121"/>
      <c r="D250" s="110" t="s">
        <v>218</v>
      </c>
      <c r="E250" s="123" t="s">
        <v>1</v>
      </c>
      <c r="F250" s="124" t="s">
        <v>631</v>
      </c>
      <c r="H250" s="125">
        <v>0.57999999999999996</v>
      </c>
      <c r="I250" s="6"/>
      <c r="L250" s="121"/>
      <c r="M250" s="126"/>
      <c r="N250" s="127"/>
      <c r="O250" s="127"/>
      <c r="P250" s="127"/>
      <c r="Q250" s="127"/>
      <c r="R250" s="127"/>
      <c r="S250" s="127"/>
      <c r="T250" s="128"/>
      <c r="AT250" s="123" t="s">
        <v>218</v>
      </c>
      <c r="AU250" s="123" t="s">
        <v>88</v>
      </c>
      <c r="AV250" s="122" t="s">
        <v>88</v>
      </c>
      <c r="AW250" s="122" t="s">
        <v>35</v>
      </c>
      <c r="AX250" s="122" t="s">
        <v>79</v>
      </c>
      <c r="AY250" s="123" t="s">
        <v>205</v>
      </c>
    </row>
    <row r="251" spans="2:65" s="115" customFormat="1">
      <c r="B251" s="114"/>
      <c r="D251" s="110" t="s">
        <v>218</v>
      </c>
      <c r="E251" s="116" t="s">
        <v>1</v>
      </c>
      <c r="F251" s="117" t="s">
        <v>625</v>
      </c>
      <c r="H251" s="116" t="s">
        <v>1</v>
      </c>
      <c r="I251" s="9"/>
      <c r="L251" s="114"/>
      <c r="M251" s="118"/>
      <c r="N251" s="119"/>
      <c r="O251" s="119"/>
      <c r="P251" s="119"/>
      <c r="Q251" s="119"/>
      <c r="R251" s="119"/>
      <c r="S251" s="119"/>
      <c r="T251" s="120"/>
      <c r="AT251" s="116" t="s">
        <v>218</v>
      </c>
      <c r="AU251" s="116" t="s">
        <v>88</v>
      </c>
      <c r="AV251" s="115" t="s">
        <v>86</v>
      </c>
      <c r="AW251" s="115" t="s">
        <v>35</v>
      </c>
      <c r="AX251" s="115" t="s">
        <v>79</v>
      </c>
      <c r="AY251" s="116" t="s">
        <v>205</v>
      </c>
    </row>
    <row r="252" spans="2:65" s="122" customFormat="1">
      <c r="B252" s="121"/>
      <c r="D252" s="110" t="s">
        <v>218</v>
      </c>
      <c r="E252" s="123" t="s">
        <v>1</v>
      </c>
      <c r="F252" s="124" t="s">
        <v>632</v>
      </c>
      <c r="H252" s="125">
        <v>0.79</v>
      </c>
      <c r="I252" s="6"/>
      <c r="L252" s="121"/>
      <c r="M252" s="126"/>
      <c r="N252" s="127"/>
      <c r="O252" s="127"/>
      <c r="P252" s="127"/>
      <c r="Q252" s="127"/>
      <c r="R252" s="127"/>
      <c r="S252" s="127"/>
      <c r="T252" s="128"/>
      <c r="AT252" s="123" t="s">
        <v>218</v>
      </c>
      <c r="AU252" s="123" t="s">
        <v>88</v>
      </c>
      <c r="AV252" s="122" t="s">
        <v>88</v>
      </c>
      <c r="AW252" s="122" t="s">
        <v>35</v>
      </c>
      <c r="AX252" s="122" t="s">
        <v>79</v>
      </c>
      <c r="AY252" s="123" t="s">
        <v>205</v>
      </c>
    </row>
    <row r="253" spans="2:65" s="200" customFormat="1">
      <c r="B253" s="199"/>
      <c r="D253" s="110" t="s">
        <v>218</v>
      </c>
      <c r="E253" s="201" t="s">
        <v>1</v>
      </c>
      <c r="F253" s="202" t="s">
        <v>220</v>
      </c>
      <c r="H253" s="203">
        <v>1.37</v>
      </c>
      <c r="I253" s="7"/>
      <c r="L253" s="199"/>
      <c r="M253" s="204"/>
      <c r="N253" s="205"/>
      <c r="O253" s="205"/>
      <c r="P253" s="205"/>
      <c r="Q253" s="205"/>
      <c r="R253" s="205"/>
      <c r="S253" s="205"/>
      <c r="T253" s="206"/>
      <c r="AT253" s="201" t="s">
        <v>218</v>
      </c>
      <c r="AU253" s="201" t="s">
        <v>88</v>
      </c>
      <c r="AV253" s="200" t="s">
        <v>212</v>
      </c>
      <c r="AW253" s="200" t="s">
        <v>35</v>
      </c>
      <c r="AX253" s="200" t="s">
        <v>86</v>
      </c>
      <c r="AY253" s="201" t="s">
        <v>205</v>
      </c>
    </row>
    <row r="254" spans="2:65" s="86" customFormat="1" ht="22.9" customHeight="1">
      <c r="B254" s="85"/>
      <c r="D254" s="87" t="s">
        <v>78</v>
      </c>
      <c r="E254" s="96" t="s">
        <v>212</v>
      </c>
      <c r="F254" s="96" t="s">
        <v>359</v>
      </c>
      <c r="I254" s="4"/>
      <c r="J254" s="97">
        <f>BK254</f>
        <v>0</v>
      </c>
      <c r="L254" s="85"/>
      <c r="M254" s="90"/>
      <c r="N254" s="91"/>
      <c r="O254" s="91"/>
      <c r="P254" s="92">
        <f>SUM(P255:P272)</f>
        <v>0</v>
      </c>
      <c r="Q254" s="91"/>
      <c r="R254" s="92">
        <f>SUM(R255:R272)</f>
        <v>801.71679140000003</v>
      </c>
      <c r="S254" s="91"/>
      <c r="T254" s="93">
        <f>SUM(T255:T272)</f>
        <v>0</v>
      </c>
      <c r="AR254" s="87" t="s">
        <v>86</v>
      </c>
      <c r="AT254" s="94" t="s">
        <v>78</v>
      </c>
      <c r="AU254" s="94" t="s">
        <v>86</v>
      </c>
      <c r="AY254" s="87" t="s">
        <v>205</v>
      </c>
      <c r="BK254" s="95">
        <f>SUM(BK255:BK272)</f>
        <v>0</v>
      </c>
    </row>
    <row r="255" spans="2:65" s="25" customFormat="1" ht="24" customHeight="1">
      <c r="B255" s="23"/>
      <c r="C255" s="98" t="s">
        <v>368</v>
      </c>
      <c r="D255" s="98" t="s">
        <v>207</v>
      </c>
      <c r="E255" s="99" t="s">
        <v>633</v>
      </c>
      <c r="F255" s="100" t="s">
        <v>634</v>
      </c>
      <c r="G255" s="101" t="s">
        <v>210</v>
      </c>
      <c r="H255" s="102">
        <v>973.82</v>
      </c>
      <c r="I255" s="5"/>
      <c r="J255" s="102">
        <f>ROUND(I255*H255,2)</f>
        <v>0</v>
      </c>
      <c r="K255" s="100" t="s">
        <v>211</v>
      </c>
      <c r="L255" s="23"/>
      <c r="M255" s="103" t="s">
        <v>1</v>
      </c>
      <c r="N255" s="104" t="s">
        <v>44</v>
      </c>
      <c r="O255" s="105"/>
      <c r="P255" s="106">
        <f>O255*H255</f>
        <v>0</v>
      </c>
      <c r="Q255" s="106">
        <v>0</v>
      </c>
      <c r="R255" s="106">
        <f>Q255*H255</f>
        <v>0</v>
      </c>
      <c r="S255" s="106">
        <v>0</v>
      </c>
      <c r="T255" s="107">
        <f>S255*H255</f>
        <v>0</v>
      </c>
      <c r="AR255" s="108" t="s">
        <v>212</v>
      </c>
      <c r="AT255" s="108" t="s">
        <v>207</v>
      </c>
      <c r="AU255" s="108" t="s">
        <v>88</v>
      </c>
      <c r="AY255" s="15" t="s">
        <v>205</v>
      </c>
      <c r="BE255" s="109">
        <f>IF(N255="základní",J255,0)</f>
        <v>0</v>
      </c>
      <c r="BF255" s="109">
        <f>IF(N255="snížená",J255,0)</f>
        <v>0</v>
      </c>
      <c r="BG255" s="109">
        <f>IF(N255="zákl. přenesená",J255,0)</f>
        <v>0</v>
      </c>
      <c r="BH255" s="109">
        <f>IF(N255="sníž. přenesená",J255,0)</f>
        <v>0</v>
      </c>
      <c r="BI255" s="109">
        <f>IF(N255="nulová",J255,0)</f>
        <v>0</v>
      </c>
      <c r="BJ255" s="15" t="s">
        <v>86</v>
      </c>
      <c r="BK255" s="109">
        <f>ROUND(I255*H255,2)</f>
        <v>0</v>
      </c>
      <c r="BL255" s="15" t="s">
        <v>212</v>
      </c>
      <c r="BM255" s="108" t="s">
        <v>635</v>
      </c>
    </row>
    <row r="256" spans="2:65" s="25" customFormat="1" ht="19.5">
      <c r="B256" s="23"/>
      <c r="D256" s="110" t="s">
        <v>214</v>
      </c>
      <c r="F256" s="198" t="s">
        <v>636</v>
      </c>
      <c r="I256" s="2"/>
      <c r="L256" s="23"/>
      <c r="M256" s="112"/>
      <c r="N256" s="105"/>
      <c r="O256" s="105"/>
      <c r="P256" s="105"/>
      <c r="Q256" s="105"/>
      <c r="R256" s="105"/>
      <c r="S256" s="105"/>
      <c r="T256" s="113"/>
      <c r="AT256" s="15" t="s">
        <v>214</v>
      </c>
      <c r="AU256" s="15" t="s">
        <v>88</v>
      </c>
    </row>
    <row r="257" spans="2:65" s="25" customFormat="1" ht="107.25">
      <c r="B257" s="23"/>
      <c r="D257" s="110" t="s">
        <v>237</v>
      </c>
      <c r="F257" s="111" t="s">
        <v>637</v>
      </c>
      <c r="I257" s="2"/>
      <c r="L257" s="23"/>
      <c r="M257" s="112"/>
      <c r="N257" s="105"/>
      <c r="O257" s="105"/>
      <c r="P257" s="105"/>
      <c r="Q257" s="105"/>
      <c r="R257" s="105"/>
      <c r="S257" s="105"/>
      <c r="T257" s="113"/>
      <c r="AT257" s="15" t="s">
        <v>237</v>
      </c>
      <c r="AU257" s="15" t="s">
        <v>88</v>
      </c>
    </row>
    <row r="258" spans="2:65" s="115" customFormat="1">
      <c r="B258" s="114"/>
      <c r="D258" s="110" t="s">
        <v>218</v>
      </c>
      <c r="E258" s="116" t="s">
        <v>1</v>
      </c>
      <c r="F258" s="117" t="s">
        <v>638</v>
      </c>
      <c r="H258" s="116" t="s">
        <v>1</v>
      </c>
      <c r="I258" s="9"/>
      <c r="L258" s="114"/>
      <c r="M258" s="118"/>
      <c r="N258" s="119"/>
      <c r="O258" s="119"/>
      <c r="P258" s="119"/>
      <c r="Q258" s="119"/>
      <c r="R258" s="119"/>
      <c r="S258" s="119"/>
      <c r="T258" s="120"/>
      <c r="AT258" s="116" t="s">
        <v>218</v>
      </c>
      <c r="AU258" s="116" t="s">
        <v>88</v>
      </c>
      <c r="AV258" s="115" t="s">
        <v>86</v>
      </c>
      <c r="AW258" s="115" t="s">
        <v>35</v>
      </c>
      <c r="AX258" s="115" t="s">
        <v>79</v>
      </c>
      <c r="AY258" s="116" t="s">
        <v>205</v>
      </c>
    </row>
    <row r="259" spans="2:65" s="122" customFormat="1">
      <c r="B259" s="121"/>
      <c r="D259" s="110" t="s">
        <v>218</v>
      </c>
      <c r="E259" s="123" t="s">
        <v>1</v>
      </c>
      <c r="F259" s="124" t="s">
        <v>639</v>
      </c>
      <c r="H259" s="125">
        <v>973.82</v>
      </c>
      <c r="I259" s="6"/>
      <c r="L259" s="121"/>
      <c r="M259" s="126"/>
      <c r="N259" s="127"/>
      <c r="O259" s="127"/>
      <c r="P259" s="127"/>
      <c r="Q259" s="127"/>
      <c r="R259" s="127"/>
      <c r="S259" s="127"/>
      <c r="T259" s="128"/>
      <c r="AT259" s="123" t="s">
        <v>218</v>
      </c>
      <c r="AU259" s="123" t="s">
        <v>88</v>
      </c>
      <c r="AV259" s="122" t="s">
        <v>88</v>
      </c>
      <c r="AW259" s="122" t="s">
        <v>35</v>
      </c>
      <c r="AX259" s="122" t="s">
        <v>79</v>
      </c>
      <c r="AY259" s="123" t="s">
        <v>205</v>
      </c>
    </row>
    <row r="260" spans="2:65" s="200" customFormat="1">
      <c r="B260" s="199"/>
      <c r="D260" s="110" t="s">
        <v>218</v>
      </c>
      <c r="E260" s="201" t="s">
        <v>1</v>
      </c>
      <c r="F260" s="202" t="s">
        <v>220</v>
      </c>
      <c r="H260" s="203">
        <v>973.82</v>
      </c>
      <c r="I260" s="7"/>
      <c r="L260" s="199"/>
      <c r="M260" s="204"/>
      <c r="N260" s="205"/>
      <c r="O260" s="205"/>
      <c r="P260" s="205"/>
      <c r="Q260" s="205"/>
      <c r="R260" s="205"/>
      <c r="S260" s="205"/>
      <c r="T260" s="206"/>
      <c r="AT260" s="201" t="s">
        <v>218</v>
      </c>
      <c r="AU260" s="201" t="s">
        <v>88</v>
      </c>
      <c r="AV260" s="200" t="s">
        <v>212</v>
      </c>
      <c r="AW260" s="200" t="s">
        <v>35</v>
      </c>
      <c r="AX260" s="200" t="s">
        <v>86</v>
      </c>
      <c r="AY260" s="201" t="s">
        <v>205</v>
      </c>
    </row>
    <row r="261" spans="2:65" s="25" customFormat="1" ht="24" customHeight="1">
      <c r="B261" s="23"/>
      <c r="C261" s="98" t="s">
        <v>7</v>
      </c>
      <c r="D261" s="98" t="s">
        <v>207</v>
      </c>
      <c r="E261" s="99" t="s">
        <v>640</v>
      </c>
      <c r="F261" s="100" t="s">
        <v>641</v>
      </c>
      <c r="G261" s="101" t="s">
        <v>233</v>
      </c>
      <c r="H261" s="102">
        <v>8.76</v>
      </c>
      <c r="I261" s="5"/>
      <c r="J261" s="102">
        <f>ROUND(I261*H261,2)</f>
        <v>0</v>
      </c>
      <c r="K261" s="100" t="s">
        <v>234</v>
      </c>
      <c r="L261" s="23"/>
      <c r="M261" s="103" t="s">
        <v>1</v>
      </c>
      <c r="N261" s="104" t="s">
        <v>44</v>
      </c>
      <c r="O261" s="105"/>
      <c r="P261" s="106">
        <f>O261*H261</f>
        <v>0</v>
      </c>
      <c r="Q261" s="106">
        <v>0</v>
      </c>
      <c r="R261" s="106">
        <f>Q261*H261</f>
        <v>0</v>
      </c>
      <c r="S261" s="106">
        <v>0</v>
      </c>
      <c r="T261" s="107">
        <f>S261*H261</f>
        <v>0</v>
      </c>
      <c r="AR261" s="108" t="s">
        <v>212</v>
      </c>
      <c r="AT261" s="108" t="s">
        <v>207</v>
      </c>
      <c r="AU261" s="108" t="s">
        <v>88</v>
      </c>
      <c r="AY261" s="15" t="s">
        <v>205</v>
      </c>
      <c r="BE261" s="109">
        <f>IF(N261="základní",J261,0)</f>
        <v>0</v>
      </c>
      <c r="BF261" s="109">
        <f>IF(N261="snížená",J261,0)</f>
        <v>0</v>
      </c>
      <c r="BG261" s="109">
        <f>IF(N261="zákl. přenesená",J261,0)</f>
        <v>0</v>
      </c>
      <c r="BH261" s="109">
        <f>IF(N261="sníž. přenesená",J261,0)</f>
        <v>0</v>
      </c>
      <c r="BI261" s="109">
        <f>IF(N261="nulová",J261,0)</f>
        <v>0</v>
      </c>
      <c r="BJ261" s="15" t="s">
        <v>86</v>
      </c>
      <c r="BK261" s="109">
        <f>ROUND(I261*H261,2)</f>
        <v>0</v>
      </c>
      <c r="BL261" s="15" t="s">
        <v>212</v>
      </c>
      <c r="BM261" s="108" t="s">
        <v>642</v>
      </c>
    </row>
    <row r="262" spans="2:65" s="25" customFormat="1" ht="29.25">
      <c r="B262" s="23"/>
      <c r="D262" s="110" t="s">
        <v>214</v>
      </c>
      <c r="F262" s="198" t="s">
        <v>643</v>
      </c>
      <c r="I262" s="2"/>
      <c r="L262" s="23"/>
      <c r="M262" s="112"/>
      <c r="N262" s="105"/>
      <c r="O262" s="105"/>
      <c r="P262" s="105"/>
      <c r="Q262" s="105"/>
      <c r="R262" s="105"/>
      <c r="S262" s="105"/>
      <c r="T262" s="113"/>
      <c r="AT262" s="15" t="s">
        <v>214</v>
      </c>
      <c r="AU262" s="15" t="s">
        <v>88</v>
      </c>
    </row>
    <row r="263" spans="2:65" s="25" customFormat="1" ht="39">
      <c r="B263" s="23"/>
      <c r="D263" s="110" t="s">
        <v>237</v>
      </c>
      <c r="F263" s="111" t="s">
        <v>644</v>
      </c>
      <c r="I263" s="2"/>
      <c r="L263" s="23"/>
      <c r="M263" s="112"/>
      <c r="N263" s="105"/>
      <c r="O263" s="105"/>
      <c r="P263" s="105"/>
      <c r="Q263" s="105"/>
      <c r="R263" s="105"/>
      <c r="S263" s="105"/>
      <c r="T263" s="113"/>
      <c r="AT263" s="15" t="s">
        <v>237</v>
      </c>
      <c r="AU263" s="15" t="s">
        <v>88</v>
      </c>
    </row>
    <row r="264" spans="2:65" s="115" customFormat="1">
      <c r="B264" s="114"/>
      <c r="D264" s="110" t="s">
        <v>218</v>
      </c>
      <c r="E264" s="116" t="s">
        <v>1</v>
      </c>
      <c r="F264" s="117" t="s">
        <v>645</v>
      </c>
      <c r="H264" s="116" t="s">
        <v>1</v>
      </c>
      <c r="I264" s="9"/>
      <c r="L264" s="114"/>
      <c r="M264" s="118"/>
      <c r="N264" s="119"/>
      <c r="O264" s="119"/>
      <c r="P264" s="119"/>
      <c r="Q264" s="119"/>
      <c r="R264" s="119"/>
      <c r="S264" s="119"/>
      <c r="T264" s="120"/>
      <c r="AT264" s="116" t="s">
        <v>218</v>
      </c>
      <c r="AU264" s="116" t="s">
        <v>88</v>
      </c>
      <c r="AV264" s="115" t="s">
        <v>86</v>
      </c>
      <c r="AW264" s="115" t="s">
        <v>35</v>
      </c>
      <c r="AX264" s="115" t="s">
        <v>79</v>
      </c>
      <c r="AY264" s="116" t="s">
        <v>205</v>
      </c>
    </row>
    <row r="265" spans="2:65" s="122" customFormat="1" ht="22.5">
      <c r="B265" s="121"/>
      <c r="D265" s="110" t="s">
        <v>218</v>
      </c>
      <c r="E265" s="123" t="s">
        <v>1</v>
      </c>
      <c r="F265" s="124" t="s">
        <v>646</v>
      </c>
      <c r="H265" s="125">
        <v>8.76</v>
      </c>
      <c r="I265" s="6"/>
      <c r="L265" s="121"/>
      <c r="M265" s="126"/>
      <c r="N265" s="127"/>
      <c r="O265" s="127"/>
      <c r="P265" s="127"/>
      <c r="Q265" s="127"/>
      <c r="R265" s="127"/>
      <c r="S265" s="127"/>
      <c r="T265" s="128"/>
      <c r="AT265" s="123" t="s">
        <v>218</v>
      </c>
      <c r="AU265" s="123" t="s">
        <v>88</v>
      </c>
      <c r="AV265" s="122" t="s">
        <v>88</v>
      </c>
      <c r="AW265" s="122" t="s">
        <v>35</v>
      </c>
      <c r="AX265" s="122" t="s">
        <v>79</v>
      </c>
      <c r="AY265" s="123" t="s">
        <v>205</v>
      </c>
    </row>
    <row r="266" spans="2:65" s="200" customFormat="1">
      <c r="B266" s="199"/>
      <c r="D266" s="110" t="s">
        <v>218</v>
      </c>
      <c r="E266" s="201" t="s">
        <v>1</v>
      </c>
      <c r="F266" s="202" t="s">
        <v>220</v>
      </c>
      <c r="H266" s="203">
        <v>8.76</v>
      </c>
      <c r="I266" s="7"/>
      <c r="L266" s="199"/>
      <c r="M266" s="204"/>
      <c r="N266" s="205"/>
      <c r="O266" s="205"/>
      <c r="P266" s="205"/>
      <c r="Q266" s="205"/>
      <c r="R266" s="205"/>
      <c r="S266" s="205"/>
      <c r="T266" s="206"/>
      <c r="AT266" s="201" t="s">
        <v>218</v>
      </c>
      <c r="AU266" s="201" t="s">
        <v>88</v>
      </c>
      <c r="AV266" s="200" t="s">
        <v>212</v>
      </c>
      <c r="AW266" s="200" t="s">
        <v>35</v>
      </c>
      <c r="AX266" s="200" t="s">
        <v>86</v>
      </c>
      <c r="AY266" s="201" t="s">
        <v>205</v>
      </c>
    </row>
    <row r="267" spans="2:65" s="25" customFormat="1" ht="24" customHeight="1">
      <c r="B267" s="23"/>
      <c r="C267" s="98" t="s">
        <v>380</v>
      </c>
      <c r="D267" s="98" t="s">
        <v>207</v>
      </c>
      <c r="E267" s="99" t="s">
        <v>647</v>
      </c>
      <c r="F267" s="100" t="s">
        <v>648</v>
      </c>
      <c r="G267" s="101" t="s">
        <v>210</v>
      </c>
      <c r="H267" s="102">
        <v>973.82</v>
      </c>
      <c r="I267" s="5"/>
      <c r="J267" s="102">
        <f>ROUND(I267*H267,2)</f>
        <v>0</v>
      </c>
      <c r="K267" s="100" t="s">
        <v>211</v>
      </c>
      <c r="L267" s="23"/>
      <c r="M267" s="103" t="s">
        <v>1</v>
      </c>
      <c r="N267" s="104" t="s">
        <v>44</v>
      </c>
      <c r="O267" s="105"/>
      <c r="P267" s="106">
        <f>O267*H267</f>
        <v>0</v>
      </c>
      <c r="Q267" s="106">
        <v>0.82326999999999995</v>
      </c>
      <c r="R267" s="106">
        <f>Q267*H267</f>
        <v>801.71679140000003</v>
      </c>
      <c r="S267" s="106">
        <v>0</v>
      </c>
      <c r="T267" s="107">
        <f>S267*H267</f>
        <v>0</v>
      </c>
      <c r="AR267" s="108" t="s">
        <v>212</v>
      </c>
      <c r="AT267" s="108" t="s">
        <v>207</v>
      </c>
      <c r="AU267" s="108" t="s">
        <v>88</v>
      </c>
      <c r="AY267" s="15" t="s">
        <v>205</v>
      </c>
      <c r="BE267" s="109">
        <f>IF(N267="základní",J267,0)</f>
        <v>0</v>
      </c>
      <c r="BF267" s="109">
        <f>IF(N267="snížená",J267,0)</f>
        <v>0</v>
      </c>
      <c r="BG267" s="109">
        <f>IF(N267="zákl. přenesená",J267,0)</f>
        <v>0</v>
      </c>
      <c r="BH267" s="109">
        <f>IF(N267="sníž. přenesená",J267,0)</f>
        <v>0</v>
      </c>
      <c r="BI267" s="109">
        <f>IF(N267="nulová",J267,0)</f>
        <v>0</v>
      </c>
      <c r="BJ267" s="15" t="s">
        <v>86</v>
      </c>
      <c r="BK267" s="109">
        <f>ROUND(I267*H267,2)</f>
        <v>0</v>
      </c>
      <c r="BL267" s="15" t="s">
        <v>212</v>
      </c>
      <c r="BM267" s="108" t="s">
        <v>649</v>
      </c>
    </row>
    <row r="268" spans="2:65" s="25" customFormat="1" ht="19.5">
      <c r="B268" s="23"/>
      <c r="D268" s="110" t="s">
        <v>214</v>
      </c>
      <c r="F268" s="198" t="s">
        <v>650</v>
      </c>
      <c r="I268" s="2"/>
      <c r="L268" s="23"/>
      <c r="M268" s="112"/>
      <c r="N268" s="105"/>
      <c r="O268" s="105"/>
      <c r="P268" s="105"/>
      <c r="Q268" s="105"/>
      <c r="R268" s="105"/>
      <c r="S268" s="105"/>
      <c r="T268" s="113"/>
      <c r="AT268" s="15" t="s">
        <v>214</v>
      </c>
      <c r="AU268" s="15" t="s">
        <v>88</v>
      </c>
    </row>
    <row r="269" spans="2:65" s="25" customFormat="1" ht="87.75">
      <c r="B269" s="23"/>
      <c r="D269" s="110" t="s">
        <v>237</v>
      </c>
      <c r="F269" s="111" t="s">
        <v>651</v>
      </c>
      <c r="I269" s="2"/>
      <c r="L269" s="23"/>
      <c r="M269" s="112"/>
      <c r="N269" s="105"/>
      <c r="O269" s="105"/>
      <c r="P269" s="105"/>
      <c r="Q269" s="105"/>
      <c r="R269" s="105"/>
      <c r="S269" s="105"/>
      <c r="T269" s="113"/>
      <c r="AT269" s="15" t="s">
        <v>237</v>
      </c>
      <c r="AU269" s="15" t="s">
        <v>88</v>
      </c>
    </row>
    <row r="270" spans="2:65" s="115" customFormat="1" ht="22.5">
      <c r="B270" s="114"/>
      <c r="D270" s="110" t="s">
        <v>218</v>
      </c>
      <c r="E270" s="116" t="s">
        <v>1</v>
      </c>
      <c r="F270" s="117" t="s">
        <v>652</v>
      </c>
      <c r="H270" s="116" t="s">
        <v>1</v>
      </c>
      <c r="I270" s="9"/>
      <c r="L270" s="114"/>
      <c r="M270" s="118"/>
      <c r="N270" s="119"/>
      <c r="O270" s="119"/>
      <c r="P270" s="119"/>
      <c r="Q270" s="119"/>
      <c r="R270" s="119"/>
      <c r="S270" s="119"/>
      <c r="T270" s="120"/>
      <c r="AT270" s="116" t="s">
        <v>218</v>
      </c>
      <c r="AU270" s="116" t="s">
        <v>88</v>
      </c>
      <c r="AV270" s="115" t="s">
        <v>86</v>
      </c>
      <c r="AW270" s="115" t="s">
        <v>35</v>
      </c>
      <c r="AX270" s="115" t="s">
        <v>79</v>
      </c>
      <c r="AY270" s="116" t="s">
        <v>205</v>
      </c>
    </row>
    <row r="271" spans="2:65" s="122" customFormat="1">
      <c r="B271" s="121"/>
      <c r="D271" s="110" t="s">
        <v>218</v>
      </c>
      <c r="E271" s="123" t="s">
        <v>1</v>
      </c>
      <c r="F271" s="124" t="s">
        <v>639</v>
      </c>
      <c r="H271" s="125">
        <v>973.82</v>
      </c>
      <c r="I271" s="6"/>
      <c r="L271" s="121"/>
      <c r="M271" s="126"/>
      <c r="N271" s="127"/>
      <c r="O271" s="127"/>
      <c r="P271" s="127"/>
      <c r="Q271" s="127"/>
      <c r="R271" s="127"/>
      <c r="S271" s="127"/>
      <c r="T271" s="128"/>
      <c r="AT271" s="123" t="s">
        <v>218</v>
      </c>
      <c r="AU271" s="123" t="s">
        <v>88</v>
      </c>
      <c r="AV271" s="122" t="s">
        <v>88</v>
      </c>
      <c r="AW271" s="122" t="s">
        <v>35</v>
      </c>
      <c r="AX271" s="122" t="s">
        <v>79</v>
      </c>
      <c r="AY271" s="123" t="s">
        <v>205</v>
      </c>
    </row>
    <row r="272" spans="2:65" s="200" customFormat="1">
      <c r="B272" s="199"/>
      <c r="D272" s="110" t="s">
        <v>218</v>
      </c>
      <c r="E272" s="201" t="s">
        <v>1</v>
      </c>
      <c r="F272" s="202" t="s">
        <v>220</v>
      </c>
      <c r="H272" s="203">
        <v>973.82</v>
      </c>
      <c r="I272" s="7"/>
      <c r="L272" s="199"/>
      <c r="M272" s="204"/>
      <c r="N272" s="205"/>
      <c r="O272" s="205"/>
      <c r="P272" s="205"/>
      <c r="Q272" s="205"/>
      <c r="R272" s="205"/>
      <c r="S272" s="205"/>
      <c r="T272" s="206"/>
      <c r="AT272" s="201" t="s">
        <v>218</v>
      </c>
      <c r="AU272" s="201" t="s">
        <v>88</v>
      </c>
      <c r="AV272" s="200" t="s">
        <v>212</v>
      </c>
      <c r="AW272" s="200" t="s">
        <v>35</v>
      </c>
      <c r="AX272" s="200" t="s">
        <v>86</v>
      </c>
      <c r="AY272" s="201" t="s">
        <v>205</v>
      </c>
    </row>
    <row r="273" spans="2:65" s="86" customFormat="1" ht="22.9" customHeight="1">
      <c r="B273" s="85"/>
      <c r="D273" s="87" t="s">
        <v>78</v>
      </c>
      <c r="E273" s="96" t="s">
        <v>286</v>
      </c>
      <c r="F273" s="96" t="s">
        <v>406</v>
      </c>
      <c r="I273" s="4"/>
      <c r="J273" s="97">
        <f>BK273</f>
        <v>0</v>
      </c>
      <c r="L273" s="85"/>
      <c r="M273" s="90"/>
      <c r="N273" s="91"/>
      <c r="O273" s="91"/>
      <c r="P273" s="92">
        <f>SUM(P274:P278)</f>
        <v>0</v>
      </c>
      <c r="Q273" s="91"/>
      <c r="R273" s="92">
        <f>SUM(R274:R278)</f>
        <v>4.4785999999999999E-2</v>
      </c>
      <c r="S273" s="91"/>
      <c r="T273" s="93">
        <f>SUM(T274:T278)</f>
        <v>0</v>
      </c>
      <c r="AR273" s="87" t="s">
        <v>86</v>
      </c>
      <c r="AT273" s="94" t="s">
        <v>78</v>
      </c>
      <c r="AU273" s="94" t="s">
        <v>86</v>
      </c>
      <c r="AY273" s="87" t="s">
        <v>205</v>
      </c>
      <c r="BK273" s="95">
        <f>SUM(BK274:BK278)</f>
        <v>0</v>
      </c>
    </row>
    <row r="274" spans="2:65" s="25" customFormat="1" ht="24" customHeight="1">
      <c r="B274" s="23"/>
      <c r="C274" s="98" t="s">
        <v>389</v>
      </c>
      <c r="D274" s="98" t="s">
        <v>207</v>
      </c>
      <c r="E274" s="99" t="s">
        <v>653</v>
      </c>
      <c r="F274" s="100" t="s">
        <v>654</v>
      </c>
      <c r="G274" s="101" t="s">
        <v>371</v>
      </c>
      <c r="H274" s="102">
        <v>45.7</v>
      </c>
      <c r="I274" s="5"/>
      <c r="J274" s="102">
        <f>ROUND(I274*H274,2)</f>
        <v>0</v>
      </c>
      <c r="K274" s="100" t="s">
        <v>234</v>
      </c>
      <c r="L274" s="23"/>
      <c r="M274" s="103" t="s">
        <v>1</v>
      </c>
      <c r="N274" s="104" t="s">
        <v>44</v>
      </c>
      <c r="O274" s="105"/>
      <c r="P274" s="106">
        <f>O274*H274</f>
        <v>0</v>
      </c>
      <c r="Q274" s="106">
        <v>9.7999999999999997E-4</v>
      </c>
      <c r="R274" s="106">
        <f>Q274*H274</f>
        <v>4.4785999999999999E-2</v>
      </c>
      <c r="S274" s="106">
        <v>0</v>
      </c>
      <c r="T274" s="107">
        <f>S274*H274</f>
        <v>0</v>
      </c>
      <c r="AR274" s="108" t="s">
        <v>212</v>
      </c>
      <c r="AT274" s="108" t="s">
        <v>207</v>
      </c>
      <c r="AU274" s="108" t="s">
        <v>88</v>
      </c>
      <c r="AY274" s="15" t="s">
        <v>205</v>
      </c>
      <c r="BE274" s="109">
        <f>IF(N274="základní",J274,0)</f>
        <v>0</v>
      </c>
      <c r="BF274" s="109">
        <f>IF(N274="snížená",J274,0)</f>
        <v>0</v>
      </c>
      <c r="BG274" s="109">
        <f>IF(N274="zákl. přenesená",J274,0)</f>
        <v>0</v>
      </c>
      <c r="BH274" s="109">
        <f>IF(N274="sníž. přenesená",J274,0)</f>
        <v>0</v>
      </c>
      <c r="BI274" s="109">
        <f>IF(N274="nulová",J274,0)</f>
        <v>0</v>
      </c>
      <c r="BJ274" s="15" t="s">
        <v>86</v>
      </c>
      <c r="BK274" s="109">
        <f>ROUND(I274*H274,2)</f>
        <v>0</v>
      </c>
      <c r="BL274" s="15" t="s">
        <v>212</v>
      </c>
      <c r="BM274" s="108" t="s">
        <v>655</v>
      </c>
    </row>
    <row r="275" spans="2:65" s="25" customFormat="1" ht="19.5">
      <c r="B275" s="23"/>
      <c r="D275" s="110" t="s">
        <v>214</v>
      </c>
      <c r="F275" s="198" t="s">
        <v>656</v>
      </c>
      <c r="I275" s="2"/>
      <c r="L275" s="23"/>
      <c r="M275" s="112"/>
      <c r="N275" s="105"/>
      <c r="O275" s="105"/>
      <c r="P275" s="105"/>
      <c r="Q275" s="105"/>
      <c r="R275" s="105"/>
      <c r="S275" s="105"/>
      <c r="T275" s="113"/>
      <c r="AT275" s="15" t="s">
        <v>214</v>
      </c>
      <c r="AU275" s="15" t="s">
        <v>88</v>
      </c>
    </row>
    <row r="276" spans="2:65" s="25" customFormat="1" ht="39">
      <c r="B276" s="23"/>
      <c r="D276" s="110" t="s">
        <v>237</v>
      </c>
      <c r="F276" s="111" t="s">
        <v>657</v>
      </c>
      <c r="I276" s="2"/>
      <c r="L276" s="23"/>
      <c r="M276" s="112"/>
      <c r="N276" s="105"/>
      <c r="O276" s="105"/>
      <c r="P276" s="105"/>
      <c r="Q276" s="105"/>
      <c r="R276" s="105"/>
      <c r="S276" s="105"/>
      <c r="T276" s="113"/>
      <c r="AT276" s="15" t="s">
        <v>237</v>
      </c>
      <c r="AU276" s="15" t="s">
        <v>88</v>
      </c>
    </row>
    <row r="277" spans="2:65" s="122" customFormat="1">
      <c r="B277" s="121"/>
      <c r="D277" s="110" t="s">
        <v>218</v>
      </c>
      <c r="E277" s="123" t="s">
        <v>1</v>
      </c>
      <c r="F277" s="124" t="s">
        <v>658</v>
      </c>
      <c r="H277" s="125">
        <v>45.7</v>
      </c>
      <c r="I277" s="6"/>
      <c r="L277" s="121"/>
      <c r="M277" s="126"/>
      <c r="N277" s="127"/>
      <c r="O277" s="127"/>
      <c r="P277" s="127"/>
      <c r="Q277" s="127"/>
      <c r="R277" s="127"/>
      <c r="S277" s="127"/>
      <c r="T277" s="128"/>
      <c r="AT277" s="123" t="s">
        <v>218</v>
      </c>
      <c r="AU277" s="123" t="s">
        <v>88</v>
      </c>
      <c r="AV277" s="122" t="s">
        <v>88</v>
      </c>
      <c r="AW277" s="122" t="s">
        <v>35</v>
      </c>
      <c r="AX277" s="122" t="s">
        <v>79</v>
      </c>
      <c r="AY277" s="123" t="s">
        <v>205</v>
      </c>
    </row>
    <row r="278" spans="2:65" s="200" customFormat="1">
      <c r="B278" s="199"/>
      <c r="D278" s="110" t="s">
        <v>218</v>
      </c>
      <c r="E278" s="201" t="s">
        <v>1</v>
      </c>
      <c r="F278" s="202" t="s">
        <v>220</v>
      </c>
      <c r="H278" s="203">
        <v>45.7</v>
      </c>
      <c r="I278" s="7"/>
      <c r="L278" s="199"/>
      <c r="M278" s="204"/>
      <c r="N278" s="205"/>
      <c r="O278" s="205"/>
      <c r="P278" s="205"/>
      <c r="Q278" s="205"/>
      <c r="R278" s="205"/>
      <c r="S278" s="205"/>
      <c r="T278" s="206"/>
      <c r="AT278" s="201" t="s">
        <v>218</v>
      </c>
      <c r="AU278" s="201" t="s">
        <v>88</v>
      </c>
      <c r="AV278" s="200" t="s">
        <v>212</v>
      </c>
      <c r="AW278" s="200" t="s">
        <v>35</v>
      </c>
      <c r="AX278" s="200" t="s">
        <v>86</v>
      </c>
      <c r="AY278" s="201" t="s">
        <v>205</v>
      </c>
    </row>
    <row r="279" spans="2:65" s="86" customFormat="1" ht="22.9" customHeight="1">
      <c r="B279" s="85"/>
      <c r="D279" s="87" t="s">
        <v>78</v>
      </c>
      <c r="E279" s="96" t="s">
        <v>415</v>
      </c>
      <c r="F279" s="96" t="s">
        <v>416</v>
      </c>
      <c r="I279" s="4"/>
      <c r="J279" s="97">
        <f>BK279</f>
        <v>0</v>
      </c>
      <c r="L279" s="85"/>
      <c r="M279" s="90"/>
      <c r="N279" s="91"/>
      <c r="O279" s="91"/>
      <c r="P279" s="92">
        <f>SUM(P280:P281)</f>
        <v>0</v>
      </c>
      <c r="Q279" s="91"/>
      <c r="R279" s="92">
        <f>SUM(R280:R281)</f>
        <v>0</v>
      </c>
      <c r="S279" s="91"/>
      <c r="T279" s="93">
        <f>SUM(T280:T281)</f>
        <v>0</v>
      </c>
      <c r="AR279" s="87" t="s">
        <v>86</v>
      </c>
      <c r="AT279" s="94" t="s">
        <v>78</v>
      </c>
      <c r="AU279" s="94" t="s">
        <v>86</v>
      </c>
      <c r="AY279" s="87" t="s">
        <v>205</v>
      </c>
      <c r="BK279" s="95">
        <f>SUM(BK280:BK281)</f>
        <v>0</v>
      </c>
    </row>
    <row r="280" spans="2:65" s="25" customFormat="1" ht="16.5" customHeight="1">
      <c r="B280" s="23"/>
      <c r="C280" s="98" t="s">
        <v>395</v>
      </c>
      <c r="D280" s="98" t="s">
        <v>207</v>
      </c>
      <c r="E280" s="99" t="s">
        <v>418</v>
      </c>
      <c r="F280" s="100" t="s">
        <v>419</v>
      </c>
      <c r="G280" s="101" t="s">
        <v>224</v>
      </c>
      <c r="H280" s="102">
        <v>1884.52</v>
      </c>
      <c r="I280" s="5"/>
      <c r="J280" s="102">
        <f>ROUND(I280*H280,2)</f>
        <v>0</v>
      </c>
      <c r="K280" s="100" t="s">
        <v>234</v>
      </c>
      <c r="L280" s="23"/>
      <c r="M280" s="103" t="s">
        <v>1</v>
      </c>
      <c r="N280" s="104" t="s">
        <v>44</v>
      </c>
      <c r="O280" s="105"/>
      <c r="P280" s="106">
        <f>O280*H280</f>
        <v>0</v>
      </c>
      <c r="Q280" s="106">
        <v>0</v>
      </c>
      <c r="R280" s="106">
        <f>Q280*H280</f>
        <v>0</v>
      </c>
      <c r="S280" s="106">
        <v>0</v>
      </c>
      <c r="T280" s="107">
        <f>S280*H280</f>
        <v>0</v>
      </c>
      <c r="AR280" s="108" t="s">
        <v>212</v>
      </c>
      <c r="AT280" s="108" t="s">
        <v>207</v>
      </c>
      <c r="AU280" s="108" t="s">
        <v>88</v>
      </c>
      <c r="AY280" s="15" t="s">
        <v>205</v>
      </c>
      <c r="BE280" s="109">
        <f>IF(N280="základní",J280,0)</f>
        <v>0</v>
      </c>
      <c r="BF280" s="109">
        <f>IF(N280="snížená",J280,0)</f>
        <v>0</v>
      </c>
      <c r="BG280" s="109">
        <f>IF(N280="zákl. přenesená",J280,0)</f>
        <v>0</v>
      </c>
      <c r="BH280" s="109">
        <f>IF(N280="sníž. přenesená",J280,0)</f>
        <v>0</v>
      </c>
      <c r="BI280" s="109">
        <f>IF(N280="nulová",J280,0)</f>
        <v>0</v>
      </c>
      <c r="BJ280" s="15" t="s">
        <v>86</v>
      </c>
      <c r="BK280" s="109">
        <f>ROUND(I280*H280,2)</f>
        <v>0</v>
      </c>
      <c r="BL280" s="15" t="s">
        <v>212</v>
      </c>
      <c r="BM280" s="108" t="s">
        <v>659</v>
      </c>
    </row>
    <row r="281" spans="2:65" s="25" customFormat="1" ht="19.5">
      <c r="B281" s="23"/>
      <c r="D281" s="110" t="s">
        <v>214</v>
      </c>
      <c r="F281" s="198" t="s">
        <v>526</v>
      </c>
      <c r="I281" s="2"/>
      <c r="L281" s="23"/>
      <c r="M281" s="112"/>
      <c r="N281" s="105"/>
      <c r="O281" s="105"/>
      <c r="P281" s="105"/>
      <c r="Q281" s="105"/>
      <c r="R281" s="105"/>
      <c r="S281" s="105"/>
      <c r="T281" s="113"/>
      <c r="AT281" s="15" t="s">
        <v>214</v>
      </c>
      <c r="AU281" s="15" t="s">
        <v>88</v>
      </c>
    </row>
    <row r="282" spans="2:65" s="86" customFormat="1" ht="25.9" customHeight="1">
      <c r="B282" s="85"/>
      <c r="D282" s="87" t="s">
        <v>78</v>
      </c>
      <c r="E282" s="88" t="s">
        <v>422</v>
      </c>
      <c r="F282" s="88" t="s">
        <v>423</v>
      </c>
      <c r="I282" s="4"/>
      <c r="J282" s="89">
        <f>BK282</f>
        <v>0</v>
      </c>
      <c r="L282" s="85"/>
      <c r="M282" s="90"/>
      <c r="N282" s="91"/>
      <c r="O282" s="91"/>
      <c r="P282" s="92">
        <f>SUM(P283:P284)</f>
        <v>0</v>
      </c>
      <c r="Q282" s="91"/>
      <c r="R282" s="92">
        <f>SUM(R283:R284)</f>
        <v>0</v>
      </c>
      <c r="S282" s="91"/>
      <c r="T282" s="93">
        <f>SUM(T283:T284)</f>
        <v>0</v>
      </c>
      <c r="AR282" s="87" t="s">
        <v>212</v>
      </c>
      <c r="AT282" s="94" t="s">
        <v>78</v>
      </c>
      <c r="AU282" s="94" t="s">
        <v>79</v>
      </c>
      <c r="AY282" s="87" t="s">
        <v>205</v>
      </c>
      <c r="BK282" s="95">
        <f>SUM(BK283:BK284)</f>
        <v>0</v>
      </c>
    </row>
    <row r="283" spans="2:65" s="25" customFormat="1" ht="16.5" customHeight="1">
      <c r="B283" s="23"/>
      <c r="C283" s="98" t="s">
        <v>401</v>
      </c>
      <c r="D283" s="98" t="s">
        <v>207</v>
      </c>
      <c r="E283" s="99" t="s">
        <v>354</v>
      </c>
      <c r="F283" s="100" t="s">
        <v>425</v>
      </c>
      <c r="G283" s="101" t="s">
        <v>346</v>
      </c>
      <c r="H283" s="102">
        <v>2</v>
      </c>
      <c r="I283" s="5"/>
      <c r="J283" s="102">
        <f>ROUND(I283*H283,2)</f>
        <v>0</v>
      </c>
      <c r="K283" s="100" t="s">
        <v>211</v>
      </c>
      <c r="L283" s="23"/>
      <c r="M283" s="103" t="s">
        <v>1</v>
      </c>
      <c r="N283" s="104" t="s">
        <v>44</v>
      </c>
      <c r="O283" s="105"/>
      <c r="P283" s="106">
        <f>O283*H283</f>
        <v>0</v>
      </c>
      <c r="Q283" s="106">
        <v>0</v>
      </c>
      <c r="R283" s="106">
        <f>Q283*H283</f>
        <v>0</v>
      </c>
      <c r="S283" s="106">
        <v>0</v>
      </c>
      <c r="T283" s="107">
        <f>S283*H283</f>
        <v>0</v>
      </c>
      <c r="AR283" s="108" t="s">
        <v>212</v>
      </c>
      <c r="AT283" s="108" t="s">
        <v>207</v>
      </c>
      <c r="AU283" s="108" t="s">
        <v>86</v>
      </c>
      <c r="AY283" s="15" t="s">
        <v>205</v>
      </c>
      <c r="BE283" s="109">
        <f>IF(N283="základní",J283,0)</f>
        <v>0</v>
      </c>
      <c r="BF283" s="109">
        <f>IF(N283="snížená",J283,0)</f>
        <v>0</v>
      </c>
      <c r="BG283" s="109">
        <f>IF(N283="zákl. přenesená",J283,0)</f>
        <v>0</v>
      </c>
      <c r="BH283" s="109">
        <f>IF(N283="sníž. přenesená",J283,0)</f>
        <v>0</v>
      </c>
      <c r="BI283" s="109">
        <f>IF(N283="nulová",J283,0)</f>
        <v>0</v>
      </c>
      <c r="BJ283" s="15" t="s">
        <v>86</v>
      </c>
      <c r="BK283" s="109">
        <f>ROUND(I283*H283,2)</f>
        <v>0</v>
      </c>
      <c r="BL283" s="15" t="s">
        <v>212</v>
      </c>
      <c r="BM283" s="108" t="s">
        <v>660</v>
      </c>
    </row>
    <row r="284" spans="2:65" s="25" customFormat="1">
      <c r="B284" s="23"/>
      <c r="D284" s="110" t="s">
        <v>214</v>
      </c>
      <c r="F284" s="198" t="s">
        <v>425</v>
      </c>
      <c r="I284" s="2"/>
      <c r="L284" s="23"/>
      <c r="M284" s="139"/>
      <c r="N284" s="140"/>
      <c r="O284" s="140"/>
      <c r="P284" s="140"/>
      <c r="Q284" s="140"/>
      <c r="R284" s="140"/>
      <c r="S284" s="140"/>
      <c r="T284" s="141"/>
      <c r="AT284" s="15" t="s">
        <v>214</v>
      </c>
      <c r="AU284" s="15" t="s">
        <v>86</v>
      </c>
    </row>
    <row r="285" spans="2:65" s="25" customFormat="1" ht="6.95" customHeight="1">
      <c r="B285" s="53"/>
      <c r="C285" s="54"/>
      <c r="D285" s="54"/>
      <c r="E285" s="54"/>
      <c r="F285" s="54"/>
      <c r="G285" s="54"/>
      <c r="H285" s="54"/>
      <c r="I285" s="3"/>
      <c r="J285" s="54"/>
      <c r="K285" s="54"/>
      <c r="L285" s="23"/>
    </row>
  </sheetData>
  <sheetProtection algorithmName="SHA-512" hashValue="3CAgY8MPT0yzD74nj+uMM3SNnyH/b5ErTq9ocjLtzVk5EgQLxvAcI96JoCtO5e6gemrNt29oTxYmrwS3Z7+ugQ==" saltValue="2DG+bI72LvO7BUlCwpUiAQ==" spinCount="100000" sheet="1" objects="1" scenarios="1"/>
  <autoFilter ref="C127:K284"/>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37"/>
  <sheetViews>
    <sheetView showGridLines="0" workbookViewId="0">
      <selection activeCell="AA130" sqref="AA130"/>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108</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549</v>
      </c>
      <c r="F9" s="271"/>
      <c r="G9" s="271"/>
      <c r="H9" s="271"/>
      <c r="L9" s="23"/>
    </row>
    <row r="10" spans="2:46" s="25" customFormat="1" ht="12" customHeight="1">
      <c r="B10" s="23"/>
      <c r="D10" s="22" t="s">
        <v>173</v>
      </c>
      <c r="L10" s="23"/>
    </row>
    <row r="11" spans="2:46" s="25" customFormat="1" ht="36.950000000000003" customHeight="1">
      <c r="B11" s="23"/>
      <c r="E11" s="245" t="s">
        <v>661</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25.5" customHeight="1">
      <c r="B29" s="31"/>
      <c r="E29" s="252" t="s">
        <v>432</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ROUND(J125,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ROUND((SUM(BE125:BE236)),  2)</f>
        <v>0</v>
      </c>
      <c r="I35" s="39">
        <v>0.21</v>
      </c>
      <c r="J35" s="38">
        <f>ROUND(((SUM(BE125:BE236))*I35),  2)</f>
        <v>0</v>
      </c>
      <c r="L35" s="23"/>
    </row>
    <row r="36" spans="2:12" s="25" customFormat="1" ht="14.45" customHeight="1">
      <c r="B36" s="23"/>
      <c r="E36" s="22" t="s">
        <v>45</v>
      </c>
      <c r="F36" s="38">
        <f>ROUND((SUM(BF125:BF236)),  2)</f>
        <v>0</v>
      </c>
      <c r="I36" s="39">
        <v>0.15</v>
      </c>
      <c r="J36" s="38">
        <f>ROUND(((SUM(BF125:BF236))*I36),  2)</f>
        <v>0</v>
      </c>
      <c r="L36" s="23"/>
    </row>
    <row r="37" spans="2:12" s="25" customFormat="1" ht="14.45" hidden="1" customHeight="1">
      <c r="B37" s="23"/>
      <c r="E37" s="22" t="s">
        <v>46</v>
      </c>
      <c r="F37" s="38">
        <f>ROUND((SUM(BG125:BG236)),  2)</f>
        <v>0</v>
      </c>
      <c r="I37" s="39">
        <v>0.21</v>
      </c>
      <c r="J37" s="38">
        <f>0</f>
        <v>0</v>
      </c>
      <c r="L37" s="23"/>
    </row>
    <row r="38" spans="2:12" s="25" customFormat="1" ht="14.45" hidden="1" customHeight="1">
      <c r="B38" s="23"/>
      <c r="E38" s="22" t="s">
        <v>47</v>
      </c>
      <c r="F38" s="38">
        <f>ROUND((SUM(BH125:BH236)),  2)</f>
        <v>0</v>
      </c>
      <c r="I38" s="39">
        <v>0.15</v>
      </c>
      <c r="J38" s="38">
        <f>0</f>
        <v>0</v>
      </c>
      <c r="L38" s="23"/>
    </row>
    <row r="39" spans="2:12" s="25" customFormat="1" ht="14.45" hidden="1" customHeight="1">
      <c r="B39" s="23"/>
      <c r="E39" s="22" t="s">
        <v>48</v>
      </c>
      <c r="F39" s="38">
        <f>ROUND((SUM(BI125:BI236)),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549</v>
      </c>
      <c r="F87" s="271"/>
      <c r="G87" s="271"/>
      <c r="H87" s="271"/>
      <c r="L87" s="23"/>
    </row>
    <row r="88" spans="2:12" s="25" customFormat="1" ht="12" customHeight="1">
      <c r="B88" s="23"/>
      <c r="C88" s="22" t="s">
        <v>173</v>
      </c>
      <c r="L88" s="23"/>
    </row>
    <row r="89" spans="2:12" s="25" customFormat="1" ht="16.5" customHeight="1">
      <c r="B89" s="23"/>
      <c r="E89" s="245" t="str">
        <f>E11</f>
        <v>SO 02.2 - Odpadní koryto</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J125</f>
        <v>0</v>
      </c>
      <c r="L98" s="23"/>
      <c r="AU98" s="15" t="s">
        <v>180</v>
      </c>
    </row>
    <row r="99" spans="2:47" s="62" customFormat="1" ht="24.95" customHeight="1">
      <c r="B99" s="61"/>
      <c r="D99" s="63" t="s">
        <v>181</v>
      </c>
      <c r="E99" s="64"/>
      <c r="F99" s="64"/>
      <c r="G99" s="64"/>
      <c r="H99" s="64"/>
      <c r="I99" s="64"/>
      <c r="J99" s="65">
        <f>J126</f>
        <v>0</v>
      </c>
      <c r="L99" s="61"/>
    </row>
    <row r="100" spans="2:47" s="188" customFormat="1" ht="19.899999999999999" customHeight="1">
      <c r="B100" s="66"/>
      <c r="D100" s="68" t="s">
        <v>182</v>
      </c>
      <c r="E100" s="69"/>
      <c r="F100" s="69"/>
      <c r="G100" s="69"/>
      <c r="H100" s="69"/>
      <c r="I100" s="69"/>
      <c r="J100" s="70">
        <f>J127</f>
        <v>0</v>
      </c>
      <c r="L100" s="66"/>
    </row>
    <row r="101" spans="2:47" s="188" customFormat="1" ht="19.899999999999999" customHeight="1">
      <c r="B101" s="66"/>
      <c r="D101" s="68" t="s">
        <v>183</v>
      </c>
      <c r="E101" s="69"/>
      <c r="F101" s="69"/>
      <c r="G101" s="69"/>
      <c r="H101" s="69"/>
      <c r="I101" s="69"/>
      <c r="J101" s="70">
        <f>J203</f>
        <v>0</v>
      </c>
      <c r="L101" s="66"/>
    </row>
    <row r="102" spans="2:47" s="188" customFormat="1" ht="19.899999999999999" customHeight="1">
      <c r="B102" s="66"/>
      <c r="D102" s="68" t="s">
        <v>185</v>
      </c>
      <c r="E102" s="69"/>
      <c r="F102" s="69"/>
      <c r="G102" s="69"/>
      <c r="H102" s="69"/>
      <c r="I102" s="69"/>
      <c r="J102" s="70">
        <f>J216</f>
        <v>0</v>
      </c>
      <c r="L102" s="66"/>
    </row>
    <row r="103" spans="2:47" s="188" customFormat="1" ht="19.899999999999999" customHeight="1">
      <c r="B103" s="66"/>
      <c r="D103" s="68" t="s">
        <v>188</v>
      </c>
      <c r="E103" s="69"/>
      <c r="F103" s="69"/>
      <c r="G103" s="69"/>
      <c r="H103" s="69"/>
      <c r="I103" s="69"/>
      <c r="J103" s="70">
        <f>J234</f>
        <v>0</v>
      </c>
      <c r="L103" s="66"/>
    </row>
    <row r="104" spans="2:47" s="25" customFormat="1" ht="21.75" customHeight="1">
      <c r="B104" s="23"/>
      <c r="L104" s="23"/>
    </row>
    <row r="105" spans="2:47" s="25" customFormat="1" ht="6.95" customHeight="1">
      <c r="B105" s="53"/>
      <c r="C105" s="54"/>
      <c r="D105" s="54"/>
      <c r="E105" s="54"/>
      <c r="F105" s="54"/>
      <c r="G105" s="54"/>
      <c r="H105" s="54"/>
      <c r="I105" s="54"/>
      <c r="J105" s="54"/>
      <c r="K105" s="54"/>
      <c r="L105" s="23"/>
    </row>
    <row r="109" spans="2:47" s="25" customFormat="1" ht="6.95" customHeight="1">
      <c r="B109" s="55"/>
      <c r="C109" s="56"/>
      <c r="D109" s="56"/>
      <c r="E109" s="56"/>
      <c r="F109" s="56"/>
      <c r="G109" s="56"/>
      <c r="H109" s="56"/>
      <c r="I109" s="56"/>
      <c r="J109" s="56"/>
      <c r="K109" s="56"/>
      <c r="L109" s="23"/>
    </row>
    <row r="110" spans="2:47" s="25" customFormat="1" ht="24.95" customHeight="1">
      <c r="B110" s="23"/>
      <c r="C110" s="19" t="s">
        <v>190</v>
      </c>
      <c r="L110" s="23"/>
    </row>
    <row r="111" spans="2:47" s="25" customFormat="1" ht="6.95" customHeight="1">
      <c r="B111" s="23"/>
      <c r="L111" s="23"/>
    </row>
    <row r="112" spans="2:47" s="25" customFormat="1" ht="12" customHeight="1">
      <c r="B112" s="23"/>
      <c r="C112" s="22" t="s">
        <v>15</v>
      </c>
      <c r="L112" s="23"/>
    </row>
    <row r="113" spans="2:65" s="25" customFormat="1" ht="16.5" customHeight="1">
      <c r="B113" s="23"/>
      <c r="E113" s="272" t="str">
        <f>E7</f>
        <v>SN Žireč</v>
      </c>
      <c r="F113" s="273"/>
      <c r="G113" s="273"/>
      <c r="H113" s="273"/>
      <c r="L113" s="23"/>
    </row>
    <row r="114" spans="2:65" ht="12" customHeight="1">
      <c r="B114" s="18"/>
      <c r="C114" s="22" t="s">
        <v>171</v>
      </c>
      <c r="L114" s="18"/>
    </row>
    <row r="115" spans="2:65" s="25" customFormat="1" ht="16.5" customHeight="1">
      <c r="B115" s="23"/>
      <c r="E115" s="272" t="s">
        <v>549</v>
      </c>
      <c r="F115" s="271"/>
      <c r="G115" s="271"/>
      <c r="H115" s="271"/>
      <c r="L115" s="23"/>
    </row>
    <row r="116" spans="2:65" s="25" customFormat="1" ht="12" customHeight="1">
      <c r="B116" s="23"/>
      <c r="C116" s="22" t="s">
        <v>173</v>
      </c>
      <c r="L116" s="23"/>
    </row>
    <row r="117" spans="2:65" s="25" customFormat="1" ht="16.5" customHeight="1">
      <c r="B117" s="23"/>
      <c r="E117" s="245" t="str">
        <f>E11</f>
        <v>SO 02.2 - Odpadní koryto</v>
      </c>
      <c r="F117" s="271"/>
      <c r="G117" s="271"/>
      <c r="H117" s="271"/>
      <c r="L117" s="23"/>
    </row>
    <row r="118" spans="2:65" s="25" customFormat="1" ht="6.95" customHeight="1">
      <c r="B118" s="23"/>
      <c r="L118" s="23"/>
    </row>
    <row r="119" spans="2:65" s="25" customFormat="1" ht="12" customHeight="1">
      <c r="B119" s="23"/>
      <c r="C119" s="22" t="s">
        <v>19</v>
      </c>
      <c r="F119" s="30" t="str">
        <f>F14</f>
        <v xml:space="preserve"> </v>
      </c>
      <c r="I119" s="22" t="s">
        <v>21</v>
      </c>
      <c r="J119" s="163" t="str">
        <f>IF(J14="","",J14)</f>
        <v>17. 12. 2018</v>
      </c>
      <c r="L119" s="23"/>
    </row>
    <row r="120" spans="2:65" s="25" customFormat="1" ht="6.95" customHeight="1">
      <c r="B120" s="23"/>
      <c r="L120" s="23"/>
    </row>
    <row r="121" spans="2:65" s="25" customFormat="1" ht="27.95" customHeight="1">
      <c r="B121" s="23"/>
      <c r="C121" s="22" t="s">
        <v>23</v>
      </c>
      <c r="F121" s="30" t="str">
        <f>E17</f>
        <v>Povodí Labe, státní podnik</v>
      </c>
      <c r="I121" s="22" t="s">
        <v>31</v>
      </c>
      <c r="J121" s="57" t="str">
        <f>E23</f>
        <v>Sweco Hydroprojekt a.s.</v>
      </c>
      <c r="L121" s="23"/>
    </row>
    <row r="122" spans="2:65" s="25" customFormat="1" ht="15.2" customHeight="1">
      <c r="B122" s="23"/>
      <c r="C122" s="22" t="s">
        <v>29</v>
      </c>
      <c r="F122" s="30" t="str">
        <f>IF(E20="","",E20)</f>
        <v>Vyplň údaj</v>
      </c>
      <c r="I122" s="22" t="s">
        <v>36</v>
      </c>
      <c r="J122" s="57" t="str">
        <f>E26</f>
        <v xml:space="preserve"> </v>
      </c>
      <c r="L122" s="23"/>
    </row>
    <row r="123" spans="2:65" s="25" customFormat="1" ht="10.35" customHeight="1">
      <c r="B123" s="23"/>
      <c r="L123" s="23"/>
    </row>
    <row r="124" spans="2:65" s="78" customFormat="1" ht="29.25" customHeight="1">
      <c r="B124" s="71"/>
      <c r="C124" s="72" t="s">
        <v>191</v>
      </c>
      <c r="D124" s="73" t="s">
        <v>64</v>
      </c>
      <c r="E124" s="73" t="s">
        <v>60</v>
      </c>
      <c r="F124" s="73" t="s">
        <v>61</v>
      </c>
      <c r="G124" s="73" t="s">
        <v>192</v>
      </c>
      <c r="H124" s="73" t="s">
        <v>193</v>
      </c>
      <c r="I124" s="73" t="s">
        <v>194</v>
      </c>
      <c r="J124" s="73" t="s">
        <v>178</v>
      </c>
      <c r="K124" s="74" t="s">
        <v>195</v>
      </c>
      <c r="L124" s="71"/>
      <c r="M124" s="75" t="s">
        <v>1</v>
      </c>
      <c r="N124" s="76" t="s">
        <v>43</v>
      </c>
      <c r="O124" s="76" t="s">
        <v>196</v>
      </c>
      <c r="P124" s="76" t="s">
        <v>197</v>
      </c>
      <c r="Q124" s="76" t="s">
        <v>198</v>
      </c>
      <c r="R124" s="76" t="s">
        <v>199</v>
      </c>
      <c r="S124" s="76" t="s">
        <v>200</v>
      </c>
      <c r="T124" s="77" t="s">
        <v>201</v>
      </c>
    </row>
    <row r="125" spans="2:65" s="25" customFormat="1" ht="22.9" customHeight="1">
      <c r="B125" s="23"/>
      <c r="C125" s="79" t="s">
        <v>202</v>
      </c>
      <c r="I125" s="2"/>
      <c r="J125" s="80">
        <f>BK125</f>
        <v>0</v>
      </c>
      <c r="L125" s="23"/>
      <c r="M125" s="81"/>
      <c r="N125" s="33"/>
      <c r="O125" s="33"/>
      <c r="P125" s="82">
        <f>P126</f>
        <v>0</v>
      </c>
      <c r="Q125" s="33"/>
      <c r="R125" s="82">
        <f>R126</f>
        <v>3820.6224951999998</v>
      </c>
      <c r="S125" s="33"/>
      <c r="T125" s="83">
        <f>T126</f>
        <v>0</v>
      </c>
      <c r="AT125" s="15" t="s">
        <v>78</v>
      </c>
      <c r="AU125" s="15" t="s">
        <v>180</v>
      </c>
      <c r="BK125" s="84">
        <f>BK126</f>
        <v>0</v>
      </c>
    </row>
    <row r="126" spans="2:65" s="86" customFormat="1" ht="25.9" customHeight="1">
      <c r="B126" s="85"/>
      <c r="D126" s="87" t="s">
        <v>78</v>
      </c>
      <c r="E126" s="88" t="s">
        <v>203</v>
      </c>
      <c r="F126" s="88" t="s">
        <v>204</v>
      </c>
      <c r="I126" s="4"/>
      <c r="J126" s="89">
        <f>BK126</f>
        <v>0</v>
      </c>
      <c r="L126" s="85"/>
      <c r="M126" s="90"/>
      <c r="N126" s="91"/>
      <c r="O126" s="91"/>
      <c r="P126" s="92">
        <f>P127+P203+P216+P234</f>
        <v>0</v>
      </c>
      <c r="Q126" s="91"/>
      <c r="R126" s="92">
        <f>R127+R203+R216+R234</f>
        <v>3820.6224951999998</v>
      </c>
      <c r="S126" s="91"/>
      <c r="T126" s="93">
        <f>T127+T203+T216+T234</f>
        <v>0</v>
      </c>
      <c r="AR126" s="87" t="s">
        <v>86</v>
      </c>
      <c r="AT126" s="94" t="s">
        <v>78</v>
      </c>
      <c r="AU126" s="94" t="s">
        <v>79</v>
      </c>
      <c r="AY126" s="87" t="s">
        <v>205</v>
      </c>
      <c r="BK126" s="95">
        <f>BK127+BK203+BK216+BK234</f>
        <v>0</v>
      </c>
    </row>
    <row r="127" spans="2:65" s="86" customFormat="1" ht="22.9" customHeight="1">
      <c r="B127" s="85"/>
      <c r="D127" s="87" t="s">
        <v>78</v>
      </c>
      <c r="E127" s="96" t="s">
        <v>86</v>
      </c>
      <c r="F127" s="96" t="s">
        <v>206</v>
      </c>
      <c r="I127" s="4"/>
      <c r="J127" s="97">
        <f>BK127</f>
        <v>0</v>
      </c>
      <c r="L127" s="85"/>
      <c r="M127" s="90"/>
      <c r="N127" s="91"/>
      <c r="O127" s="91"/>
      <c r="P127" s="92">
        <f>SUM(P128:P202)</f>
        <v>0</v>
      </c>
      <c r="Q127" s="91"/>
      <c r="R127" s="92">
        <f>SUM(R128:R202)</f>
        <v>9.4489999999999991E-2</v>
      </c>
      <c r="S127" s="91"/>
      <c r="T127" s="93">
        <f>SUM(T128:T202)</f>
        <v>0</v>
      </c>
      <c r="AR127" s="87" t="s">
        <v>86</v>
      </c>
      <c r="AT127" s="94" t="s">
        <v>78</v>
      </c>
      <c r="AU127" s="94" t="s">
        <v>86</v>
      </c>
      <c r="AY127" s="87" t="s">
        <v>205</v>
      </c>
      <c r="BK127" s="95">
        <f>SUM(BK128:BK202)</f>
        <v>0</v>
      </c>
    </row>
    <row r="128" spans="2:65" s="25" customFormat="1" ht="24" customHeight="1">
      <c r="B128" s="23"/>
      <c r="C128" s="98" t="s">
        <v>86</v>
      </c>
      <c r="D128" s="98" t="s">
        <v>207</v>
      </c>
      <c r="E128" s="99" t="s">
        <v>231</v>
      </c>
      <c r="F128" s="100" t="s">
        <v>232</v>
      </c>
      <c r="G128" s="101" t="s">
        <v>233</v>
      </c>
      <c r="H128" s="102">
        <v>4420</v>
      </c>
      <c r="I128" s="5"/>
      <c r="J128" s="102">
        <f>ROUND(I128*H128,2)</f>
        <v>0</v>
      </c>
      <c r="K128" s="100" t="s">
        <v>234</v>
      </c>
      <c r="L128" s="23"/>
      <c r="M128" s="103" t="s">
        <v>1</v>
      </c>
      <c r="N128" s="104" t="s">
        <v>44</v>
      </c>
      <c r="O128" s="105"/>
      <c r="P128" s="106">
        <f>O128*H128</f>
        <v>0</v>
      </c>
      <c r="Q128" s="106">
        <v>0</v>
      </c>
      <c r="R128" s="106">
        <f>Q128*H128</f>
        <v>0</v>
      </c>
      <c r="S128" s="106">
        <v>0</v>
      </c>
      <c r="T128" s="107">
        <f>S128*H128</f>
        <v>0</v>
      </c>
      <c r="AR128" s="108" t="s">
        <v>212</v>
      </c>
      <c r="AT128" s="108" t="s">
        <v>207</v>
      </c>
      <c r="AU128" s="108" t="s">
        <v>88</v>
      </c>
      <c r="AY128" s="15" t="s">
        <v>205</v>
      </c>
      <c r="BE128" s="109">
        <f>IF(N128="základní",J128,0)</f>
        <v>0</v>
      </c>
      <c r="BF128" s="109">
        <f>IF(N128="snížená",J128,0)</f>
        <v>0</v>
      </c>
      <c r="BG128" s="109">
        <f>IF(N128="zákl. přenesená",J128,0)</f>
        <v>0</v>
      </c>
      <c r="BH128" s="109">
        <f>IF(N128="sníž. přenesená",J128,0)</f>
        <v>0</v>
      </c>
      <c r="BI128" s="109">
        <f>IF(N128="nulová",J128,0)</f>
        <v>0</v>
      </c>
      <c r="BJ128" s="15" t="s">
        <v>86</v>
      </c>
      <c r="BK128" s="109">
        <f>ROUND(I128*H128,2)</f>
        <v>0</v>
      </c>
      <c r="BL128" s="15" t="s">
        <v>212</v>
      </c>
      <c r="BM128" s="108" t="s">
        <v>662</v>
      </c>
    </row>
    <row r="129" spans="2:65" s="25" customFormat="1" ht="29.25">
      <c r="B129" s="23"/>
      <c r="D129" s="110" t="s">
        <v>214</v>
      </c>
      <c r="F129" s="198" t="s">
        <v>236</v>
      </c>
      <c r="I129" s="2"/>
      <c r="L129" s="23"/>
      <c r="M129" s="112"/>
      <c r="N129" s="105"/>
      <c r="O129" s="105"/>
      <c r="P129" s="105"/>
      <c r="Q129" s="105"/>
      <c r="R129" s="105"/>
      <c r="S129" s="105"/>
      <c r="T129" s="113"/>
      <c r="AT129" s="15" t="s">
        <v>214</v>
      </c>
      <c r="AU129" s="15" t="s">
        <v>88</v>
      </c>
    </row>
    <row r="130" spans="2:65" s="25" customFormat="1" ht="97.5">
      <c r="B130" s="23"/>
      <c r="D130" s="110" t="s">
        <v>237</v>
      </c>
      <c r="F130" s="111" t="s">
        <v>238</v>
      </c>
      <c r="I130" s="2"/>
      <c r="L130" s="23"/>
      <c r="M130" s="112"/>
      <c r="N130" s="105"/>
      <c r="O130" s="105"/>
      <c r="P130" s="105"/>
      <c r="Q130" s="105"/>
      <c r="R130" s="105"/>
      <c r="S130" s="105"/>
      <c r="T130" s="113"/>
      <c r="AT130" s="15" t="s">
        <v>237</v>
      </c>
      <c r="AU130" s="15" t="s">
        <v>88</v>
      </c>
    </row>
    <row r="131" spans="2:65" s="115" customFormat="1">
      <c r="B131" s="114"/>
      <c r="D131" s="110" t="s">
        <v>218</v>
      </c>
      <c r="E131" s="116" t="s">
        <v>1</v>
      </c>
      <c r="F131" s="117" t="s">
        <v>107</v>
      </c>
      <c r="H131" s="116" t="s">
        <v>1</v>
      </c>
      <c r="I131" s="9"/>
      <c r="L131" s="114"/>
      <c r="M131" s="118"/>
      <c r="N131" s="119"/>
      <c r="O131" s="119"/>
      <c r="P131" s="119"/>
      <c r="Q131" s="119"/>
      <c r="R131" s="119"/>
      <c r="S131" s="119"/>
      <c r="T131" s="120"/>
      <c r="AT131" s="116" t="s">
        <v>218</v>
      </c>
      <c r="AU131" s="116" t="s">
        <v>88</v>
      </c>
      <c r="AV131" s="115" t="s">
        <v>86</v>
      </c>
      <c r="AW131" s="115" t="s">
        <v>35</v>
      </c>
      <c r="AX131" s="115" t="s">
        <v>79</v>
      </c>
      <c r="AY131" s="116" t="s">
        <v>205</v>
      </c>
    </row>
    <row r="132" spans="2:65" s="122" customFormat="1">
      <c r="B132" s="121"/>
      <c r="D132" s="110" t="s">
        <v>218</v>
      </c>
      <c r="E132" s="123" t="s">
        <v>1</v>
      </c>
      <c r="F132" s="124" t="s">
        <v>663</v>
      </c>
      <c r="H132" s="125">
        <v>4420</v>
      </c>
      <c r="I132" s="6"/>
      <c r="L132" s="121"/>
      <c r="M132" s="126"/>
      <c r="N132" s="127"/>
      <c r="O132" s="127"/>
      <c r="P132" s="127"/>
      <c r="Q132" s="127"/>
      <c r="R132" s="127"/>
      <c r="S132" s="127"/>
      <c r="T132" s="128"/>
      <c r="AT132" s="123" t="s">
        <v>218</v>
      </c>
      <c r="AU132" s="123" t="s">
        <v>88</v>
      </c>
      <c r="AV132" s="122" t="s">
        <v>88</v>
      </c>
      <c r="AW132" s="122" t="s">
        <v>35</v>
      </c>
      <c r="AX132" s="122" t="s">
        <v>79</v>
      </c>
      <c r="AY132" s="123" t="s">
        <v>205</v>
      </c>
    </row>
    <row r="133" spans="2:65" s="200" customFormat="1">
      <c r="B133" s="199"/>
      <c r="D133" s="110" t="s">
        <v>218</v>
      </c>
      <c r="E133" s="201" t="s">
        <v>1</v>
      </c>
      <c r="F133" s="202" t="s">
        <v>220</v>
      </c>
      <c r="H133" s="203">
        <v>4420</v>
      </c>
      <c r="I133" s="7"/>
      <c r="L133" s="199"/>
      <c r="M133" s="204"/>
      <c r="N133" s="205"/>
      <c r="O133" s="205"/>
      <c r="P133" s="205"/>
      <c r="Q133" s="205"/>
      <c r="R133" s="205"/>
      <c r="S133" s="205"/>
      <c r="T133" s="206"/>
      <c r="AT133" s="201" t="s">
        <v>218</v>
      </c>
      <c r="AU133" s="201" t="s">
        <v>88</v>
      </c>
      <c r="AV133" s="200" t="s">
        <v>212</v>
      </c>
      <c r="AW133" s="200" t="s">
        <v>35</v>
      </c>
      <c r="AX133" s="200" t="s">
        <v>86</v>
      </c>
      <c r="AY133" s="201" t="s">
        <v>205</v>
      </c>
    </row>
    <row r="134" spans="2:65" s="25" customFormat="1" ht="24" customHeight="1">
      <c r="B134" s="23"/>
      <c r="C134" s="98" t="s">
        <v>88</v>
      </c>
      <c r="D134" s="98" t="s">
        <v>207</v>
      </c>
      <c r="E134" s="99" t="s">
        <v>242</v>
      </c>
      <c r="F134" s="100" t="s">
        <v>243</v>
      </c>
      <c r="G134" s="101" t="s">
        <v>233</v>
      </c>
      <c r="H134" s="102">
        <v>3656.8</v>
      </c>
      <c r="I134" s="5"/>
      <c r="J134" s="102">
        <f>ROUND(I134*H134,2)</f>
        <v>0</v>
      </c>
      <c r="K134" s="100" t="s">
        <v>234</v>
      </c>
      <c r="L134" s="23"/>
      <c r="M134" s="103" t="s">
        <v>1</v>
      </c>
      <c r="N134" s="104" t="s">
        <v>44</v>
      </c>
      <c r="O134" s="105"/>
      <c r="P134" s="106">
        <f>O134*H134</f>
        <v>0</v>
      </c>
      <c r="Q134" s="106">
        <v>0</v>
      </c>
      <c r="R134" s="106">
        <f>Q134*H134</f>
        <v>0</v>
      </c>
      <c r="S134" s="106">
        <v>0</v>
      </c>
      <c r="T134" s="107">
        <f>S134*H134</f>
        <v>0</v>
      </c>
      <c r="AR134" s="108" t="s">
        <v>212</v>
      </c>
      <c r="AT134" s="108" t="s">
        <v>207</v>
      </c>
      <c r="AU134" s="108" t="s">
        <v>88</v>
      </c>
      <c r="AY134" s="15" t="s">
        <v>205</v>
      </c>
      <c r="BE134" s="109">
        <f>IF(N134="základní",J134,0)</f>
        <v>0</v>
      </c>
      <c r="BF134" s="109">
        <f>IF(N134="snížená",J134,0)</f>
        <v>0</v>
      </c>
      <c r="BG134" s="109">
        <f>IF(N134="zákl. přenesená",J134,0)</f>
        <v>0</v>
      </c>
      <c r="BH134" s="109">
        <f>IF(N134="sníž. přenesená",J134,0)</f>
        <v>0</v>
      </c>
      <c r="BI134" s="109">
        <f>IF(N134="nulová",J134,0)</f>
        <v>0</v>
      </c>
      <c r="BJ134" s="15" t="s">
        <v>86</v>
      </c>
      <c r="BK134" s="109">
        <f>ROUND(I134*H134,2)</f>
        <v>0</v>
      </c>
      <c r="BL134" s="15" t="s">
        <v>212</v>
      </c>
      <c r="BM134" s="108" t="s">
        <v>664</v>
      </c>
    </row>
    <row r="135" spans="2:65" s="25" customFormat="1" ht="39">
      <c r="B135" s="23"/>
      <c r="D135" s="110" t="s">
        <v>214</v>
      </c>
      <c r="F135" s="198" t="s">
        <v>245</v>
      </c>
      <c r="I135" s="2"/>
      <c r="L135" s="23"/>
      <c r="M135" s="112"/>
      <c r="N135" s="105"/>
      <c r="O135" s="105"/>
      <c r="P135" s="105"/>
      <c r="Q135" s="105"/>
      <c r="R135" s="105"/>
      <c r="S135" s="105"/>
      <c r="T135" s="113"/>
      <c r="AT135" s="15" t="s">
        <v>214</v>
      </c>
      <c r="AU135" s="15" t="s">
        <v>88</v>
      </c>
    </row>
    <row r="136" spans="2:65" s="25" customFormat="1" ht="195">
      <c r="B136" s="23"/>
      <c r="D136" s="110" t="s">
        <v>237</v>
      </c>
      <c r="F136" s="111" t="s">
        <v>246</v>
      </c>
      <c r="I136" s="2"/>
      <c r="L136" s="23"/>
      <c r="M136" s="112"/>
      <c r="N136" s="105"/>
      <c r="O136" s="105"/>
      <c r="P136" s="105"/>
      <c r="Q136" s="105"/>
      <c r="R136" s="105"/>
      <c r="S136" s="105"/>
      <c r="T136" s="113"/>
      <c r="AT136" s="15" t="s">
        <v>237</v>
      </c>
      <c r="AU136" s="15" t="s">
        <v>88</v>
      </c>
    </row>
    <row r="137" spans="2:65" s="115" customFormat="1" ht="22.5">
      <c r="B137" s="114"/>
      <c r="D137" s="110" t="s">
        <v>218</v>
      </c>
      <c r="E137" s="116" t="s">
        <v>1</v>
      </c>
      <c r="F137" s="117" t="s">
        <v>665</v>
      </c>
      <c r="H137" s="116" t="s">
        <v>1</v>
      </c>
      <c r="I137" s="9"/>
      <c r="L137" s="114"/>
      <c r="M137" s="118"/>
      <c r="N137" s="119"/>
      <c r="O137" s="119"/>
      <c r="P137" s="119"/>
      <c r="Q137" s="119"/>
      <c r="R137" s="119"/>
      <c r="S137" s="119"/>
      <c r="T137" s="120"/>
      <c r="AT137" s="116" t="s">
        <v>218</v>
      </c>
      <c r="AU137" s="116" t="s">
        <v>88</v>
      </c>
      <c r="AV137" s="115" t="s">
        <v>86</v>
      </c>
      <c r="AW137" s="115" t="s">
        <v>35</v>
      </c>
      <c r="AX137" s="115" t="s">
        <v>79</v>
      </c>
      <c r="AY137" s="116" t="s">
        <v>205</v>
      </c>
    </row>
    <row r="138" spans="2:65" s="122" customFormat="1">
      <c r="B138" s="121"/>
      <c r="D138" s="110" t="s">
        <v>218</v>
      </c>
      <c r="E138" s="123" t="s">
        <v>1</v>
      </c>
      <c r="F138" s="124" t="s">
        <v>666</v>
      </c>
      <c r="H138" s="125">
        <v>117.8</v>
      </c>
      <c r="I138" s="6"/>
      <c r="L138" s="121"/>
      <c r="M138" s="126"/>
      <c r="N138" s="127"/>
      <c r="O138" s="127"/>
      <c r="P138" s="127"/>
      <c r="Q138" s="127"/>
      <c r="R138" s="127"/>
      <c r="S138" s="127"/>
      <c r="T138" s="128"/>
      <c r="AT138" s="123" t="s">
        <v>218</v>
      </c>
      <c r="AU138" s="123" t="s">
        <v>88</v>
      </c>
      <c r="AV138" s="122" t="s">
        <v>88</v>
      </c>
      <c r="AW138" s="122" t="s">
        <v>35</v>
      </c>
      <c r="AX138" s="122" t="s">
        <v>79</v>
      </c>
      <c r="AY138" s="123" t="s">
        <v>205</v>
      </c>
    </row>
    <row r="139" spans="2:65" s="115" customFormat="1" ht="22.5">
      <c r="B139" s="114"/>
      <c r="D139" s="110" t="s">
        <v>218</v>
      </c>
      <c r="E139" s="116" t="s">
        <v>1</v>
      </c>
      <c r="F139" s="117" t="s">
        <v>667</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65" s="122" customFormat="1">
      <c r="B140" s="121"/>
      <c r="D140" s="110" t="s">
        <v>218</v>
      </c>
      <c r="E140" s="123" t="s">
        <v>1</v>
      </c>
      <c r="F140" s="124" t="s">
        <v>668</v>
      </c>
      <c r="H140" s="125">
        <v>2442</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115" customFormat="1" ht="22.5">
      <c r="B141" s="114"/>
      <c r="D141" s="110" t="s">
        <v>218</v>
      </c>
      <c r="E141" s="116" t="s">
        <v>1</v>
      </c>
      <c r="F141" s="117" t="s">
        <v>253</v>
      </c>
      <c r="H141" s="116" t="s">
        <v>1</v>
      </c>
      <c r="I141" s="9"/>
      <c r="L141" s="114"/>
      <c r="M141" s="118"/>
      <c r="N141" s="119"/>
      <c r="O141" s="119"/>
      <c r="P141" s="119"/>
      <c r="Q141" s="119"/>
      <c r="R141" s="119"/>
      <c r="S141" s="119"/>
      <c r="T141" s="120"/>
      <c r="AT141" s="116" t="s">
        <v>218</v>
      </c>
      <c r="AU141" s="116" t="s">
        <v>88</v>
      </c>
      <c r="AV141" s="115" t="s">
        <v>86</v>
      </c>
      <c r="AW141" s="115" t="s">
        <v>35</v>
      </c>
      <c r="AX141" s="115" t="s">
        <v>79</v>
      </c>
      <c r="AY141" s="116" t="s">
        <v>205</v>
      </c>
    </row>
    <row r="142" spans="2:65" s="115" customFormat="1">
      <c r="B142" s="114"/>
      <c r="D142" s="110" t="s">
        <v>218</v>
      </c>
      <c r="E142" s="116" t="s">
        <v>1</v>
      </c>
      <c r="F142" s="117" t="s">
        <v>669</v>
      </c>
      <c r="H142" s="116" t="s">
        <v>1</v>
      </c>
      <c r="I142" s="9"/>
      <c r="L142" s="114"/>
      <c r="M142" s="118"/>
      <c r="N142" s="119"/>
      <c r="O142" s="119"/>
      <c r="P142" s="119"/>
      <c r="Q142" s="119"/>
      <c r="R142" s="119"/>
      <c r="S142" s="119"/>
      <c r="T142" s="120"/>
      <c r="AT142" s="116" t="s">
        <v>218</v>
      </c>
      <c r="AU142" s="116" t="s">
        <v>88</v>
      </c>
      <c r="AV142" s="115" t="s">
        <v>86</v>
      </c>
      <c r="AW142" s="115" t="s">
        <v>35</v>
      </c>
      <c r="AX142" s="115" t="s">
        <v>79</v>
      </c>
      <c r="AY142" s="116" t="s">
        <v>205</v>
      </c>
    </row>
    <row r="143" spans="2:65" s="122" customFormat="1">
      <c r="B143" s="121"/>
      <c r="D143" s="110" t="s">
        <v>218</v>
      </c>
      <c r="E143" s="123" t="s">
        <v>1</v>
      </c>
      <c r="F143" s="124" t="s">
        <v>670</v>
      </c>
      <c r="H143" s="125">
        <v>422</v>
      </c>
      <c r="I143" s="6"/>
      <c r="L143" s="121"/>
      <c r="M143" s="126"/>
      <c r="N143" s="127"/>
      <c r="O143" s="127"/>
      <c r="P143" s="127"/>
      <c r="Q143" s="127"/>
      <c r="R143" s="127"/>
      <c r="S143" s="127"/>
      <c r="T143" s="128"/>
      <c r="AT143" s="123" t="s">
        <v>218</v>
      </c>
      <c r="AU143" s="123" t="s">
        <v>88</v>
      </c>
      <c r="AV143" s="122" t="s">
        <v>88</v>
      </c>
      <c r="AW143" s="122" t="s">
        <v>35</v>
      </c>
      <c r="AX143" s="122" t="s">
        <v>79</v>
      </c>
      <c r="AY143" s="123" t="s">
        <v>205</v>
      </c>
    </row>
    <row r="144" spans="2:65" s="115" customFormat="1">
      <c r="B144" s="114"/>
      <c r="D144" s="110" t="s">
        <v>218</v>
      </c>
      <c r="E144" s="116" t="s">
        <v>1</v>
      </c>
      <c r="F144" s="117" t="s">
        <v>671</v>
      </c>
      <c r="H144" s="116" t="s">
        <v>1</v>
      </c>
      <c r="I144" s="9"/>
      <c r="L144" s="114"/>
      <c r="M144" s="118"/>
      <c r="N144" s="119"/>
      <c r="O144" s="119"/>
      <c r="P144" s="119"/>
      <c r="Q144" s="119"/>
      <c r="R144" s="119"/>
      <c r="S144" s="119"/>
      <c r="T144" s="120"/>
      <c r="AT144" s="116" t="s">
        <v>218</v>
      </c>
      <c r="AU144" s="116" t="s">
        <v>88</v>
      </c>
      <c r="AV144" s="115" t="s">
        <v>86</v>
      </c>
      <c r="AW144" s="115" t="s">
        <v>35</v>
      </c>
      <c r="AX144" s="115" t="s">
        <v>79</v>
      </c>
      <c r="AY144" s="116" t="s">
        <v>205</v>
      </c>
    </row>
    <row r="145" spans="2:65" s="122" customFormat="1">
      <c r="B145" s="121"/>
      <c r="D145" s="110" t="s">
        <v>218</v>
      </c>
      <c r="E145" s="123" t="s">
        <v>1</v>
      </c>
      <c r="F145" s="124" t="s">
        <v>672</v>
      </c>
      <c r="H145" s="125">
        <v>675</v>
      </c>
      <c r="I145" s="6"/>
      <c r="L145" s="121"/>
      <c r="M145" s="126"/>
      <c r="N145" s="127"/>
      <c r="O145" s="127"/>
      <c r="P145" s="127"/>
      <c r="Q145" s="127"/>
      <c r="R145" s="127"/>
      <c r="S145" s="127"/>
      <c r="T145" s="128"/>
      <c r="AT145" s="123" t="s">
        <v>218</v>
      </c>
      <c r="AU145" s="123" t="s">
        <v>88</v>
      </c>
      <c r="AV145" s="122" t="s">
        <v>88</v>
      </c>
      <c r="AW145" s="122" t="s">
        <v>35</v>
      </c>
      <c r="AX145" s="122" t="s">
        <v>79</v>
      </c>
      <c r="AY145" s="123" t="s">
        <v>205</v>
      </c>
    </row>
    <row r="146" spans="2:65" s="200" customFormat="1">
      <c r="B146" s="199"/>
      <c r="D146" s="110" t="s">
        <v>218</v>
      </c>
      <c r="E146" s="201" t="s">
        <v>1</v>
      </c>
      <c r="F146" s="202" t="s">
        <v>220</v>
      </c>
      <c r="H146" s="203">
        <v>3656.8</v>
      </c>
      <c r="I146" s="7"/>
      <c r="L146" s="199"/>
      <c r="M146" s="204"/>
      <c r="N146" s="205"/>
      <c r="O146" s="205"/>
      <c r="P146" s="205"/>
      <c r="Q146" s="205"/>
      <c r="R146" s="205"/>
      <c r="S146" s="205"/>
      <c r="T146" s="206"/>
      <c r="AT146" s="201" t="s">
        <v>218</v>
      </c>
      <c r="AU146" s="201" t="s">
        <v>88</v>
      </c>
      <c r="AV146" s="200" t="s">
        <v>212</v>
      </c>
      <c r="AW146" s="200" t="s">
        <v>35</v>
      </c>
      <c r="AX146" s="200" t="s">
        <v>86</v>
      </c>
      <c r="AY146" s="201" t="s">
        <v>205</v>
      </c>
    </row>
    <row r="147" spans="2:65" s="25" customFormat="1" ht="24" customHeight="1">
      <c r="B147" s="23"/>
      <c r="C147" s="98" t="s">
        <v>230</v>
      </c>
      <c r="D147" s="98" t="s">
        <v>207</v>
      </c>
      <c r="E147" s="99" t="s">
        <v>259</v>
      </c>
      <c r="F147" s="100" t="s">
        <v>260</v>
      </c>
      <c r="G147" s="101" t="s">
        <v>233</v>
      </c>
      <c r="H147" s="102">
        <v>1919.1</v>
      </c>
      <c r="I147" s="5"/>
      <c r="J147" s="102">
        <f>ROUND(I147*H147,2)</f>
        <v>0</v>
      </c>
      <c r="K147" s="100" t="s">
        <v>211</v>
      </c>
      <c r="L147" s="23"/>
      <c r="M147" s="103" t="s">
        <v>1</v>
      </c>
      <c r="N147" s="104" t="s">
        <v>44</v>
      </c>
      <c r="O147" s="105"/>
      <c r="P147" s="106">
        <f>O147*H147</f>
        <v>0</v>
      </c>
      <c r="Q147" s="106">
        <v>0</v>
      </c>
      <c r="R147" s="106">
        <f>Q147*H147</f>
        <v>0</v>
      </c>
      <c r="S147" s="106">
        <v>0</v>
      </c>
      <c r="T147" s="107">
        <f>S147*H147</f>
        <v>0</v>
      </c>
      <c r="AR147" s="108" t="s">
        <v>212</v>
      </c>
      <c r="AT147" s="108" t="s">
        <v>207</v>
      </c>
      <c r="AU147" s="108" t="s">
        <v>88</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673</v>
      </c>
    </row>
    <row r="148" spans="2:65" s="122" customFormat="1">
      <c r="B148" s="121"/>
      <c r="D148" s="110" t="s">
        <v>218</v>
      </c>
      <c r="E148" s="123" t="s">
        <v>1</v>
      </c>
      <c r="F148" s="124" t="s">
        <v>674</v>
      </c>
      <c r="H148" s="125">
        <v>4420</v>
      </c>
      <c r="I148" s="6"/>
      <c r="L148" s="121"/>
      <c r="M148" s="126"/>
      <c r="N148" s="127"/>
      <c r="O148" s="127"/>
      <c r="P148" s="127"/>
      <c r="Q148" s="127"/>
      <c r="R148" s="127"/>
      <c r="S148" s="127"/>
      <c r="T148" s="128"/>
      <c r="AT148" s="123" t="s">
        <v>218</v>
      </c>
      <c r="AU148" s="123" t="s">
        <v>88</v>
      </c>
      <c r="AV148" s="122" t="s">
        <v>88</v>
      </c>
      <c r="AW148" s="122" t="s">
        <v>35</v>
      </c>
      <c r="AX148" s="122" t="s">
        <v>79</v>
      </c>
      <c r="AY148" s="123" t="s">
        <v>205</v>
      </c>
    </row>
    <row r="149" spans="2:65" s="122" customFormat="1" ht="22.5">
      <c r="B149" s="121"/>
      <c r="D149" s="110" t="s">
        <v>218</v>
      </c>
      <c r="E149" s="123" t="s">
        <v>1</v>
      </c>
      <c r="F149" s="124" t="s">
        <v>675</v>
      </c>
      <c r="H149" s="125">
        <v>-58.9</v>
      </c>
      <c r="I149" s="6"/>
      <c r="L149" s="121"/>
      <c r="M149" s="126"/>
      <c r="N149" s="127"/>
      <c r="O149" s="127"/>
      <c r="P149" s="127"/>
      <c r="Q149" s="127"/>
      <c r="R149" s="127"/>
      <c r="S149" s="127"/>
      <c r="T149" s="128"/>
      <c r="AT149" s="123" t="s">
        <v>218</v>
      </c>
      <c r="AU149" s="123" t="s">
        <v>88</v>
      </c>
      <c r="AV149" s="122" t="s">
        <v>88</v>
      </c>
      <c r="AW149" s="122" t="s">
        <v>35</v>
      </c>
      <c r="AX149" s="122" t="s">
        <v>79</v>
      </c>
      <c r="AY149" s="123" t="s">
        <v>205</v>
      </c>
    </row>
    <row r="150" spans="2:65" s="122" customFormat="1" ht="22.5">
      <c r="B150" s="121"/>
      <c r="D150" s="110" t="s">
        <v>218</v>
      </c>
      <c r="E150" s="123" t="s">
        <v>1</v>
      </c>
      <c r="F150" s="124" t="s">
        <v>676</v>
      </c>
      <c r="H150" s="125">
        <v>-2442</v>
      </c>
      <c r="I150" s="6"/>
      <c r="L150" s="121"/>
      <c r="M150" s="126"/>
      <c r="N150" s="127"/>
      <c r="O150" s="127"/>
      <c r="P150" s="127"/>
      <c r="Q150" s="127"/>
      <c r="R150" s="127"/>
      <c r="S150" s="127"/>
      <c r="T150" s="128"/>
      <c r="AT150" s="123" t="s">
        <v>218</v>
      </c>
      <c r="AU150" s="123" t="s">
        <v>88</v>
      </c>
      <c r="AV150" s="122" t="s">
        <v>88</v>
      </c>
      <c r="AW150" s="122" t="s">
        <v>35</v>
      </c>
      <c r="AX150" s="122" t="s">
        <v>79</v>
      </c>
      <c r="AY150" s="123" t="s">
        <v>205</v>
      </c>
    </row>
    <row r="151" spans="2:65" s="200" customFormat="1">
      <c r="B151" s="199"/>
      <c r="D151" s="110" t="s">
        <v>218</v>
      </c>
      <c r="E151" s="201" t="s">
        <v>1</v>
      </c>
      <c r="F151" s="202" t="s">
        <v>220</v>
      </c>
      <c r="H151" s="203">
        <v>1919.1</v>
      </c>
      <c r="I151" s="7"/>
      <c r="L151" s="199"/>
      <c r="M151" s="204"/>
      <c r="N151" s="205"/>
      <c r="O151" s="205"/>
      <c r="P151" s="205"/>
      <c r="Q151" s="205"/>
      <c r="R151" s="205"/>
      <c r="S151" s="205"/>
      <c r="T151" s="206"/>
      <c r="AT151" s="201" t="s">
        <v>218</v>
      </c>
      <c r="AU151" s="201" t="s">
        <v>88</v>
      </c>
      <c r="AV151" s="200" t="s">
        <v>212</v>
      </c>
      <c r="AW151" s="200" t="s">
        <v>35</v>
      </c>
      <c r="AX151" s="200" t="s">
        <v>86</v>
      </c>
      <c r="AY151" s="201" t="s">
        <v>205</v>
      </c>
    </row>
    <row r="152" spans="2:65" s="25" customFormat="1" ht="16.5" customHeight="1">
      <c r="B152" s="23"/>
      <c r="C152" s="98" t="s">
        <v>212</v>
      </c>
      <c r="D152" s="98" t="s">
        <v>207</v>
      </c>
      <c r="E152" s="99" t="s">
        <v>264</v>
      </c>
      <c r="F152" s="100" t="s">
        <v>265</v>
      </c>
      <c r="G152" s="101" t="s">
        <v>233</v>
      </c>
      <c r="H152" s="102">
        <v>1155.9000000000001</v>
      </c>
      <c r="I152" s="5"/>
      <c r="J152" s="102">
        <f>ROUND(I152*H152,2)</f>
        <v>0</v>
      </c>
      <c r="K152" s="100" t="s">
        <v>234</v>
      </c>
      <c r="L152" s="23"/>
      <c r="M152" s="103" t="s">
        <v>1</v>
      </c>
      <c r="N152" s="104" t="s">
        <v>44</v>
      </c>
      <c r="O152" s="105"/>
      <c r="P152" s="106">
        <f>O152*H152</f>
        <v>0</v>
      </c>
      <c r="Q152" s="106">
        <v>0</v>
      </c>
      <c r="R152" s="106">
        <f>Q152*H152</f>
        <v>0</v>
      </c>
      <c r="S152" s="106">
        <v>0</v>
      </c>
      <c r="T152" s="107">
        <f>S152*H152</f>
        <v>0</v>
      </c>
      <c r="AR152" s="108" t="s">
        <v>212</v>
      </c>
      <c r="AT152" s="108" t="s">
        <v>207</v>
      </c>
      <c r="AU152" s="108" t="s">
        <v>88</v>
      </c>
      <c r="AY152" s="15" t="s">
        <v>205</v>
      </c>
      <c r="BE152" s="109">
        <f>IF(N152="základní",J152,0)</f>
        <v>0</v>
      </c>
      <c r="BF152" s="109">
        <f>IF(N152="snížená",J152,0)</f>
        <v>0</v>
      </c>
      <c r="BG152" s="109">
        <f>IF(N152="zákl. přenesená",J152,0)</f>
        <v>0</v>
      </c>
      <c r="BH152" s="109">
        <f>IF(N152="sníž. přenesená",J152,0)</f>
        <v>0</v>
      </c>
      <c r="BI152" s="109">
        <f>IF(N152="nulová",J152,0)</f>
        <v>0</v>
      </c>
      <c r="BJ152" s="15" t="s">
        <v>86</v>
      </c>
      <c r="BK152" s="109">
        <f>ROUND(I152*H152,2)</f>
        <v>0</v>
      </c>
      <c r="BL152" s="15" t="s">
        <v>212</v>
      </c>
      <c r="BM152" s="108" t="s">
        <v>677</v>
      </c>
    </row>
    <row r="153" spans="2:65" s="25" customFormat="1" ht="19.5">
      <c r="B153" s="23"/>
      <c r="D153" s="110" t="s">
        <v>214</v>
      </c>
      <c r="F153" s="198" t="s">
        <v>267</v>
      </c>
      <c r="I153" s="2"/>
      <c r="L153" s="23"/>
      <c r="M153" s="112"/>
      <c r="N153" s="105"/>
      <c r="O153" s="105"/>
      <c r="P153" s="105"/>
      <c r="Q153" s="105"/>
      <c r="R153" s="105"/>
      <c r="S153" s="105"/>
      <c r="T153" s="113"/>
      <c r="AT153" s="15" t="s">
        <v>214</v>
      </c>
      <c r="AU153" s="15" t="s">
        <v>88</v>
      </c>
    </row>
    <row r="154" spans="2:65" s="25" customFormat="1" ht="146.25">
      <c r="B154" s="23"/>
      <c r="D154" s="110" t="s">
        <v>237</v>
      </c>
      <c r="F154" s="111" t="s">
        <v>268</v>
      </c>
      <c r="I154" s="2"/>
      <c r="L154" s="23"/>
      <c r="M154" s="112"/>
      <c r="N154" s="105"/>
      <c r="O154" s="105"/>
      <c r="P154" s="105"/>
      <c r="Q154" s="105"/>
      <c r="R154" s="105"/>
      <c r="S154" s="105"/>
      <c r="T154" s="113"/>
      <c r="AT154" s="15" t="s">
        <v>237</v>
      </c>
      <c r="AU154" s="15" t="s">
        <v>88</v>
      </c>
    </row>
    <row r="155" spans="2:65" s="115" customFormat="1" ht="22.5">
      <c r="B155" s="114"/>
      <c r="D155" s="110" t="s">
        <v>218</v>
      </c>
      <c r="E155" s="116" t="s">
        <v>1</v>
      </c>
      <c r="F155" s="117" t="s">
        <v>570</v>
      </c>
      <c r="H155" s="116" t="s">
        <v>1</v>
      </c>
      <c r="I155" s="9"/>
      <c r="L155" s="114"/>
      <c r="M155" s="118"/>
      <c r="N155" s="119"/>
      <c r="O155" s="119"/>
      <c r="P155" s="119"/>
      <c r="Q155" s="119"/>
      <c r="R155" s="119"/>
      <c r="S155" s="119"/>
      <c r="T155" s="120"/>
      <c r="AT155" s="116" t="s">
        <v>218</v>
      </c>
      <c r="AU155" s="116" t="s">
        <v>88</v>
      </c>
      <c r="AV155" s="115" t="s">
        <v>86</v>
      </c>
      <c r="AW155" s="115" t="s">
        <v>35</v>
      </c>
      <c r="AX155" s="115" t="s">
        <v>79</v>
      </c>
      <c r="AY155" s="116" t="s">
        <v>205</v>
      </c>
    </row>
    <row r="156" spans="2:65" s="122" customFormat="1">
      <c r="B156" s="121"/>
      <c r="D156" s="110" t="s">
        <v>218</v>
      </c>
      <c r="E156" s="123" t="s">
        <v>1</v>
      </c>
      <c r="F156" s="124" t="s">
        <v>678</v>
      </c>
      <c r="H156" s="125">
        <v>58.9</v>
      </c>
      <c r="I156" s="6"/>
      <c r="L156" s="121"/>
      <c r="M156" s="126"/>
      <c r="N156" s="127"/>
      <c r="O156" s="127"/>
      <c r="P156" s="127"/>
      <c r="Q156" s="127"/>
      <c r="R156" s="127"/>
      <c r="S156" s="127"/>
      <c r="T156" s="128"/>
      <c r="AT156" s="123" t="s">
        <v>218</v>
      </c>
      <c r="AU156" s="123" t="s">
        <v>88</v>
      </c>
      <c r="AV156" s="122" t="s">
        <v>88</v>
      </c>
      <c r="AW156" s="122" t="s">
        <v>35</v>
      </c>
      <c r="AX156" s="122" t="s">
        <v>79</v>
      </c>
      <c r="AY156" s="123" t="s">
        <v>205</v>
      </c>
    </row>
    <row r="157" spans="2:65" s="115" customFormat="1" ht="22.5">
      <c r="B157" s="114"/>
      <c r="D157" s="110" t="s">
        <v>218</v>
      </c>
      <c r="E157" s="116" t="s">
        <v>1</v>
      </c>
      <c r="F157" s="117" t="s">
        <v>271</v>
      </c>
      <c r="H157" s="116" t="s">
        <v>1</v>
      </c>
      <c r="I157" s="9"/>
      <c r="L157" s="114"/>
      <c r="M157" s="118"/>
      <c r="N157" s="119"/>
      <c r="O157" s="119"/>
      <c r="P157" s="119"/>
      <c r="Q157" s="119"/>
      <c r="R157" s="119"/>
      <c r="S157" s="119"/>
      <c r="T157" s="120"/>
      <c r="AT157" s="116" t="s">
        <v>218</v>
      </c>
      <c r="AU157" s="116" t="s">
        <v>88</v>
      </c>
      <c r="AV157" s="115" t="s">
        <v>86</v>
      </c>
      <c r="AW157" s="115" t="s">
        <v>35</v>
      </c>
      <c r="AX157" s="115" t="s">
        <v>79</v>
      </c>
      <c r="AY157" s="116" t="s">
        <v>205</v>
      </c>
    </row>
    <row r="158" spans="2:65" s="115" customFormat="1">
      <c r="B158" s="114"/>
      <c r="D158" s="110" t="s">
        <v>218</v>
      </c>
      <c r="E158" s="116" t="s">
        <v>1</v>
      </c>
      <c r="F158" s="117" t="s">
        <v>669</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22" customFormat="1">
      <c r="B159" s="121"/>
      <c r="D159" s="110" t="s">
        <v>218</v>
      </c>
      <c r="E159" s="123" t="s">
        <v>1</v>
      </c>
      <c r="F159" s="124" t="s">
        <v>670</v>
      </c>
      <c r="H159" s="125">
        <v>422</v>
      </c>
      <c r="I159" s="6"/>
      <c r="L159" s="121"/>
      <c r="M159" s="126"/>
      <c r="N159" s="127"/>
      <c r="O159" s="127"/>
      <c r="P159" s="127"/>
      <c r="Q159" s="127"/>
      <c r="R159" s="127"/>
      <c r="S159" s="127"/>
      <c r="T159" s="128"/>
      <c r="AT159" s="123" t="s">
        <v>218</v>
      </c>
      <c r="AU159" s="123" t="s">
        <v>88</v>
      </c>
      <c r="AV159" s="122" t="s">
        <v>88</v>
      </c>
      <c r="AW159" s="122" t="s">
        <v>35</v>
      </c>
      <c r="AX159" s="122" t="s">
        <v>79</v>
      </c>
      <c r="AY159" s="123" t="s">
        <v>205</v>
      </c>
    </row>
    <row r="160" spans="2:65" s="115" customFormat="1">
      <c r="B160" s="114"/>
      <c r="D160" s="110" t="s">
        <v>218</v>
      </c>
      <c r="E160" s="116" t="s">
        <v>1</v>
      </c>
      <c r="F160" s="117" t="s">
        <v>671</v>
      </c>
      <c r="H160" s="116" t="s">
        <v>1</v>
      </c>
      <c r="I160" s="9"/>
      <c r="L160" s="114"/>
      <c r="M160" s="118"/>
      <c r="N160" s="119"/>
      <c r="O160" s="119"/>
      <c r="P160" s="119"/>
      <c r="Q160" s="119"/>
      <c r="R160" s="119"/>
      <c r="S160" s="119"/>
      <c r="T160" s="120"/>
      <c r="AT160" s="116" t="s">
        <v>218</v>
      </c>
      <c r="AU160" s="116" t="s">
        <v>88</v>
      </c>
      <c r="AV160" s="115" t="s">
        <v>86</v>
      </c>
      <c r="AW160" s="115" t="s">
        <v>35</v>
      </c>
      <c r="AX160" s="115" t="s">
        <v>79</v>
      </c>
      <c r="AY160" s="116" t="s">
        <v>205</v>
      </c>
    </row>
    <row r="161" spans="2:65" s="122" customFormat="1">
      <c r="B161" s="121"/>
      <c r="D161" s="110" t="s">
        <v>218</v>
      </c>
      <c r="E161" s="123" t="s">
        <v>1</v>
      </c>
      <c r="F161" s="124" t="s">
        <v>672</v>
      </c>
      <c r="H161" s="125">
        <v>675</v>
      </c>
      <c r="I161" s="6"/>
      <c r="L161" s="121"/>
      <c r="M161" s="126"/>
      <c r="N161" s="127"/>
      <c r="O161" s="127"/>
      <c r="P161" s="127"/>
      <c r="Q161" s="127"/>
      <c r="R161" s="127"/>
      <c r="S161" s="127"/>
      <c r="T161" s="128"/>
      <c r="AT161" s="123" t="s">
        <v>218</v>
      </c>
      <c r="AU161" s="123" t="s">
        <v>88</v>
      </c>
      <c r="AV161" s="122" t="s">
        <v>88</v>
      </c>
      <c r="AW161" s="122" t="s">
        <v>35</v>
      </c>
      <c r="AX161" s="122" t="s">
        <v>79</v>
      </c>
      <c r="AY161" s="123" t="s">
        <v>205</v>
      </c>
    </row>
    <row r="162" spans="2:65" s="200" customFormat="1">
      <c r="B162" s="199"/>
      <c r="D162" s="110" t="s">
        <v>218</v>
      </c>
      <c r="E162" s="201" t="s">
        <v>1</v>
      </c>
      <c r="F162" s="202" t="s">
        <v>220</v>
      </c>
      <c r="H162" s="203">
        <v>1155.9000000000001</v>
      </c>
      <c r="I162" s="7"/>
      <c r="L162" s="199"/>
      <c r="M162" s="204"/>
      <c r="N162" s="205"/>
      <c r="O162" s="205"/>
      <c r="P162" s="205"/>
      <c r="Q162" s="205"/>
      <c r="R162" s="205"/>
      <c r="S162" s="205"/>
      <c r="T162" s="206"/>
      <c r="AT162" s="201" t="s">
        <v>218</v>
      </c>
      <c r="AU162" s="201" t="s">
        <v>88</v>
      </c>
      <c r="AV162" s="200" t="s">
        <v>212</v>
      </c>
      <c r="AW162" s="200" t="s">
        <v>35</v>
      </c>
      <c r="AX162" s="200" t="s">
        <v>86</v>
      </c>
      <c r="AY162" s="201" t="s">
        <v>205</v>
      </c>
    </row>
    <row r="163" spans="2:65" s="25" customFormat="1" ht="24" customHeight="1">
      <c r="B163" s="23"/>
      <c r="C163" s="98" t="s">
        <v>258</v>
      </c>
      <c r="D163" s="98" t="s">
        <v>207</v>
      </c>
      <c r="E163" s="99" t="s">
        <v>576</v>
      </c>
      <c r="F163" s="100" t="s">
        <v>577</v>
      </c>
      <c r="G163" s="101" t="s">
        <v>233</v>
      </c>
      <c r="H163" s="102">
        <v>58.88</v>
      </c>
      <c r="I163" s="5"/>
      <c r="J163" s="102">
        <f>ROUND(I163*H163,2)</f>
        <v>0</v>
      </c>
      <c r="K163" s="100" t="s">
        <v>234</v>
      </c>
      <c r="L163" s="23"/>
      <c r="M163" s="103" t="s">
        <v>1</v>
      </c>
      <c r="N163" s="104" t="s">
        <v>44</v>
      </c>
      <c r="O163" s="105"/>
      <c r="P163" s="106">
        <f>O163*H163</f>
        <v>0</v>
      </c>
      <c r="Q163" s="106">
        <v>0</v>
      </c>
      <c r="R163" s="106">
        <f>Q163*H163</f>
        <v>0</v>
      </c>
      <c r="S163" s="106">
        <v>0</v>
      </c>
      <c r="T163" s="107">
        <f>S163*H163</f>
        <v>0</v>
      </c>
      <c r="AR163" s="108" t="s">
        <v>212</v>
      </c>
      <c r="AT163" s="108" t="s">
        <v>207</v>
      </c>
      <c r="AU163" s="108" t="s">
        <v>88</v>
      </c>
      <c r="AY163" s="15" t="s">
        <v>205</v>
      </c>
      <c r="BE163" s="109">
        <f>IF(N163="základní",J163,0)</f>
        <v>0</v>
      </c>
      <c r="BF163" s="109">
        <f>IF(N163="snížená",J163,0)</f>
        <v>0</v>
      </c>
      <c r="BG163" s="109">
        <f>IF(N163="zákl. přenesená",J163,0)</f>
        <v>0</v>
      </c>
      <c r="BH163" s="109">
        <f>IF(N163="sníž. přenesená",J163,0)</f>
        <v>0</v>
      </c>
      <c r="BI163" s="109">
        <f>IF(N163="nulová",J163,0)</f>
        <v>0</v>
      </c>
      <c r="BJ163" s="15" t="s">
        <v>86</v>
      </c>
      <c r="BK163" s="109">
        <f>ROUND(I163*H163,2)</f>
        <v>0</v>
      </c>
      <c r="BL163" s="15" t="s">
        <v>212</v>
      </c>
      <c r="BM163" s="108" t="s">
        <v>679</v>
      </c>
    </row>
    <row r="164" spans="2:65" s="25" customFormat="1" ht="29.25">
      <c r="B164" s="23"/>
      <c r="D164" s="110" t="s">
        <v>214</v>
      </c>
      <c r="F164" s="198" t="s">
        <v>579</v>
      </c>
      <c r="I164" s="2"/>
      <c r="L164" s="23"/>
      <c r="M164" s="112"/>
      <c r="N164" s="105"/>
      <c r="O164" s="105"/>
      <c r="P164" s="105"/>
      <c r="Q164" s="105"/>
      <c r="R164" s="105"/>
      <c r="S164" s="105"/>
      <c r="T164" s="113"/>
      <c r="AT164" s="15" t="s">
        <v>214</v>
      </c>
      <c r="AU164" s="15" t="s">
        <v>88</v>
      </c>
    </row>
    <row r="165" spans="2:65" s="25" customFormat="1" ht="409.5">
      <c r="B165" s="23"/>
      <c r="D165" s="110" t="s">
        <v>237</v>
      </c>
      <c r="F165" s="223" t="s">
        <v>580</v>
      </c>
      <c r="I165" s="2"/>
      <c r="L165" s="23"/>
      <c r="M165" s="112"/>
      <c r="N165" s="105"/>
      <c r="O165" s="105"/>
      <c r="P165" s="105"/>
      <c r="Q165" s="105"/>
      <c r="R165" s="105"/>
      <c r="S165" s="105"/>
      <c r="T165" s="113"/>
      <c r="AT165" s="15" t="s">
        <v>237</v>
      </c>
      <c r="AU165" s="15" t="s">
        <v>88</v>
      </c>
    </row>
    <row r="166" spans="2:65" s="115" customFormat="1">
      <c r="B166" s="114"/>
      <c r="D166" s="110" t="s">
        <v>218</v>
      </c>
      <c r="E166" s="116" t="s">
        <v>1</v>
      </c>
      <c r="F166" s="117" t="s">
        <v>680</v>
      </c>
      <c r="H166" s="116" t="s">
        <v>1</v>
      </c>
      <c r="I166" s="9"/>
      <c r="L166" s="114"/>
      <c r="M166" s="118"/>
      <c r="N166" s="119"/>
      <c r="O166" s="119"/>
      <c r="P166" s="119"/>
      <c r="Q166" s="119"/>
      <c r="R166" s="119"/>
      <c r="S166" s="119"/>
      <c r="T166" s="120"/>
      <c r="AT166" s="116" t="s">
        <v>218</v>
      </c>
      <c r="AU166" s="116" t="s">
        <v>88</v>
      </c>
      <c r="AV166" s="115" t="s">
        <v>86</v>
      </c>
      <c r="AW166" s="115" t="s">
        <v>35</v>
      </c>
      <c r="AX166" s="115" t="s">
        <v>79</v>
      </c>
      <c r="AY166" s="116" t="s">
        <v>205</v>
      </c>
    </row>
    <row r="167" spans="2:65" s="122" customFormat="1">
      <c r="B167" s="121"/>
      <c r="D167" s="110" t="s">
        <v>218</v>
      </c>
      <c r="E167" s="123" t="s">
        <v>1</v>
      </c>
      <c r="F167" s="124" t="s">
        <v>681</v>
      </c>
      <c r="H167" s="125">
        <v>58.88</v>
      </c>
      <c r="I167" s="6"/>
      <c r="L167" s="121"/>
      <c r="M167" s="126"/>
      <c r="N167" s="127"/>
      <c r="O167" s="127"/>
      <c r="P167" s="127"/>
      <c r="Q167" s="127"/>
      <c r="R167" s="127"/>
      <c r="S167" s="127"/>
      <c r="T167" s="128"/>
      <c r="AT167" s="123" t="s">
        <v>218</v>
      </c>
      <c r="AU167" s="123" t="s">
        <v>88</v>
      </c>
      <c r="AV167" s="122" t="s">
        <v>88</v>
      </c>
      <c r="AW167" s="122" t="s">
        <v>35</v>
      </c>
      <c r="AX167" s="122" t="s">
        <v>79</v>
      </c>
      <c r="AY167" s="123" t="s">
        <v>205</v>
      </c>
    </row>
    <row r="168" spans="2:65" s="200" customFormat="1">
      <c r="B168" s="199"/>
      <c r="D168" s="110" t="s">
        <v>218</v>
      </c>
      <c r="E168" s="201" t="s">
        <v>1</v>
      </c>
      <c r="F168" s="202" t="s">
        <v>220</v>
      </c>
      <c r="H168" s="203">
        <v>58.88</v>
      </c>
      <c r="I168" s="7"/>
      <c r="L168" s="199"/>
      <c r="M168" s="204"/>
      <c r="N168" s="205"/>
      <c r="O168" s="205"/>
      <c r="P168" s="205"/>
      <c r="Q168" s="205"/>
      <c r="R168" s="205"/>
      <c r="S168" s="205"/>
      <c r="T168" s="206"/>
      <c r="AT168" s="201" t="s">
        <v>218</v>
      </c>
      <c r="AU168" s="201" t="s">
        <v>88</v>
      </c>
      <c r="AV168" s="200" t="s">
        <v>212</v>
      </c>
      <c r="AW168" s="200" t="s">
        <v>35</v>
      </c>
      <c r="AX168" s="200" t="s">
        <v>86</v>
      </c>
      <c r="AY168" s="201" t="s">
        <v>205</v>
      </c>
    </row>
    <row r="169" spans="2:65" s="25" customFormat="1" ht="24" customHeight="1">
      <c r="B169" s="23"/>
      <c r="C169" s="98" t="s">
        <v>263</v>
      </c>
      <c r="D169" s="98" t="s">
        <v>207</v>
      </c>
      <c r="E169" s="99" t="s">
        <v>682</v>
      </c>
      <c r="F169" s="100" t="s">
        <v>683</v>
      </c>
      <c r="G169" s="101" t="s">
        <v>210</v>
      </c>
      <c r="H169" s="102">
        <v>4220</v>
      </c>
      <c r="I169" s="5"/>
      <c r="J169" s="102">
        <f>ROUND(I169*H169,2)</f>
        <v>0</v>
      </c>
      <c r="K169" s="100" t="s">
        <v>234</v>
      </c>
      <c r="L169" s="23"/>
      <c r="M169" s="103" t="s">
        <v>1</v>
      </c>
      <c r="N169" s="104" t="s">
        <v>44</v>
      </c>
      <c r="O169" s="105"/>
      <c r="P169" s="106">
        <f>O169*H169</f>
        <v>0</v>
      </c>
      <c r="Q169" s="106">
        <v>0</v>
      </c>
      <c r="R169" s="106">
        <f>Q169*H169</f>
        <v>0</v>
      </c>
      <c r="S169" s="106">
        <v>0</v>
      </c>
      <c r="T169" s="107">
        <f>S169*H169</f>
        <v>0</v>
      </c>
      <c r="AR169" s="108" t="s">
        <v>212</v>
      </c>
      <c r="AT169" s="108" t="s">
        <v>207</v>
      </c>
      <c r="AU169" s="108" t="s">
        <v>88</v>
      </c>
      <c r="AY169" s="15" t="s">
        <v>205</v>
      </c>
      <c r="BE169" s="109">
        <f>IF(N169="základní",J169,0)</f>
        <v>0</v>
      </c>
      <c r="BF169" s="109">
        <f>IF(N169="snížená",J169,0)</f>
        <v>0</v>
      </c>
      <c r="BG169" s="109">
        <f>IF(N169="zákl. přenesená",J169,0)</f>
        <v>0</v>
      </c>
      <c r="BH169" s="109">
        <f>IF(N169="sníž. přenesená",J169,0)</f>
        <v>0</v>
      </c>
      <c r="BI169" s="109">
        <f>IF(N169="nulová",J169,0)</f>
        <v>0</v>
      </c>
      <c r="BJ169" s="15" t="s">
        <v>86</v>
      </c>
      <c r="BK169" s="109">
        <f>ROUND(I169*H169,2)</f>
        <v>0</v>
      </c>
      <c r="BL169" s="15" t="s">
        <v>212</v>
      </c>
      <c r="BM169" s="108" t="s">
        <v>684</v>
      </c>
    </row>
    <row r="170" spans="2:65" s="25" customFormat="1" ht="19.5">
      <c r="B170" s="23"/>
      <c r="D170" s="110" t="s">
        <v>214</v>
      </c>
      <c r="F170" s="198" t="s">
        <v>685</v>
      </c>
      <c r="I170" s="2"/>
      <c r="L170" s="23"/>
      <c r="M170" s="112"/>
      <c r="N170" s="105"/>
      <c r="O170" s="105"/>
      <c r="P170" s="105"/>
      <c r="Q170" s="105"/>
      <c r="R170" s="105"/>
      <c r="S170" s="105"/>
      <c r="T170" s="113"/>
      <c r="AT170" s="15" t="s">
        <v>214</v>
      </c>
      <c r="AU170" s="15" t="s">
        <v>88</v>
      </c>
    </row>
    <row r="171" spans="2:65" s="25" customFormat="1" ht="117">
      <c r="B171" s="23"/>
      <c r="D171" s="110" t="s">
        <v>237</v>
      </c>
      <c r="F171" s="111" t="s">
        <v>284</v>
      </c>
      <c r="I171" s="2"/>
      <c r="L171" s="23"/>
      <c r="M171" s="112"/>
      <c r="N171" s="105"/>
      <c r="O171" s="105"/>
      <c r="P171" s="105"/>
      <c r="Q171" s="105"/>
      <c r="R171" s="105"/>
      <c r="S171" s="105"/>
      <c r="T171" s="113"/>
      <c r="AT171" s="15" t="s">
        <v>237</v>
      </c>
      <c r="AU171" s="15" t="s">
        <v>88</v>
      </c>
    </row>
    <row r="172" spans="2:65" s="115" customFormat="1">
      <c r="B172" s="114"/>
      <c r="D172" s="110" t="s">
        <v>218</v>
      </c>
      <c r="E172" s="116" t="s">
        <v>1</v>
      </c>
      <c r="F172" s="117" t="s">
        <v>686</v>
      </c>
      <c r="H172" s="116" t="s">
        <v>1</v>
      </c>
      <c r="I172" s="9"/>
      <c r="L172" s="114"/>
      <c r="M172" s="118"/>
      <c r="N172" s="119"/>
      <c r="O172" s="119"/>
      <c r="P172" s="119"/>
      <c r="Q172" s="119"/>
      <c r="R172" s="119"/>
      <c r="S172" s="119"/>
      <c r="T172" s="120"/>
      <c r="AT172" s="116" t="s">
        <v>218</v>
      </c>
      <c r="AU172" s="116" t="s">
        <v>88</v>
      </c>
      <c r="AV172" s="115" t="s">
        <v>86</v>
      </c>
      <c r="AW172" s="115" t="s">
        <v>35</v>
      </c>
      <c r="AX172" s="115" t="s">
        <v>79</v>
      </c>
      <c r="AY172" s="116" t="s">
        <v>205</v>
      </c>
    </row>
    <row r="173" spans="2:65" s="122" customFormat="1">
      <c r="B173" s="121"/>
      <c r="D173" s="110" t="s">
        <v>218</v>
      </c>
      <c r="E173" s="123" t="s">
        <v>1</v>
      </c>
      <c r="F173" s="124" t="s">
        <v>687</v>
      </c>
      <c r="H173" s="125">
        <v>4220</v>
      </c>
      <c r="I173" s="6"/>
      <c r="L173" s="121"/>
      <c r="M173" s="126"/>
      <c r="N173" s="127"/>
      <c r="O173" s="127"/>
      <c r="P173" s="127"/>
      <c r="Q173" s="127"/>
      <c r="R173" s="127"/>
      <c r="S173" s="127"/>
      <c r="T173" s="128"/>
      <c r="AT173" s="123" t="s">
        <v>218</v>
      </c>
      <c r="AU173" s="123" t="s">
        <v>88</v>
      </c>
      <c r="AV173" s="122" t="s">
        <v>88</v>
      </c>
      <c r="AW173" s="122" t="s">
        <v>35</v>
      </c>
      <c r="AX173" s="122" t="s">
        <v>79</v>
      </c>
      <c r="AY173" s="123" t="s">
        <v>205</v>
      </c>
    </row>
    <row r="174" spans="2:65" s="200" customFormat="1">
      <c r="B174" s="199"/>
      <c r="D174" s="110" t="s">
        <v>218</v>
      </c>
      <c r="E174" s="201" t="s">
        <v>1</v>
      </c>
      <c r="F174" s="202" t="s">
        <v>220</v>
      </c>
      <c r="H174" s="203">
        <v>4220</v>
      </c>
      <c r="I174" s="7"/>
      <c r="L174" s="199"/>
      <c r="M174" s="204"/>
      <c r="N174" s="205"/>
      <c r="O174" s="205"/>
      <c r="P174" s="205"/>
      <c r="Q174" s="205"/>
      <c r="R174" s="205"/>
      <c r="S174" s="205"/>
      <c r="T174" s="206"/>
      <c r="AT174" s="201" t="s">
        <v>218</v>
      </c>
      <c r="AU174" s="201" t="s">
        <v>88</v>
      </c>
      <c r="AV174" s="200" t="s">
        <v>212</v>
      </c>
      <c r="AW174" s="200" t="s">
        <v>35</v>
      </c>
      <c r="AX174" s="200" t="s">
        <v>86</v>
      </c>
      <c r="AY174" s="201" t="s">
        <v>205</v>
      </c>
    </row>
    <row r="175" spans="2:65" s="25" customFormat="1" ht="24" customHeight="1">
      <c r="B175" s="23"/>
      <c r="C175" s="98" t="s">
        <v>272</v>
      </c>
      <c r="D175" s="98" t="s">
        <v>207</v>
      </c>
      <c r="E175" s="99" t="s">
        <v>280</v>
      </c>
      <c r="F175" s="100" t="s">
        <v>281</v>
      </c>
      <c r="G175" s="101" t="s">
        <v>210</v>
      </c>
      <c r="H175" s="102">
        <v>2250</v>
      </c>
      <c r="I175" s="5"/>
      <c r="J175" s="102">
        <f>ROUND(I175*H175,2)</f>
        <v>0</v>
      </c>
      <c r="K175" s="100" t="s">
        <v>234</v>
      </c>
      <c r="L175" s="23"/>
      <c r="M175" s="103" t="s">
        <v>1</v>
      </c>
      <c r="N175" s="104" t="s">
        <v>44</v>
      </c>
      <c r="O175" s="105"/>
      <c r="P175" s="106">
        <f>O175*H175</f>
        <v>0</v>
      </c>
      <c r="Q175" s="106">
        <v>0</v>
      </c>
      <c r="R175" s="106">
        <f>Q175*H175</f>
        <v>0</v>
      </c>
      <c r="S175" s="106">
        <v>0</v>
      </c>
      <c r="T175" s="107">
        <f>S175*H175</f>
        <v>0</v>
      </c>
      <c r="AR175" s="108" t="s">
        <v>212</v>
      </c>
      <c r="AT175" s="108" t="s">
        <v>207</v>
      </c>
      <c r="AU175" s="108" t="s">
        <v>88</v>
      </c>
      <c r="AY175" s="15" t="s">
        <v>205</v>
      </c>
      <c r="BE175" s="109">
        <f>IF(N175="základní",J175,0)</f>
        <v>0</v>
      </c>
      <c r="BF175" s="109">
        <f>IF(N175="snížená",J175,0)</f>
        <v>0</v>
      </c>
      <c r="BG175" s="109">
        <f>IF(N175="zákl. přenesená",J175,0)</f>
        <v>0</v>
      </c>
      <c r="BH175" s="109">
        <f>IF(N175="sníž. přenesená",J175,0)</f>
        <v>0</v>
      </c>
      <c r="BI175" s="109">
        <f>IF(N175="nulová",J175,0)</f>
        <v>0</v>
      </c>
      <c r="BJ175" s="15" t="s">
        <v>86</v>
      </c>
      <c r="BK175" s="109">
        <f>ROUND(I175*H175,2)</f>
        <v>0</v>
      </c>
      <c r="BL175" s="15" t="s">
        <v>212</v>
      </c>
      <c r="BM175" s="108" t="s">
        <v>688</v>
      </c>
    </row>
    <row r="176" spans="2:65" s="25" customFormat="1" ht="19.5">
      <c r="B176" s="23"/>
      <c r="D176" s="110" t="s">
        <v>214</v>
      </c>
      <c r="F176" s="198" t="s">
        <v>283</v>
      </c>
      <c r="I176" s="2"/>
      <c r="L176" s="23"/>
      <c r="M176" s="112"/>
      <c r="N176" s="105"/>
      <c r="O176" s="105"/>
      <c r="P176" s="105"/>
      <c r="Q176" s="105"/>
      <c r="R176" s="105"/>
      <c r="S176" s="105"/>
      <c r="T176" s="113"/>
      <c r="AT176" s="15" t="s">
        <v>214</v>
      </c>
      <c r="AU176" s="15" t="s">
        <v>88</v>
      </c>
    </row>
    <row r="177" spans="2:65" s="25" customFormat="1" ht="117">
      <c r="B177" s="23"/>
      <c r="D177" s="110" t="s">
        <v>237</v>
      </c>
      <c r="F177" s="111" t="s">
        <v>284</v>
      </c>
      <c r="I177" s="2"/>
      <c r="L177" s="23"/>
      <c r="M177" s="112"/>
      <c r="N177" s="105"/>
      <c r="O177" s="105"/>
      <c r="P177" s="105"/>
      <c r="Q177" s="105"/>
      <c r="R177" s="105"/>
      <c r="S177" s="105"/>
      <c r="T177" s="113"/>
      <c r="AT177" s="15" t="s">
        <v>237</v>
      </c>
      <c r="AU177" s="15" t="s">
        <v>88</v>
      </c>
    </row>
    <row r="178" spans="2:65" s="115" customFormat="1" ht="22.5">
      <c r="B178" s="114"/>
      <c r="D178" s="110" t="s">
        <v>218</v>
      </c>
      <c r="E178" s="116" t="s">
        <v>1</v>
      </c>
      <c r="F178" s="117" t="s">
        <v>689</v>
      </c>
      <c r="H178" s="116" t="s">
        <v>1</v>
      </c>
      <c r="I178" s="9"/>
      <c r="L178" s="114"/>
      <c r="M178" s="118"/>
      <c r="N178" s="119"/>
      <c r="O178" s="119"/>
      <c r="P178" s="119"/>
      <c r="Q178" s="119"/>
      <c r="R178" s="119"/>
      <c r="S178" s="119"/>
      <c r="T178" s="120"/>
      <c r="AT178" s="116" t="s">
        <v>218</v>
      </c>
      <c r="AU178" s="116" t="s">
        <v>88</v>
      </c>
      <c r="AV178" s="115" t="s">
        <v>86</v>
      </c>
      <c r="AW178" s="115" t="s">
        <v>35</v>
      </c>
      <c r="AX178" s="115" t="s">
        <v>79</v>
      </c>
      <c r="AY178" s="116" t="s">
        <v>205</v>
      </c>
    </row>
    <row r="179" spans="2:65" s="122" customFormat="1">
      <c r="B179" s="121"/>
      <c r="D179" s="110" t="s">
        <v>218</v>
      </c>
      <c r="E179" s="123" t="s">
        <v>1</v>
      </c>
      <c r="F179" s="124" t="s">
        <v>690</v>
      </c>
      <c r="H179" s="125">
        <v>2250</v>
      </c>
      <c r="I179" s="6"/>
      <c r="L179" s="121"/>
      <c r="M179" s="126"/>
      <c r="N179" s="127"/>
      <c r="O179" s="127"/>
      <c r="P179" s="127"/>
      <c r="Q179" s="127"/>
      <c r="R179" s="127"/>
      <c r="S179" s="127"/>
      <c r="T179" s="128"/>
      <c r="AT179" s="123" t="s">
        <v>218</v>
      </c>
      <c r="AU179" s="123" t="s">
        <v>88</v>
      </c>
      <c r="AV179" s="122" t="s">
        <v>88</v>
      </c>
      <c r="AW179" s="122" t="s">
        <v>35</v>
      </c>
      <c r="AX179" s="122" t="s">
        <v>79</v>
      </c>
      <c r="AY179" s="123" t="s">
        <v>205</v>
      </c>
    </row>
    <row r="180" spans="2:65" s="200" customFormat="1">
      <c r="B180" s="199"/>
      <c r="D180" s="110" t="s">
        <v>218</v>
      </c>
      <c r="E180" s="201" t="s">
        <v>1</v>
      </c>
      <c r="F180" s="202" t="s">
        <v>220</v>
      </c>
      <c r="H180" s="203">
        <v>2250</v>
      </c>
      <c r="I180" s="7"/>
      <c r="L180" s="199"/>
      <c r="M180" s="204"/>
      <c r="N180" s="205"/>
      <c r="O180" s="205"/>
      <c r="P180" s="205"/>
      <c r="Q180" s="205"/>
      <c r="R180" s="205"/>
      <c r="S180" s="205"/>
      <c r="T180" s="206"/>
      <c r="AT180" s="201" t="s">
        <v>218</v>
      </c>
      <c r="AU180" s="201" t="s">
        <v>88</v>
      </c>
      <c r="AV180" s="200" t="s">
        <v>212</v>
      </c>
      <c r="AW180" s="200" t="s">
        <v>35</v>
      </c>
      <c r="AX180" s="200" t="s">
        <v>86</v>
      </c>
      <c r="AY180" s="201" t="s">
        <v>205</v>
      </c>
    </row>
    <row r="181" spans="2:65" s="25" customFormat="1" ht="24" customHeight="1">
      <c r="B181" s="23"/>
      <c r="C181" s="98" t="s">
        <v>225</v>
      </c>
      <c r="D181" s="98" t="s">
        <v>207</v>
      </c>
      <c r="E181" s="99" t="s">
        <v>287</v>
      </c>
      <c r="F181" s="100" t="s">
        <v>288</v>
      </c>
      <c r="G181" s="101" t="s">
        <v>210</v>
      </c>
      <c r="H181" s="102">
        <v>6299</v>
      </c>
      <c r="I181" s="5"/>
      <c r="J181" s="102">
        <f>ROUND(I181*H181,2)</f>
        <v>0</v>
      </c>
      <c r="K181" s="100" t="s">
        <v>234</v>
      </c>
      <c r="L181" s="23"/>
      <c r="M181" s="103" t="s">
        <v>1</v>
      </c>
      <c r="N181" s="104" t="s">
        <v>44</v>
      </c>
      <c r="O181" s="105"/>
      <c r="P181" s="106">
        <f>O181*H181</f>
        <v>0</v>
      </c>
      <c r="Q181" s="106">
        <v>0</v>
      </c>
      <c r="R181" s="106">
        <f>Q181*H181</f>
        <v>0</v>
      </c>
      <c r="S181" s="106">
        <v>0</v>
      </c>
      <c r="T181" s="107">
        <f>S181*H181</f>
        <v>0</v>
      </c>
      <c r="AR181" s="108" t="s">
        <v>212</v>
      </c>
      <c r="AT181" s="108" t="s">
        <v>207</v>
      </c>
      <c r="AU181" s="108" t="s">
        <v>88</v>
      </c>
      <c r="AY181" s="15" t="s">
        <v>205</v>
      </c>
      <c r="BE181" s="109">
        <f>IF(N181="základní",J181,0)</f>
        <v>0</v>
      </c>
      <c r="BF181" s="109">
        <f>IF(N181="snížená",J181,0)</f>
        <v>0</v>
      </c>
      <c r="BG181" s="109">
        <f>IF(N181="zákl. přenesená",J181,0)</f>
        <v>0</v>
      </c>
      <c r="BH181" s="109">
        <f>IF(N181="sníž. přenesená",J181,0)</f>
        <v>0</v>
      </c>
      <c r="BI181" s="109">
        <f>IF(N181="nulová",J181,0)</f>
        <v>0</v>
      </c>
      <c r="BJ181" s="15" t="s">
        <v>86</v>
      </c>
      <c r="BK181" s="109">
        <f>ROUND(I181*H181,2)</f>
        <v>0</v>
      </c>
      <c r="BL181" s="15" t="s">
        <v>212</v>
      </c>
      <c r="BM181" s="108" t="s">
        <v>691</v>
      </c>
    </row>
    <row r="182" spans="2:65" s="25" customFormat="1" ht="19.5">
      <c r="B182" s="23"/>
      <c r="D182" s="110" t="s">
        <v>214</v>
      </c>
      <c r="F182" s="198" t="s">
        <v>290</v>
      </c>
      <c r="I182" s="2"/>
      <c r="L182" s="23"/>
      <c r="M182" s="112"/>
      <c r="N182" s="105"/>
      <c r="O182" s="105"/>
      <c r="P182" s="105"/>
      <c r="Q182" s="105"/>
      <c r="R182" s="105"/>
      <c r="S182" s="105"/>
      <c r="T182" s="113"/>
      <c r="AT182" s="15" t="s">
        <v>214</v>
      </c>
      <c r="AU182" s="15" t="s">
        <v>88</v>
      </c>
    </row>
    <row r="183" spans="2:65" s="25" customFormat="1" ht="117">
      <c r="B183" s="23"/>
      <c r="D183" s="110" t="s">
        <v>237</v>
      </c>
      <c r="F183" s="111" t="s">
        <v>291</v>
      </c>
      <c r="I183" s="2"/>
      <c r="L183" s="23"/>
      <c r="M183" s="112"/>
      <c r="N183" s="105"/>
      <c r="O183" s="105"/>
      <c r="P183" s="105"/>
      <c r="Q183" s="105"/>
      <c r="R183" s="105"/>
      <c r="S183" s="105"/>
      <c r="T183" s="113"/>
      <c r="AT183" s="15" t="s">
        <v>237</v>
      </c>
      <c r="AU183" s="15" t="s">
        <v>88</v>
      </c>
    </row>
    <row r="184" spans="2:65" s="115" customFormat="1">
      <c r="B184" s="114"/>
      <c r="D184" s="110" t="s">
        <v>218</v>
      </c>
      <c r="E184" s="116" t="s">
        <v>1</v>
      </c>
      <c r="F184" s="117" t="s">
        <v>669</v>
      </c>
      <c r="H184" s="116" t="s">
        <v>1</v>
      </c>
      <c r="I184" s="9"/>
      <c r="L184" s="114"/>
      <c r="M184" s="118"/>
      <c r="N184" s="119"/>
      <c r="O184" s="119"/>
      <c r="P184" s="119"/>
      <c r="Q184" s="119"/>
      <c r="R184" s="119"/>
      <c r="S184" s="119"/>
      <c r="T184" s="120"/>
      <c r="AT184" s="116" t="s">
        <v>218</v>
      </c>
      <c r="AU184" s="116" t="s">
        <v>88</v>
      </c>
      <c r="AV184" s="115" t="s">
        <v>86</v>
      </c>
      <c r="AW184" s="115" t="s">
        <v>35</v>
      </c>
      <c r="AX184" s="115" t="s">
        <v>79</v>
      </c>
      <c r="AY184" s="116" t="s">
        <v>205</v>
      </c>
    </row>
    <row r="185" spans="2:65" s="122" customFormat="1">
      <c r="B185" s="121"/>
      <c r="D185" s="110" t="s">
        <v>218</v>
      </c>
      <c r="E185" s="123" t="s">
        <v>1</v>
      </c>
      <c r="F185" s="124" t="s">
        <v>692</v>
      </c>
      <c r="H185" s="125">
        <v>4065</v>
      </c>
      <c r="I185" s="6"/>
      <c r="L185" s="121"/>
      <c r="M185" s="126"/>
      <c r="N185" s="127"/>
      <c r="O185" s="127"/>
      <c r="P185" s="127"/>
      <c r="Q185" s="127"/>
      <c r="R185" s="127"/>
      <c r="S185" s="127"/>
      <c r="T185" s="128"/>
      <c r="AT185" s="123" t="s">
        <v>218</v>
      </c>
      <c r="AU185" s="123" t="s">
        <v>88</v>
      </c>
      <c r="AV185" s="122" t="s">
        <v>88</v>
      </c>
      <c r="AW185" s="122" t="s">
        <v>35</v>
      </c>
      <c r="AX185" s="122" t="s">
        <v>79</v>
      </c>
      <c r="AY185" s="123" t="s">
        <v>205</v>
      </c>
    </row>
    <row r="186" spans="2:65" s="115" customFormat="1">
      <c r="B186" s="114"/>
      <c r="D186" s="110" t="s">
        <v>218</v>
      </c>
      <c r="E186" s="116" t="s">
        <v>1</v>
      </c>
      <c r="F186" s="117" t="s">
        <v>693</v>
      </c>
      <c r="H186" s="116" t="s">
        <v>1</v>
      </c>
      <c r="I186" s="9"/>
      <c r="L186" s="114"/>
      <c r="M186" s="118"/>
      <c r="N186" s="119"/>
      <c r="O186" s="119"/>
      <c r="P186" s="119"/>
      <c r="Q186" s="119"/>
      <c r="R186" s="119"/>
      <c r="S186" s="119"/>
      <c r="T186" s="120"/>
      <c r="AT186" s="116" t="s">
        <v>218</v>
      </c>
      <c r="AU186" s="116" t="s">
        <v>88</v>
      </c>
      <c r="AV186" s="115" t="s">
        <v>86</v>
      </c>
      <c r="AW186" s="115" t="s">
        <v>35</v>
      </c>
      <c r="AX186" s="115" t="s">
        <v>79</v>
      </c>
      <c r="AY186" s="116" t="s">
        <v>205</v>
      </c>
    </row>
    <row r="187" spans="2:65" s="122" customFormat="1">
      <c r="B187" s="121"/>
      <c r="D187" s="110" t="s">
        <v>218</v>
      </c>
      <c r="E187" s="123" t="s">
        <v>1</v>
      </c>
      <c r="F187" s="124" t="s">
        <v>694</v>
      </c>
      <c r="H187" s="125">
        <v>2234</v>
      </c>
      <c r="I187" s="6"/>
      <c r="L187" s="121"/>
      <c r="M187" s="126"/>
      <c r="N187" s="127"/>
      <c r="O187" s="127"/>
      <c r="P187" s="127"/>
      <c r="Q187" s="127"/>
      <c r="R187" s="127"/>
      <c r="S187" s="127"/>
      <c r="T187" s="128"/>
      <c r="AT187" s="123" t="s">
        <v>218</v>
      </c>
      <c r="AU187" s="123" t="s">
        <v>88</v>
      </c>
      <c r="AV187" s="122" t="s">
        <v>88</v>
      </c>
      <c r="AW187" s="122" t="s">
        <v>35</v>
      </c>
      <c r="AX187" s="122" t="s">
        <v>79</v>
      </c>
      <c r="AY187" s="123" t="s">
        <v>205</v>
      </c>
    </row>
    <row r="188" spans="2:65" s="200" customFormat="1">
      <c r="B188" s="199"/>
      <c r="D188" s="110" t="s">
        <v>218</v>
      </c>
      <c r="E188" s="201" t="s">
        <v>1</v>
      </c>
      <c r="F188" s="202" t="s">
        <v>220</v>
      </c>
      <c r="H188" s="203">
        <v>6299</v>
      </c>
      <c r="I188" s="7"/>
      <c r="L188" s="199"/>
      <c r="M188" s="204"/>
      <c r="N188" s="205"/>
      <c r="O188" s="205"/>
      <c r="P188" s="205"/>
      <c r="Q188" s="205"/>
      <c r="R188" s="205"/>
      <c r="S188" s="205"/>
      <c r="T188" s="206"/>
      <c r="AT188" s="201" t="s">
        <v>218</v>
      </c>
      <c r="AU188" s="201" t="s">
        <v>88</v>
      </c>
      <c r="AV188" s="200" t="s">
        <v>212</v>
      </c>
      <c r="AW188" s="200" t="s">
        <v>35</v>
      </c>
      <c r="AX188" s="200" t="s">
        <v>86</v>
      </c>
      <c r="AY188" s="201" t="s">
        <v>205</v>
      </c>
    </row>
    <row r="189" spans="2:65" s="25" customFormat="1" ht="16.5" customHeight="1">
      <c r="B189" s="23"/>
      <c r="C189" s="207" t="s">
        <v>286</v>
      </c>
      <c r="D189" s="207" t="s">
        <v>221</v>
      </c>
      <c r="E189" s="208" t="s">
        <v>295</v>
      </c>
      <c r="F189" s="209" t="s">
        <v>296</v>
      </c>
      <c r="G189" s="210" t="s">
        <v>297</v>
      </c>
      <c r="H189" s="211">
        <v>94.49</v>
      </c>
      <c r="I189" s="8"/>
      <c r="J189" s="211">
        <f>ROUND(I189*H189,2)</f>
        <v>0</v>
      </c>
      <c r="K189" s="209" t="s">
        <v>234</v>
      </c>
      <c r="L189" s="212"/>
      <c r="M189" s="213" t="s">
        <v>1</v>
      </c>
      <c r="N189" s="214" t="s">
        <v>44</v>
      </c>
      <c r="O189" s="105"/>
      <c r="P189" s="106">
        <f>O189*H189</f>
        <v>0</v>
      </c>
      <c r="Q189" s="106">
        <v>1E-3</v>
      </c>
      <c r="R189" s="106">
        <f>Q189*H189</f>
        <v>9.4489999999999991E-2</v>
      </c>
      <c r="S189" s="106">
        <v>0</v>
      </c>
      <c r="T189" s="107">
        <f>S189*H189</f>
        <v>0</v>
      </c>
      <c r="AR189" s="108" t="s">
        <v>225</v>
      </c>
      <c r="AT189" s="108" t="s">
        <v>221</v>
      </c>
      <c r="AU189" s="108" t="s">
        <v>88</v>
      </c>
      <c r="AY189" s="15" t="s">
        <v>205</v>
      </c>
      <c r="BE189" s="109">
        <f>IF(N189="základní",J189,0)</f>
        <v>0</v>
      </c>
      <c r="BF189" s="109">
        <f>IF(N189="snížená",J189,0)</f>
        <v>0</v>
      </c>
      <c r="BG189" s="109">
        <f>IF(N189="zákl. přenesená",J189,0)</f>
        <v>0</v>
      </c>
      <c r="BH189" s="109">
        <f>IF(N189="sníž. přenesená",J189,0)</f>
        <v>0</v>
      </c>
      <c r="BI189" s="109">
        <f>IF(N189="nulová",J189,0)</f>
        <v>0</v>
      </c>
      <c r="BJ189" s="15" t="s">
        <v>86</v>
      </c>
      <c r="BK189" s="109">
        <f>ROUND(I189*H189,2)</f>
        <v>0</v>
      </c>
      <c r="BL189" s="15" t="s">
        <v>212</v>
      </c>
      <c r="BM189" s="108" t="s">
        <v>695</v>
      </c>
    </row>
    <row r="190" spans="2:65" s="25" customFormat="1">
      <c r="B190" s="23"/>
      <c r="D190" s="110" t="s">
        <v>214</v>
      </c>
      <c r="F190" s="198" t="s">
        <v>296</v>
      </c>
      <c r="I190" s="2"/>
      <c r="L190" s="23"/>
      <c r="M190" s="112"/>
      <c r="N190" s="105"/>
      <c r="O190" s="105"/>
      <c r="P190" s="105"/>
      <c r="Q190" s="105"/>
      <c r="R190" s="105"/>
      <c r="S190" s="105"/>
      <c r="T190" s="113"/>
      <c r="AT190" s="15" t="s">
        <v>214</v>
      </c>
      <c r="AU190" s="15" t="s">
        <v>88</v>
      </c>
    </row>
    <row r="191" spans="2:65" s="122" customFormat="1">
      <c r="B191" s="121"/>
      <c r="D191" s="110" t="s">
        <v>218</v>
      </c>
      <c r="F191" s="124" t="s">
        <v>696</v>
      </c>
      <c r="H191" s="125">
        <v>94.49</v>
      </c>
      <c r="I191" s="6"/>
      <c r="L191" s="121"/>
      <c r="M191" s="126"/>
      <c r="N191" s="127"/>
      <c r="O191" s="127"/>
      <c r="P191" s="127"/>
      <c r="Q191" s="127"/>
      <c r="R191" s="127"/>
      <c r="S191" s="127"/>
      <c r="T191" s="128"/>
      <c r="AT191" s="123" t="s">
        <v>218</v>
      </c>
      <c r="AU191" s="123" t="s">
        <v>88</v>
      </c>
      <c r="AV191" s="122" t="s">
        <v>88</v>
      </c>
      <c r="AW191" s="122" t="s">
        <v>3</v>
      </c>
      <c r="AX191" s="122" t="s">
        <v>86</v>
      </c>
      <c r="AY191" s="123" t="s">
        <v>205</v>
      </c>
    </row>
    <row r="192" spans="2:65" s="25" customFormat="1" ht="16.5" customHeight="1">
      <c r="B192" s="23"/>
      <c r="C192" s="98" t="s">
        <v>294</v>
      </c>
      <c r="D192" s="98" t="s">
        <v>207</v>
      </c>
      <c r="E192" s="99" t="s">
        <v>310</v>
      </c>
      <c r="F192" s="100" t="s">
        <v>311</v>
      </c>
      <c r="G192" s="101" t="s">
        <v>210</v>
      </c>
      <c r="H192" s="102">
        <v>5552</v>
      </c>
      <c r="I192" s="5"/>
      <c r="J192" s="102">
        <f>ROUND(I192*H192,2)</f>
        <v>0</v>
      </c>
      <c r="K192" s="100" t="s">
        <v>234</v>
      </c>
      <c r="L192" s="23"/>
      <c r="M192" s="103" t="s">
        <v>1</v>
      </c>
      <c r="N192" s="104" t="s">
        <v>44</v>
      </c>
      <c r="O192" s="105"/>
      <c r="P192" s="106">
        <f>O192*H192</f>
        <v>0</v>
      </c>
      <c r="Q192" s="106">
        <v>0</v>
      </c>
      <c r="R192" s="106">
        <f>Q192*H192</f>
        <v>0</v>
      </c>
      <c r="S192" s="106">
        <v>0</v>
      </c>
      <c r="T192" s="107">
        <f>S192*H192</f>
        <v>0</v>
      </c>
      <c r="AR192" s="108" t="s">
        <v>212</v>
      </c>
      <c r="AT192" s="108" t="s">
        <v>207</v>
      </c>
      <c r="AU192" s="108" t="s">
        <v>88</v>
      </c>
      <c r="AY192" s="15" t="s">
        <v>205</v>
      </c>
      <c r="BE192" s="109">
        <f>IF(N192="základní",J192,0)</f>
        <v>0</v>
      </c>
      <c r="BF192" s="109">
        <f>IF(N192="snížená",J192,0)</f>
        <v>0</v>
      </c>
      <c r="BG192" s="109">
        <f>IF(N192="zákl. přenesená",J192,0)</f>
        <v>0</v>
      </c>
      <c r="BH192" s="109">
        <f>IF(N192="sníž. přenesená",J192,0)</f>
        <v>0</v>
      </c>
      <c r="BI192" s="109">
        <f>IF(N192="nulová",J192,0)</f>
        <v>0</v>
      </c>
      <c r="BJ192" s="15" t="s">
        <v>86</v>
      </c>
      <c r="BK192" s="109">
        <f>ROUND(I192*H192,2)</f>
        <v>0</v>
      </c>
      <c r="BL192" s="15" t="s">
        <v>212</v>
      </c>
      <c r="BM192" s="108" t="s">
        <v>697</v>
      </c>
    </row>
    <row r="193" spans="2:65" s="25" customFormat="1" ht="19.5">
      <c r="B193" s="23"/>
      <c r="D193" s="110" t="s">
        <v>214</v>
      </c>
      <c r="F193" s="198" t="s">
        <v>313</v>
      </c>
      <c r="I193" s="2"/>
      <c r="L193" s="23"/>
      <c r="M193" s="112"/>
      <c r="N193" s="105"/>
      <c r="O193" s="105"/>
      <c r="P193" s="105"/>
      <c r="Q193" s="105"/>
      <c r="R193" s="105"/>
      <c r="S193" s="105"/>
      <c r="T193" s="113"/>
      <c r="AT193" s="15" t="s">
        <v>214</v>
      </c>
      <c r="AU193" s="15" t="s">
        <v>88</v>
      </c>
    </row>
    <row r="194" spans="2:65" s="25" customFormat="1" ht="165.75">
      <c r="B194" s="23"/>
      <c r="D194" s="110" t="s">
        <v>237</v>
      </c>
      <c r="F194" s="111" t="s">
        <v>314</v>
      </c>
      <c r="I194" s="2"/>
      <c r="L194" s="23"/>
      <c r="M194" s="112"/>
      <c r="N194" s="105"/>
      <c r="O194" s="105"/>
      <c r="P194" s="105"/>
      <c r="Q194" s="105"/>
      <c r="R194" s="105"/>
      <c r="S194" s="105"/>
      <c r="T194" s="113"/>
      <c r="AT194" s="15" t="s">
        <v>237</v>
      </c>
      <c r="AU194" s="15" t="s">
        <v>88</v>
      </c>
    </row>
    <row r="195" spans="2:65" s="115" customFormat="1">
      <c r="B195" s="114"/>
      <c r="D195" s="110" t="s">
        <v>218</v>
      </c>
      <c r="E195" s="116" t="s">
        <v>1</v>
      </c>
      <c r="F195" s="117" t="s">
        <v>583</v>
      </c>
      <c r="H195" s="116" t="s">
        <v>1</v>
      </c>
      <c r="I195" s="9"/>
      <c r="L195" s="114"/>
      <c r="M195" s="118"/>
      <c r="N195" s="119"/>
      <c r="O195" s="119"/>
      <c r="P195" s="119"/>
      <c r="Q195" s="119"/>
      <c r="R195" s="119"/>
      <c r="S195" s="119"/>
      <c r="T195" s="120"/>
      <c r="AT195" s="116" t="s">
        <v>218</v>
      </c>
      <c r="AU195" s="116" t="s">
        <v>88</v>
      </c>
      <c r="AV195" s="115" t="s">
        <v>86</v>
      </c>
      <c r="AW195" s="115" t="s">
        <v>35</v>
      </c>
      <c r="AX195" s="115" t="s">
        <v>79</v>
      </c>
      <c r="AY195" s="116" t="s">
        <v>205</v>
      </c>
    </row>
    <row r="196" spans="2:65" s="122" customFormat="1">
      <c r="B196" s="121"/>
      <c r="D196" s="110" t="s">
        <v>218</v>
      </c>
      <c r="E196" s="123" t="s">
        <v>1</v>
      </c>
      <c r="F196" s="124" t="s">
        <v>698</v>
      </c>
      <c r="H196" s="125">
        <v>5552</v>
      </c>
      <c r="I196" s="6"/>
      <c r="L196" s="121"/>
      <c r="M196" s="126"/>
      <c r="N196" s="127"/>
      <c r="O196" s="127"/>
      <c r="P196" s="127"/>
      <c r="Q196" s="127"/>
      <c r="R196" s="127"/>
      <c r="S196" s="127"/>
      <c r="T196" s="128"/>
      <c r="AT196" s="123" t="s">
        <v>218</v>
      </c>
      <c r="AU196" s="123" t="s">
        <v>88</v>
      </c>
      <c r="AV196" s="122" t="s">
        <v>88</v>
      </c>
      <c r="AW196" s="122" t="s">
        <v>35</v>
      </c>
      <c r="AX196" s="122" t="s">
        <v>79</v>
      </c>
      <c r="AY196" s="123" t="s">
        <v>205</v>
      </c>
    </row>
    <row r="197" spans="2:65" s="200" customFormat="1">
      <c r="B197" s="199"/>
      <c r="D197" s="110" t="s">
        <v>218</v>
      </c>
      <c r="E197" s="201" t="s">
        <v>1</v>
      </c>
      <c r="F197" s="202" t="s">
        <v>220</v>
      </c>
      <c r="H197" s="203">
        <v>5552</v>
      </c>
      <c r="I197" s="7"/>
      <c r="L197" s="199"/>
      <c r="M197" s="204"/>
      <c r="N197" s="205"/>
      <c r="O197" s="205"/>
      <c r="P197" s="205"/>
      <c r="Q197" s="205"/>
      <c r="R197" s="205"/>
      <c r="S197" s="205"/>
      <c r="T197" s="206"/>
      <c r="AT197" s="201" t="s">
        <v>218</v>
      </c>
      <c r="AU197" s="201" t="s">
        <v>88</v>
      </c>
      <c r="AV197" s="200" t="s">
        <v>212</v>
      </c>
      <c r="AW197" s="200" t="s">
        <v>35</v>
      </c>
      <c r="AX197" s="200" t="s">
        <v>86</v>
      </c>
      <c r="AY197" s="201" t="s">
        <v>205</v>
      </c>
    </row>
    <row r="198" spans="2:65" s="25" customFormat="1" ht="16.5" customHeight="1">
      <c r="B198" s="23"/>
      <c r="C198" s="98" t="s">
        <v>300</v>
      </c>
      <c r="D198" s="98" t="s">
        <v>207</v>
      </c>
      <c r="E198" s="99" t="s">
        <v>699</v>
      </c>
      <c r="F198" s="100" t="s">
        <v>700</v>
      </c>
      <c r="G198" s="101" t="s">
        <v>210</v>
      </c>
      <c r="H198" s="102">
        <v>1250</v>
      </c>
      <c r="I198" s="5"/>
      <c r="J198" s="102">
        <f>ROUND(I198*H198,2)</f>
        <v>0</v>
      </c>
      <c r="K198" s="100" t="s">
        <v>234</v>
      </c>
      <c r="L198" s="23"/>
      <c r="M198" s="103" t="s">
        <v>1</v>
      </c>
      <c r="N198" s="104" t="s">
        <v>44</v>
      </c>
      <c r="O198" s="105"/>
      <c r="P198" s="106">
        <f>O198*H198</f>
        <v>0</v>
      </c>
      <c r="Q198" s="106">
        <v>0</v>
      </c>
      <c r="R198" s="106">
        <f>Q198*H198</f>
        <v>0</v>
      </c>
      <c r="S198" s="106">
        <v>0</v>
      </c>
      <c r="T198" s="107">
        <f>S198*H198</f>
        <v>0</v>
      </c>
      <c r="AR198" s="108" t="s">
        <v>212</v>
      </c>
      <c r="AT198" s="108" t="s">
        <v>207</v>
      </c>
      <c r="AU198" s="108" t="s">
        <v>88</v>
      </c>
      <c r="AY198" s="15" t="s">
        <v>205</v>
      </c>
      <c r="BE198" s="109">
        <f>IF(N198="základní",J198,0)</f>
        <v>0</v>
      </c>
      <c r="BF198" s="109">
        <f>IF(N198="snížená",J198,0)</f>
        <v>0</v>
      </c>
      <c r="BG198" s="109">
        <f>IF(N198="zákl. přenesená",J198,0)</f>
        <v>0</v>
      </c>
      <c r="BH198" s="109">
        <f>IF(N198="sníž. přenesená",J198,0)</f>
        <v>0</v>
      </c>
      <c r="BI198" s="109">
        <f>IF(N198="nulová",J198,0)</f>
        <v>0</v>
      </c>
      <c r="BJ198" s="15" t="s">
        <v>86</v>
      </c>
      <c r="BK198" s="109">
        <f>ROUND(I198*H198,2)</f>
        <v>0</v>
      </c>
      <c r="BL198" s="15" t="s">
        <v>212</v>
      </c>
      <c r="BM198" s="108" t="s">
        <v>701</v>
      </c>
    </row>
    <row r="199" spans="2:65" s="25" customFormat="1" ht="19.5">
      <c r="B199" s="23"/>
      <c r="D199" s="110" t="s">
        <v>214</v>
      </c>
      <c r="F199" s="198" t="s">
        <v>702</v>
      </c>
      <c r="I199" s="2"/>
      <c r="L199" s="23"/>
      <c r="M199" s="112"/>
      <c r="N199" s="105"/>
      <c r="O199" s="105"/>
      <c r="P199" s="105"/>
      <c r="Q199" s="105"/>
      <c r="R199" s="105"/>
      <c r="S199" s="105"/>
      <c r="T199" s="113"/>
      <c r="AT199" s="15" t="s">
        <v>214</v>
      </c>
      <c r="AU199" s="15" t="s">
        <v>88</v>
      </c>
    </row>
    <row r="200" spans="2:65" s="25" customFormat="1" ht="126.75">
      <c r="B200" s="23"/>
      <c r="D200" s="110" t="s">
        <v>237</v>
      </c>
      <c r="F200" s="111" t="s">
        <v>325</v>
      </c>
      <c r="I200" s="2"/>
      <c r="L200" s="23"/>
      <c r="M200" s="112"/>
      <c r="N200" s="105"/>
      <c r="O200" s="105"/>
      <c r="P200" s="105"/>
      <c r="Q200" s="105"/>
      <c r="R200" s="105"/>
      <c r="S200" s="105"/>
      <c r="T200" s="113"/>
      <c r="AT200" s="15" t="s">
        <v>237</v>
      </c>
      <c r="AU200" s="15" t="s">
        <v>88</v>
      </c>
    </row>
    <row r="201" spans="2:65" s="122" customFormat="1">
      <c r="B201" s="121"/>
      <c r="D201" s="110" t="s">
        <v>218</v>
      </c>
      <c r="E201" s="123" t="s">
        <v>1</v>
      </c>
      <c r="F201" s="124" t="s">
        <v>703</v>
      </c>
      <c r="H201" s="125">
        <v>1250</v>
      </c>
      <c r="I201" s="6"/>
      <c r="L201" s="121"/>
      <c r="M201" s="126"/>
      <c r="N201" s="127"/>
      <c r="O201" s="127"/>
      <c r="P201" s="127"/>
      <c r="Q201" s="127"/>
      <c r="R201" s="127"/>
      <c r="S201" s="127"/>
      <c r="T201" s="128"/>
      <c r="AT201" s="123" t="s">
        <v>218</v>
      </c>
      <c r="AU201" s="123" t="s">
        <v>88</v>
      </c>
      <c r="AV201" s="122" t="s">
        <v>88</v>
      </c>
      <c r="AW201" s="122" t="s">
        <v>35</v>
      </c>
      <c r="AX201" s="122" t="s">
        <v>79</v>
      </c>
      <c r="AY201" s="123" t="s">
        <v>205</v>
      </c>
    </row>
    <row r="202" spans="2:65" s="200" customFormat="1">
      <c r="B202" s="199"/>
      <c r="D202" s="110" t="s">
        <v>218</v>
      </c>
      <c r="E202" s="201" t="s">
        <v>1</v>
      </c>
      <c r="F202" s="202" t="s">
        <v>220</v>
      </c>
      <c r="H202" s="203">
        <v>1250</v>
      </c>
      <c r="I202" s="7"/>
      <c r="L202" s="199"/>
      <c r="M202" s="204"/>
      <c r="N202" s="205"/>
      <c r="O202" s="205"/>
      <c r="P202" s="205"/>
      <c r="Q202" s="205"/>
      <c r="R202" s="205"/>
      <c r="S202" s="205"/>
      <c r="T202" s="206"/>
      <c r="AT202" s="201" t="s">
        <v>218</v>
      </c>
      <c r="AU202" s="201" t="s">
        <v>88</v>
      </c>
      <c r="AV202" s="200" t="s">
        <v>212</v>
      </c>
      <c r="AW202" s="200" t="s">
        <v>35</v>
      </c>
      <c r="AX202" s="200" t="s">
        <v>86</v>
      </c>
      <c r="AY202" s="201" t="s">
        <v>205</v>
      </c>
    </row>
    <row r="203" spans="2:65" s="86" customFormat="1" ht="22.9" customHeight="1">
      <c r="B203" s="85"/>
      <c r="D203" s="87" t="s">
        <v>78</v>
      </c>
      <c r="E203" s="96" t="s">
        <v>88</v>
      </c>
      <c r="F203" s="96" t="s">
        <v>333</v>
      </c>
      <c r="I203" s="4"/>
      <c r="J203" s="97">
        <f>BK203</f>
        <v>0</v>
      </c>
      <c r="L203" s="85"/>
      <c r="M203" s="90"/>
      <c r="N203" s="91"/>
      <c r="O203" s="91"/>
      <c r="P203" s="92">
        <f>SUM(P204:P215)</f>
        <v>0</v>
      </c>
      <c r="Q203" s="91"/>
      <c r="R203" s="92">
        <f>SUM(R204:R215)</f>
        <v>67.176645199999996</v>
      </c>
      <c r="S203" s="91"/>
      <c r="T203" s="93">
        <f>SUM(T204:T215)</f>
        <v>0</v>
      </c>
      <c r="AR203" s="87" t="s">
        <v>86</v>
      </c>
      <c r="AT203" s="94" t="s">
        <v>78</v>
      </c>
      <c r="AU203" s="94" t="s">
        <v>86</v>
      </c>
      <c r="AY203" s="87" t="s">
        <v>205</v>
      </c>
      <c r="BK203" s="95">
        <f>SUM(BK204:BK215)</f>
        <v>0</v>
      </c>
    </row>
    <row r="204" spans="2:65" s="25" customFormat="1" ht="24" customHeight="1">
      <c r="B204" s="23"/>
      <c r="C204" s="98" t="s">
        <v>306</v>
      </c>
      <c r="D204" s="98" t="s">
        <v>207</v>
      </c>
      <c r="E204" s="99" t="s">
        <v>600</v>
      </c>
      <c r="F204" s="100" t="s">
        <v>601</v>
      </c>
      <c r="G204" s="101" t="s">
        <v>233</v>
      </c>
      <c r="H204" s="102">
        <v>25.88</v>
      </c>
      <c r="I204" s="5"/>
      <c r="J204" s="102">
        <f>ROUND(I204*H204,2)</f>
        <v>0</v>
      </c>
      <c r="K204" s="100" t="s">
        <v>234</v>
      </c>
      <c r="L204" s="23"/>
      <c r="M204" s="103" t="s">
        <v>1</v>
      </c>
      <c r="N204" s="104" t="s">
        <v>44</v>
      </c>
      <c r="O204" s="105"/>
      <c r="P204" s="106">
        <f>O204*H204</f>
        <v>0</v>
      </c>
      <c r="Q204" s="106">
        <v>2.45329</v>
      </c>
      <c r="R204" s="106">
        <f>Q204*H204</f>
        <v>63.491145199999998</v>
      </c>
      <c r="S204" s="106">
        <v>0</v>
      </c>
      <c r="T204" s="107">
        <f>S204*H204</f>
        <v>0</v>
      </c>
      <c r="AR204" s="108" t="s">
        <v>212</v>
      </c>
      <c r="AT204" s="108" t="s">
        <v>207</v>
      </c>
      <c r="AU204" s="108" t="s">
        <v>88</v>
      </c>
      <c r="AY204" s="15" t="s">
        <v>205</v>
      </c>
      <c r="BE204" s="109">
        <f>IF(N204="základní",J204,0)</f>
        <v>0</v>
      </c>
      <c r="BF204" s="109">
        <f>IF(N204="snížená",J204,0)</f>
        <v>0</v>
      </c>
      <c r="BG204" s="109">
        <f>IF(N204="zákl. přenesená",J204,0)</f>
        <v>0</v>
      </c>
      <c r="BH204" s="109">
        <f>IF(N204="sníž. přenesená",J204,0)</f>
        <v>0</v>
      </c>
      <c r="BI204" s="109">
        <f>IF(N204="nulová",J204,0)</f>
        <v>0</v>
      </c>
      <c r="BJ204" s="15" t="s">
        <v>86</v>
      </c>
      <c r="BK204" s="109">
        <f>ROUND(I204*H204,2)</f>
        <v>0</v>
      </c>
      <c r="BL204" s="15" t="s">
        <v>212</v>
      </c>
      <c r="BM204" s="108" t="s">
        <v>704</v>
      </c>
    </row>
    <row r="205" spans="2:65" s="25" customFormat="1" ht="19.5">
      <c r="B205" s="23"/>
      <c r="D205" s="110" t="s">
        <v>214</v>
      </c>
      <c r="F205" s="198" t="s">
        <v>603</v>
      </c>
      <c r="I205" s="2"/>
      <c r="L205" s="23"/>
      <c r="M205" s="112"/>
      <c r="N205" s="105"/>
      <c r="O205" s="105"/>
      <c r="P205" s="105"/>
      <c r="Q205" s="105"/>
      <c r="R205" s="105"/>
      <c r="S205" s="105"/>
      <c r="T205" s="113"/>
      <c r="AT205" s="15" t="s">
        <v>214</v>
      </c>
      <c r="AU205" s="15" t="s">
        <v>88</v>
      </c>
    </row>
    <row r="206" spans="2:65" s="25" customFormat="1" ht="58.5">
      <c r="B206" s="23"/>
      <c r="D206" s="110" t="s">
        <v>237</v>
      </c>
      <c r="F206" s="111" t="s">
        <v>604</v>
      </c>
      <c r="I206" s="2"/>
      <c r="L206" s="23"/>
      <c r="M206" s="112"/>
      <c r="N206" s="105"/>
      <c r="O206" s="105"/>
      <c r="P206" s="105"/>
      <c r="Q206" s="105"/>
      <c r="R206" s="105"/>
      <c r="S206" s="105"/>
      <c r="T206" s="113"/>
      <c r="AT206" s="15" t="s">
        <v>237</v>
      </c>
      <c r="AU206" s="15" t="s">
        <v>88</v>
      </c>
    </row>
    <row r="207" spans="2:65" s="115" customFormat="1">
      <c r="B207" s="114"/>
      <c r="D207" s="110" t="s">
        <v>218</v>
      </c>
      <c r="E207" s="116" t="s">
        <v>1</v>
      </c>
      <c r="F207" s="117" t="s">
        <v>705</v>
      </c>
      <c r="H207" s="116" t="s">
        <v>1</v>
      </c>
      <c r="I207" s="9"/>
      <c r="L207" s="114"/>
      <c r="M207" s="118"/>
      <c r="N207" s="119"/>
      <c r="O207" s="119"/>
      <c r="P207" s="119"/>
      <c r="Q207" s="119"/>
      <c r="R207" s="119"/>
      <c r="S207" s="119"/>
      <c r="T207" s="120"/>
      <c r="AT207" s="116" t="s">
        <v>218</v>
      </c>
      <c r="AU207" s="116" t="s">
        <v>88</v>
      </c>
      <c r="AV207" s="115" t="s">
        <v>86</v>
      </c>
      <c r="AW207" s="115" t="s">
        <v>35</v>
      </c>
      <c r="AX207" s="115" t="s">
        <v>79</v>
      </c>
      <c r="AY207" s="116" t="s">
        <v>205</v>
      </c>
    </row>
    <row r="208" spans="2:65" s="122" customFormat="1">
      <c r="B208" s="121"/>
      <c r="D208" s="110" t="s">
        <v>218</v>
      </c>
      <c r="E208" s="123" t="s">
        <v>1</v>
      </c>
      <c r="F208" s="124" t="s">
        <v>706</v>
      </c>
      <c r="H208" s="125">
        <v>25.88</v>
      </c>
      <c r="I208" s="6"/>
      <c r="L208" s="121"/>
      <c r="M208" s="126"/>
      <c r="N208" s="127"/>
      <c r="O208" s="127"/>
      <c r="P208" s="127"/>
      <c r="Q208" s="127"/>
      <c r="R208" s="127"/>
      <c r="S208" s="127"/>
      <c r="T208" s="128"/>
      <c r="AT208" s="123" t="s">
        <v>218</v>
      </c>
      <c r="AU208" s="123" t="s">
        <v>88</v>
      </c>
      <c r="AV208" s="122" t="s">
        <v>88</v>
      </c>
      <c r="AW208" s="122" t="s">
        <v>35</v>
      </c>
      <c r="AX208" s="122" t="s">
        <v>79</v>
      </c>
      <c r="AY208" s="123" t="s">
        <v>205</v>
      </c>
    </row>
    <row r="209" spans="2:65" s="200" customFormat="1">
      <c r="B209" s="199"/>
      <c r="D209" s="110" t="s">
        <v>218</v>
      </c>
      <c r="E209" s="201" t="s">
        <v>1</v>
      </c>
      <c r="F209" s="202" t="s">
        <v>220</v>
      </c>
      <c r="H209" s="203">
        <v>25.88</v>
      </c>
      <c r="I209" s="7"/>
      <c r="L209" s="199"/>
      <c r="M209" s="204"/>
      <c r="N209" s="205"/>
      <c r="O209" s="205"/>
      <c r="P209" s="205"/>
      <c r="Q209" s="205"/>
      <c r="R209" s="205"/>
      <c r="S209" s="205"/>
      <c r="T209" s="206"/>
      <c r="AT209" s="201" t="s">
        <v>218</v>
      </c>
      <c r="AU209" s="201" t="s">
        <v>88</v>
      </c>
      <c r="AV209" s="200" t="s">
        <v>212</v>
      </c>
      <c r="AW209" s="200" t="s">
        <v>35</v>
      </c>
      <c r="AX209" s="200" t="s">
        <v>86</v>
      </c>
      <c r="AY209" s="201" t="s">
        <v>205</v>
      </c>
    </row>
    <row r="210" spans="2:65" s="25" customFormat="1" ht="16.5" customHeight="1">
      <c r="B210" s="23"/>
      <c r="C210" s="98" t="s">
        <v>309</v>
      </c>
      <c r="D210" s="98" t="s">
        <v>207</v>
      </c>
      <c r="E210" s="99" t="s">
        <v>609</v>
      </c>
      <c r="F210" s="100" t="s">
        <v>610</v>
      </c>
      <c r="G210" s="101" t="s">
        <v>210</v>
      </c>
      <c r="H210" s="102">
        <v>105</v>
      </c>
      <c r="I210" s="5"/>
      <c r="J210" s="102">
        <f>ROUND(I210*H210,2)</f>
        <v>0</v>
      </c>
      <c r="K210" s="100" t="s">
        <v>234</v>
      </c>
      <c r="L210" s="23"/>
      <c r="M210" s="103" t="s">
        <v>1</v>
      </c>
      <c r="N210" s="104" t="s">
        <v>44</v>
      </c>
      <c r="O210" s="105"/>
      <c r="P210" s="106">
        <f>O210*H210</f>
        <v>0</v>
      </c>
      <c r="Q210" s="106">
        <v>3.5099999999999999E-2</v>
      </c>
      <c r="R210" s="106">
        <f>Q210*H210</f>
        <v>3.6854999999999998</v>
      </c>
      <c r="S210" s="106">
        <v>0</v>
      </c>
      <c r="T210" s="107">
        <f>S210*H210</f>
        <v>0</v>
      </c>
      <c r="AR210" s="108" t="s">
        <v>212</v>
      </c>
      <c r="AT210" s="108" t="s">
        <v>207</v>
      </c>
      <c r="AU210" s="108" t="s">
        <v>88</v>
      </c>
      <c r="AY210" s="15" t="s">
        <v>205</v>
      </c>
      <c r="BE210" s="109">
        <f>IF(N210="základní",J210,0)</f>
        <v>0</v>
      </c>
      <c r="BF210" s="109">
        <f>IF(N210="snížená",J210,0)</f>
        <v>0</v>
      </c>
      <c r="BG210" s="109">
        <f>IF(N210="zákl. přenesená",J210,0)</f>
        <v>0</v>
      </c>
      <c r="BH210" s="109">
        <f>IF(N210="sníž. přenesená",J210,0)</f>
        <v>0</v>
      </c>
      <c r="BI210" s="109">
        <f>IF(N210="nulová",J210,0)</f>
        <v>0</v>
      </c>
      <c r="BJ210" s="15" t="s">
        <v>86</v>
      </c>
      <c r="BK210" s="109">
        <f>ROUND(I210*H210,2)</f>
        <v>0</v>
      </c>
      <c r="BL210" s="15" t="s">
        <v>212</v>
      </c>
      <c r="BM210" s="108" t="s">
        <v>707</v>
      </c>
    </row>
    <row r="211" spans="2:65" s="25" customFormat="1">
      <c r="B211" s="23"/>
      <c r="D211" s="110" t="s">
        <v>214</v>
      </c>
      <c r="F211" s="198" t="s">
        <v>612</v>
      </c>
      <c r="I211" s="2"/>
      <c r="L211" s="23"/>
      <c r="M211" s="112"/>
      <c r="N211" s="105"/>
      <c r="O211" s="105"/>
      <c r="P211" s="105"/>
      <c r="Q211" s="105"/>
      <c r="R211" s="105"/>
      <c r="S211" s="105"/>
      <c r="T211" s="113"/>
      <c r="AT211" s="15" t="s">
        <v>214</v>
      </c>
      <c r="AU211" s="15" t="s">
        <v>88</v>
      </c>
    </row>
    <row r="212" spans="2:65" s="25" customFormat="1" ht="39">
      <c r="B212" s="23"/>
      <c r="D212" s="110" t="s">
        <v>237</v>
      </c>
      <c r="F212" s="111" t="s">
        <v>613</v>
      </c>
      <c r="I212" s="2"/>
      <c r="L212" s="23"/>
      <c r="M212" s="112"/>
      <c r="N212" s="105"/>
      <c r="O212" s="105"/>
      <c r="P212" s="105"/>
      <c r="Q212" s="105"/>
      <c r="R212" s="105"/>
      <c r="S212" s="105"/>
      <c r="T212" s="113"/>
      <c r="AT212" s="15" t="s">
        <v>237</v>
      </c>
      <c r="AU212" s="15" t="s">
        <v>88</v>
      </c>
    </row>
    <row r="213" spans="2:65" s="115" customFormat="1">
      <c r="B213" s="114"/>
      <c r="D213" s="110" t="s">
        <v>218</v>
      </c>
      <c r="E213" s="116" t="s">
        <v>1</v>
      </c>
      <c r="F213" s="117" t="s">
        <v>708</v>
      </c>
      <c r="H213" s="116" t="s">
        <v>1</v>
      </c>
      <c r="I213" s="9"/>
      <c r="L213" s="114"/>
      <c r="M213" s="118"/>
      <c r="N213" s="119"/>
      <c r="O213" s="119"/>
      <c r="P213" s="119"/>
      <c r="Q213" s="119"/>
      <c r="R213" s="119"/>
      <c r="S213" s="119"/>
      <c r="T213" s="120"/>
      <c r="AT213" s="116" t="s">
        <v>218</v>
      </c>
      <c r="AU213" s="116" t="s">
        <v>88</v>
      </c>
      <c r="AV213" s="115" t="s">
        <v>86</v>
      </c>
      <c r="AW213" s="115" t="s">
        <v>35</v>
      </c>
      <c r="AX213" s="115" t="s">
        <v>79</v>
      </c>
      <c r="AY213" s="116" t="s">
        <v>205</v>
      </c>
    </row>
    <row r="214" spans="2:65" s="122" customFormat="1">
      <c r="B214" s="121"/>
      <c r="D214" s="110" t="s">
        <v>218</v>
      </c>
      <c r="E214" s="123" t="s">
        <v>1</v>
      </c>
      <c r="F214" s="124" t="s">
        <v>709</v>
      </c>
      <c r="H214" s="125">
        <v>105</v>
      </c>
      <c r="I214" s="6"/>
      <c r="L214" s="121"/>
      <c r="M214" s="126"/>
      <c r="N214" s="127"/>
      <c r="O214" s="127"/>
      <c r="P214" s="127"/>
      <c r="Q214" s="127"/>
      <c r="R214" s="127"/>
      <c r="S214" s="127"/>
      <c r="T214" s="128"/>
      <c r="AT214" s="123" t="s">
        <v>218</v>
      </c>
      <c r="AU214" s="123" t="s">
        <v>88</v>
      </c>
      <c r="AV214" s="122" t="s">
        <v>88</v>
      </c>
      <c r="AW214" s="122" t="s">
        <v>35</v>
      </c>
      <c r="AX214" s="122" t="s">
        <v>79</v>
      </c>
      <c r="AY214" s="123" t="s">
        <v>205</v>
      </c>
    </row>
    <row r="215" spans="2:65" s="200" customFormat="1">
      <c r="B215" s="199"/>
      <c r="D215" s="110" t="s">
        <v>218</v>
      </c>
      <c r="E215" s="201" t="s">
        <v>1</v>
      </c>
      <c r="F215" s="202" t="s">
        <v>220</v>
      </c>
      <c r="H215" s="203">
        <v>105</v>
      </c>
      <c r="I215" s="7"/>
      <c r="L215" s="199"/>
      <c r="M215" s="204"/>
      <c r="N215" s="205"/>
      <c r="O215" s="205"/>
      <c r="P215" s="205"/>
      <c r="Q215" s="205"/>
      <c r="R215" s="205"/>
      <c r="S215" s="205"/>
      <c r="T215" s="206"/>
      <c r="AT215" s="201" t="s">
        <v>218</v>
      </c>
      <c r="AU215" s="201" t="s">
        <v>88</v>
      </c>
      <c r="AV215" s="200" t="s">
        <v>212</v>
      </c>
      <c r="AW215" s="200" t="s">
        <v>35</v>
      </c>
      <c r="AX215" s="200" t="s">
        <v>86</v>
      </c>
      <c r="AY215" s="201" t="s">
        <v>205</v>
      </c>
    </row>
    <row r="216" spans="2:65" s="86" customFormat="1" ht="22.9" customHeight="1">
      <c r="B216" s="85"/>
      <c r="D216" s="87" t="s">
        <v>78</v>
      </c>
      <c r="E216" s="96" t="s">
        <v>212</v>
      </c>
      <c r="F216" s="96" t="s">
        <v>359</v>
      </c>
      <c r="I216" s="4"/>
      <c r="J216" s="97">
        <f>BK216</f>
        <v>0</v>
      </c>
      <c r="L216" s="85"/>
      <c r="M216" s="90"/>
      <c r="N216" s="91"/>
      <c r="O216" s="91"/>
      <c r="P216" s="92">
        <f>SUM(P217:P233)</f>
        <v>0</v>
      </c>
      <c r="Q216" s="91"/>
      <c r="R216" s="92">
        <f>SUM(R217:R233)</f>
        <v>3753.3513599999997</v>
      </c>
      <c r="S216" s="91"/>
      <c r="T216" s="93">
        <f>SUM(T217:T233)</f>
        <v>0</v>
      </c>
      <c r="AR216" s="87" t="s">
        <v>86</v>
      </c>
      <c r="AT216" s="94" t="s">
        <v>78</v>
      </c>
      <c r="AU216" s="94" t="s">
        <v>86</v>
      </c>
      <c r="AY216" s="87" t="s">
        <v>205</v>
      </c>
      <c r="BK216" s="95">
        <f>SUM(BK217:BK233)</f>
        <v>0</v>
      </c>
    </row>
    <row r="217" spans="2:65" s="25" customFormat="1" ht="24" customHeight="1">
      <c r="B217" s="23"/>
      <c r="C217" s="98" t="s">
        <v>320</v>
      </c>
      <c r="D217" s="98" t="s">
        <v>207</v>
      </c>
      <c r="E217" s="99" t="s">
        <v>640</v>
      </c>
      <c r="F217" s="100" t="s">
        <v>641</v>
      </c>
      <c r="G217" s="101" t="s">
        <v>233</v>
      </c>
      <c r="H217" s="102">
        <v>3.11</v>
      </c>
      <c r="I217" s="5"/>
      <c r="J217" s="102">
        <f>ROUND(I217*H217,2)</f>
        <v>0</v>
      </c>
      <c r="K217" s="100" t="s">
        <v>234</v>
      </c>
      <c r="L217" s="23"/>
      <c r="M217" s="103" t="s">
        <v>1</v>
      </c>
      <c r="N217" s="104" t="s">
        <v>44</v>
      </c>
      <c r="O217" s="105"/>
      <c r="P217" s="106">
        <f>O217*H217</f>
        <v>0</v>
      </c>
      <c r="Q217" s="106">
        <v>0</v>
      </c>
      <c r="R217" s="106">
        <f>Q217*H217</f>
        <v>0</v>
      </c>
      <c r="S217" s="106">
        <v>0</v>
      </c>
      <c r="T217" s="107">
        <f>S217*H217</f>
        <v>0</v>
      </c>
      <c r="AR217" s="108" t="s">
        <v>212</v>
      </c>
      <c r="AT217" s="108" t="s">
        <v>207</v>
      </c>
      <c r="AU217" s="108" t="s">
        <v>88</v>
      </c>
      <c r="AY217" s="15" t="s">
        <v>205</v>
      </c>
      <c r="BE217" s="109">
        <f>IF(N217="základní",J217,0)</f>
        <v>0</v>
      </c>
      <c r="BF217" s="109">
        <f>IF(N217="snížená",J217,0)</f>
        <v>0</v>
      </c>
      <c r="BG217" s="109">
        <f>IF(N217="zákl. přenesená",J217,0)</f>
        <v>0</v>
      </c>
      <c r="BH217" s="109">
        <f>IF(N217="sníž. přenesená",J217,0)</f>
        <v>0</v>
      </c>
      <c r="BI217" s="109">
        <f>IF(N217="nulová",J217,0)</f>
        <v>0</v>
      </c>
      <c r="BJ217" s="15" t="s">
        <v>86</v>
      </c>
      <c r="BK217" s="109">
        <f>ROUND(I217*H217,2)</f>
        <v>0</v>
      </c>
      <c r="BL217" s="15" t="s">
        <v>212</v>
      </c>
      <c r="BM217" s="108" t="s">
        <v>710</v>
      </c>
    </row>
    <row r="218" spans="2:65" s="25" customFormat="1" ht="29.25">
      <c r="B218" s="23"/>
      <c r="D218" s="110" t="s">
        <v>214</v>
      </c>
      <c r="F218" s="198" t="s">
        <v>643</v>
      </c>
      <c r="I218" s="2"/>
      <c r="L218" s="23"/>
      <c r="M218" s="112"/>
      <c r="N218" s="105"/>
      <c r="O218" s="105"/>
      <c r="P218" s="105"/>
      <c r="Q218" s="105"/>
      <c r="R218" s="105"/>
      <c r="S218" s="105"/>
      <c r="T218" s="113"/>
      <c r="AT218" s="15" t="s">
        <v>214</v>
      </c>
      <c r="AU218" s="15" t="s">
        <v>88</v>
      </c>
    </row>
    <row r="219" spans="2:65" s="25" customFormat="1" ht="39">
      <c r="B219" s="23"/>
      <c r="D219" s="110" t="s">
        <v>237</v>
      </c>
      <c r="F219" s="111" t="s">
        <v>644</v>
      </c>
      <c r="I219" s="2"/>
      <c r="L219" s="23"/>
      <c r="M219" s="112"/>
      <c r="N219" s="105"/>
      <c r="O219" s="105"/>
      <c r="P219" s="105"/>
      <c r="Q219" s="105"/>
      <c r="R219" s="105"/>
      <c r="S219" s="105"/>
      <c r="T219" s="113"/>
      <c r="AT219" s="15" t="s">
        <v>237</v>
      </c>
      <c r="AU219" s="15" t="s">
        <v>88</v>
      </c>
    </row>
    <row r="220" spans="2:65" s="115" customFormat="1">
      <c r="B220" s="114"/>
      <c r="D220" s="110" t="s">
        <v>218</v>
      </c>
      <c r="E220" s="116" t="s">
        <v>1</v>
      </c>
      <c r="F220" s="117" t="s">
        <v>711</v>
      </c>
      <c r="H220" s="116" t="s">
        <v>1</v>
      </c>
      <c r="I220" s="9"/>
      <c r="L220" s="114"/>
      <c r="M220" s="118"/>
      <c r="N220" s="119"/>
      <c r="O220" s="119"/>
      <c r="P220" s="119"/>
      <c r="Q220" s="119"/>
      <c r="R220" s="119"/>
      <c r="S220" s="119"/>
      <c r="T220" s="120"/>
      <c r="AT220" s="116" t="s">
        <v>218</v>
      </c>
      <c r="AU220" s="116" t="s">
        <v>88</v>
      </c>
      <c r="AV220" s="115" t="s">
        <v>86</v>
      </c>
      <c r="AW220" s="115" t="s">
        <v>35</v>
      </c>
      <c r="AX220" s="115" t="s">
        <v>79</v>
      </c>
      <c r="AY220" s="116" t="s">
        <v>205</v>
      </c>
    </row>
    <row r="221" spans="2:65" s="122" customFormat="1">
      <c r="B221" s="121"/>
      <c r="D221" s="110" t="s">
        <v>218</v>
      </c>
      <c r="E221" s="123" t="s">
        <v>1</v>
      </c>
      <c r="F221" s="124" t="s">
        <v>712</v>
      </c>
      <c r="H221" s="125">
        <v>3.11</v>
      </c>
      <c r="I221" s="6"/>
      <c r="L221" s="121"/>
      <c r="M221" s="126"/>
      <c r="N221" s="127"/>
      <c r="O221" s="127"/>
      <c r="P221" s="127"/>
      <c r="Q221" s="127"/>
      <c r="R221" s="127"/>
      <c r="S221" s="127"/>
      <c r="T221" s="128"/>
      <c r="AT221" s="123" t="s">
        <v>218</v>
      </c>
      <c r="AU221" s="123" t="s">
        <v>88</v>
      </c>
      <c r="AV221" s="122" t="s">
        <v>88</v>
      </c>
      <c r="AW221" s="122" t="s">
        <v>35</v>
      </c>
      <c r="AX221" s="122" t="s">
        <v>79</v>
      </c>
      <c r="AY221" s="123" t="s">
        <v>205</v>
      </c>
    </row>
    <row r="222" spans="2:65" s="200" customFormat="1">
      <c r="B222" s="199"/>
      <c r="D222" s="110" t="s">
        <v>218</v>
      </c>
      <c r="E222" s="201" t="s">
        <v>1</v>
      </c>
      <c r="F222" s="202" t="s">
        <v>220</v>
      </c>
      <c r="H222" s="203">
        <v>3.11</v>
      </c>
      <c r="I222" s="7"/>
      <c r="L222" s="199"/>
      <c r="M222" s="204"/>
      <c r="N222" s="205"/>
      <c r="O222" s="205"/>
      <c r="P222" s="205"/>
      <c r="Q222" s="205"/>
      <c r="R222" s="205"/>
      <c r="S222" s="205"/>
      <c r="T222" s="206"/>
      <c r="AT222" s="201" t="s">
        <v>218</v>
      </c>
      <c r="AU222" s="201" t="s">
        <v>88</v>
      </c>
      <c r="AV222" s="200" t="s">
        <v>212</v>
      </c>
      <c r="AW222" s="200" t="s">
        <v>35</v>
      </c>
      <c r="AX222" s="200" t="s">
        <v>86</v>
      </c>
      <c r="AY222" s="201" t="s">
        <v>205</v>
      </c>
    </row>
    <row r="223" spans="2:65" s="25" customFormat="1" ht="24" customHeight="1">
      <c r="B223" s="23"/>
      <c r="C223" s="98" t="s">
        <v>8</v>
      </c>
      <c r="D223" s="98" t="s">
        <v>207</v>
      </c>
      <c r="E223" s="99" t="s">
        <v>713</v>
      </c>
      <c r="F223" s="100" t="s">
        <v>714</v>
      </c>
      <c r="G223" s="101" t="s">
        <v>233</v>
      </c>
      <c r="H223" s="102">
        <v>1542</v>
      </c>
      <c r="I223" s="5"/>
      <c r="J223" s="102">
        <f>ROUND(I223*H223,2)</f>
        <v>0</v>
      </c>
      <c r="K223" s="100" t="s">
        <v>211</v>
      </c>
      <c r="L223" s="23"/>
      <c r="M223" s="103" t="s">
        <v>1</v>
      </c>
      <c r="N223" s="104" t="s">
        <v>44</v>
      </c>
      <c r="O223" s="105"/>
      <c r="P223" s="106">
        <f>O223*H223</f>
        <v>0</v>
      </c>
      <c r="Q223" s="106">
        <v>2.4340799999999998</v>
      </c>
      <c r="R223" s="106">
        <f>Q223*H223</f>
        <v>3753.3513599999997</v>
      </c>
      <c r="S223" s="106">
        <v>0</v>
      </c>
      <c r="T223" s="107">
        <f>S223*H223</f>
        <v>0</v>
      </c>
      <c r="AR223" s="108" t="s">
        <v>212</v>
      </c>
      <c r="AT223" s="108" t="s">
        <v>207</v>
      </c>
      <c r="AU223" s="108" t="s">
        <v>88</v>
      </c>
      <c r="AY223" s="15" t="s">
        <v>205</v>
      </c>
      <c r="BE223" s="109">
        <f>IF(N223="základní",J223,0)</f>
        <v>0</v>
      </c>
      <c r="BF223" s="109">
        <f>IF(N223="snížená",J223,0)</f>
        <v>0</v>
      </c>
      <c r="BG223" s="109">
        <f>IF(N223="zákl. přenesená",J223,0)</f>
        <v>0</v>
      </c>
      <c r="BH223" s="109">
        <f>IF(N223="sníž. přenesená",J223,0)</f>
        <v>0</v>
      </c>
      <c r="BI223" s="109">
        <f>IF(N223="nulová",J223,0)</f>
        <v>0</v>
      </c>
      <c r="BJ223" s="15" t="s">
        <v>86</v>
      </c>
      <c r="BK223" s="109">
        <f>ROUND(I223*H223,2)</f>
        <v>0</v>
      </c>
      <c r="BL223" s="15" t="s">
        <v>212</v>
      </c>
      <c r="BM223" s="108" t="s">
        <v>715</v>
      </c>
    </row>
    <row r="224" spans="2:65" s="25" customFormat="1" ht="29.25">
      <c r="B224" s="23"/>
      <c r="D224" s="110" t="s">
        <v>214</v>
      </c>
      <c r="F224" s="198" t="s">
        <v>716</v>
      </c>
      <c r="I224" s="2"/>
      <c r="L224" s="23"/>
      <c r="M224" s="112"/>
      <c r="N224" s="105"/>
      <c r="O224" s="105"/>
      <c r="P224" s="105"/>
      <c r="Q224" s="105"/>
      <c r="R224" s="105"/>
      <c r="S224" s="105"/>
      <c r="T224" s="113"/>
      <c r="AT224" s="15" t="s">
        <v>214</v>
      </c>
      <c r="AU224" s="15" t="s">
        <v>88</v>
      </c>
    </row>
    <row r="225" spans="2:65" s="25" customFormat="1" ht="78">
      <c r="B225" s="23"/>
      <c r="D225" s="110" t="s">
        <v>237</v>
      </c>
      <c r="F225" s="111" t="s">
        <v>717</v>
      </c>
      <c r="I225" s="2"/>
      <c r="L225" s="23"/>
      <c r="M225" s="112"/>
      <c r="N225" s="105"/>
      <c r="O225" s="105"/>
      <c r="P225" s="105"/>
      <c r="Q225" s="105"/>
      <c r="R225" s="105"/>
      <c r="S225" s="105"/>
      <c r="T225" s="113"/>
      <c r="AT225" s="15" t="s">
        <v>237</v>
      </c>
      <c r="AU225" s="15" t="s">
        <v>88</v>
      </c>
    </row>
    <row r="226" spans="2:65" s="115" customFormat="1" ht="22.5">
      <c r="B226" s="114"/>
      <c r="D226" s="110" t="s">
        <v>218</v>
      </c>
      <c r="E226" s="116" t="s">
        <v>1</v>
      </c>
      <c r="F226" s="117" t="s">
        <v>718</v>
      </c>
      <c r="H226" s="116" t="s">
        <v>1</v>
      </c>
      <c r="I226" s="9"/>
      <c r="L226" s="114"/>
      <c r="M226" s="118"/>
      <c r="N226" s="119"/>
      <c r="O226" s="119"/>
      <c r="P226" s="119"/>
      <c r="Q226" s="119"/>
      <c r="R226" s="119"/>
      <c r="S226" s="119"/>
      <c r="T226" s="120"/>
      <c r="AT226" s="116" t="s">
        <v>218</v>
      </c>
      <c r="AU226" s="116" t="s">
        <v>88</v>
      </c>
      <c r="AV226" s="115" t="s">
        <v>86</v>
      </c>
      <c r="AW226" s="115" t="s">
        <v>35</v>
      </c>
      <c r="AX226" s="115" t="s">
        <v>79</v>
      </c>
      <c r="AY226" s="116" t="s">
        <v>205</v>
      </c>
    </row>
    <row r="227" spans="2:65" s="122" customFormat="1">
      <c r="B227" s="121"/>
      <c r="D227" s="110" t="s">
        <v>218</v>
      </c>
      <c r="E227" s="123" t="s">
        <v>1</v>
      </c>
      <c r="F227" s="124" t="s">
        <v>719</v>
      </c>
      <c r="H227" s="125">
        <v>1542</v>
      </c>
      <c r="I227" s="6"/>
      <c r="L227" s="121"/>
      <c r="M227" s="126"/>
      <c r="N227" s="127"/>
      <c r="O227" s="127"/>
      <c r="P227" s="127"/>
      <c r="Q227" s="127"/>
      <c r="R227" s="127"/>
      <c r="S227" s="127"/>
      <c r="T227" s="128"/>
      <c r="AT227" s="123" t="s">
        <v>218</v>
      </c>
      <c r="AU227" s="123" t="s">
        <v>88</v>
      </c>
      <c r="AV227" s="122" t="s">
        <v>88</v>
      </c>
      <c r="AW227" s="122" t="s">
        <v>35</v>
      </c>
      <c r="AX227" s="122" t="s">
        <v>79</v>
      </c>
      <c r="AY227" s="123" t="s">
        <v>205</v>
      </c>
    </row>
    <row r="228" spans="2:65" s="200" customFormat="1">
      <c r="B228" s="199"/>
      <c r="D228" s="110" t="s">
        <v>218</v>
      </c>
      <c r="E228" s="201" t="s">
        <v>1</v>
      </c>
      <c r="F228" s="202" t="s">
        <v>220</v>
      </c>
      <c r="H228" s="203">
        <v>1542</v>
      </c>
      <c r="I228" s="7"/>
      <c r="L228" s="199"/>
      <c r="M228" s="204"/>
      <c r="N228" s="205"/>
      <c r="O228" s="205"/>
      <c r="P228" s="205"/>
      <c r="Q228" s="205"/>
      <c r="R228" s="205"/>
      <c r="S228" s="205"/>
      <c r="T228" s="206"/>
      <c r="AT228" s="201" t="s">
        <v>218</v>
      </c>
      <c r="AU228" s="201" t="s">
        <v>88</v>
      </c>
      <c r="AV228" s="200" t="s">
        <v>212</v>
      </c>
      <c r="AW228" s="200" t="s">
        <v>35</v>
      </c>
      <c r="AX228" s="200" t="s">
        <v>86</v>
      </c>
      <c r="AY228" s="201" t="s">
        <v>205</v>
      </c>
    </row>
    <row r="229" spans="2:65" s="25" customFormat="1" ht="24" customHeight="1">
      <c r="B229" s="23"/>
      <c r="C229" s="98" t="s">
        <v>334</v>
      </c>
      <c r="D229" s="98" t="s">
        <v>207</v>
      </c>
      <c r="E229" s="99" t="s">
        <v>720</v>
      </c>
      <c r="F229" s="100" t="s">
        <v>721</v>
      </c>
      <c r="G229" s="101" t="s">
        <v>210</v>
      </c>
      <c r="H229" s="102">
        <v>2570</v>
      </c>
      <c r="I229" s="5"/>
      <c r="J229" s="102">
        <f>ROUND(I229*H229,2)</f>
        <v>0</v>
      </c>
      <c r="K229" s="100" t="s">
        <v>234</v>
      </c>
      <c r="L229" s="23"/>
      <c r="M229" s="103" t="s">
        <v>1</v>
      </c>
      <c r="N229" s="104" t="s">
        <v>44</v>
      </c>
      <c r="O229" s="105"/>
      <c r="P229" s="106">
        <f>O229*H229</f>
        <v>0</v>
      </c>
      <c r="Q229" s="106">
        <v>0</v>
      </c>
      <c r="R229" s="106">
        <f>Q229*H229</f>
        <v>0</v>
      </c>
      <c r="S229" s="106">
        <v>0</v>
      </c>
      <c r="T229" s="107">
        <f>S229*H229</f>
        <v>0</v>
      </c>
      <c r="AR229" s="108" t="s">
        <v>212</v>
      </c>
      <c r="AT229" s="108" t="s">
        <v>207</v>
      </c>
      <c r="AU229" s="108" t="s">
        <v>88</v>
      </c>
      <c r="AY229" s="15" t="s">
        <v>205</v>
      </c>
      <c r="BE229" s="109">
        <f>IF(N229="základní",J229,0)</f>
        <v>0</v>
      </c>
      <c r="BF229" s="109">
        <f>IF(N229="snížená",J229,0)</f>
        <v>0</v>
      </c>
      <c r="BG229" s="109">
        <f>IF(N229="zákl. přenesená",J229,0)</f>
        <v>0</v>
      </c>
      <c r="BH229" s="109">
        <f>IF(N229="sníž. přenesená",J229,0)</f>
        <v>0</v>
      </c>
      <c r="BI229" s="109">
        <f>IF(N229="nulová",J229,0)</f>
        <v>0</v>
      </c>
      <c r="BJ229" s="15" t="s">
        <v>86</v>
      </c>
      <c r="BK229" s="109">
        <f>ROUND(I229*H229,2)</f>
        <v>0</v>
      </c>
      <c r="BL229" s="15" t="s">
        <v>212</v>
      </c>
      <c r="BM229" s="108" t="s">
        <v>722</v>
      </c>
    </row>
    <row r="230" spans="2:65" s="25" customFormat="1" ht="29.25">
      <c r="B230" s="23"/>
      <c r="D230" s="110" t="s">
        <v>214</v>
      </c>
      <c r="F230" s="198" t="s">
        <v>723</v>
      </c>
      <c r="I230" s="2"/>
      <c r="L230" s="23"/>
      <c r="M230" s="112"/>
      <c r="N230" s="105"/>
      <c r="O230" s="105"/>
      <c r="P230" s="105"/>
      <c r="Q230" s="105"/>
      <c r="R230" s="105"/>
      <c r="S230" s="105"/>
      <c r="T230" s="113"/>
      <c r="AT230" s="15" t="s">
        <v>214</v>
      </c>
      <c r="AU230" s="15" t="s">
        <v>88</v>
      </c>
    </row>
    <row r="231" spans="2:65" s="25" customFormat="1" ht="78">
      <c r="B231" s="23"/>
      <c r="D231" s="110" t="s">
        <v>237</v>
      </c>
      <c r="F231" s="111" t="s">
        <v>717</v>
      </c>
      <c r="I231" s="2"/>
      <c r="L231" s="23"/>
      <c r="M231" s="112"/>
      <c r="N231" s="105"/>
      <c r="O231" s="105"/>
      <c r="P231" s="105"/>
      <c r="Q231" s="105"/>
      <c r="R231" s="105"/>
      <c r="S231" s="105"/>
      <c r="T231" s="113"/>
      <c r="AT231" s="15" t="s">
        <v>237</v>
      </c>
      <c r="AU231" s="15" t="s">
        <v>88</v>
      </c>
    </row>
    <row r="232" spans="2:65" s="122" customFormat="1">
      <c r="B232" s="121"/>
      <c r="D232" s="110" t="s">
        <v>218</v>
      </c>
      <c r="E232" s="123" t="s">
        <v>1</v>
      </c>
      <c r="F232" s="124" t="s">
        <v>724</v>
      </c>
      <c r="H232" s="125">
        <v>2570</v>
      </c>
      <c r="I232" s="6"/>
      <c r="L232" s="121"/>
      <c r="M232" s="126"/>
      <c r="N232" s="127"/>
      <c r="O232" s="127"/>
      <c r="P232" s="127"/>
      <c r="Q232" s="127"/>
      <c r="R232" s="127"/>
      <c r="S232" s="127"/>
      <c r="T232" s="128"/>
      <c r="AT232" s="123" t="s">
        <v>218</v>
      </c>
      <c r="AU232" s="123" t="s">
        <v>88</v>
      </c>
      <c r="AV232" s="122" t="s">
        <v>88</v>
      </c>
      <c r="AW232" s="122" t="s">
        <v>35</v>
      </c>
      <c r="AX232" s="122" t="s">
        <v>79</v>
      </c>
      <c r="AY232" s="123" t="s">
        <v>205</v>
      </c>
    </row>
    <row r="233" spans="2:65" s="200" customFormat="1">
      <c r="B233" s="199"/>
      <c r="D233" s="110" t="s">
        <v>218</v>
      </c>
      <c r="E233" s="201" t="s">
        <v>1</v>
      </c>
      <c r="F233" s="202" t="s">
        <v>220</v>
      </c>
      <c r="H233" s="203">
        <v>2570</v>
      </c>
      <c r="I233" s="7"/>
      <c r="L233" s="199"/>
      <c r="M233" s="204"/>
      <c r="N233" s="205"/>
      <c r="O233" s="205"/>
      <c r="P233" s="205"/>
      <c r="Q233" s="205"/>
      <c r="R233" s="205"/>
      <c r="S233" s="205"/>
      <c r="T233" s="206"/>
      <c r="AT233" s="201" t="s">
        <v>218</v>
      </c>
      <c r="AU233" s="201" t="s">
        <v>88</v>
      </c>
      <c r="AV233" s="200" t="s">
        <v>212</v>
      </c>
      <c r="AW233" s="200" t="s">
        <v>35</v>
      </c>
      <c r="AX233" s="200" t="s">
        <v>86</v>
      </c>
      <c r="AY233" s="201" t="s">
        <v>205</v>
      </c>
    </row>
    <row r="234" spans="2:65" s="86" customFormat="1" ht="22.9" customHeight="1">
      <c r="B234" s="85"/>
      <c r="D234" s="87" t="s">
        <v>78</v>
      </c>
      <c r="E234" s="96" t="s">
        <v>415</v>
      </c>
      <c r="F234" s="96" t="s">
        <v>416</v>
      </c>
      <c r="I234" s="4"/>
      <c r="J234" s="97">
        <f>BK234</f>
        <v>0</v>
      </c>
      <c r="L234" s="85"/>
      <c r="M234" s="90"/>
      <c r="N234" s="91"/>
      <c r="O234" s="91"/>
      <c r="P234" s="92">
        <f>SUM(P235:P236)</f>
        <v>0</v>
      </c>
      <c r="Q234" s="91"/>
      <c r="R234" s="92">
        <f>SUM(R235:R236)</f>
        <v>0</v>
      </c>
      <c r="S234" s="91"/>
      <c r="T234" s="93">
        <f>SUM(T235:T236)</f>
        <v>0</v>
      </c>
      <c r="AR234" s="87" t="s">
        <v>86</v>
      </c>
      <c r="AT234" s="94" t="s">
        <v>78</v>
      </c>
      <c r="AU234" s="94" t="s">
        <v>86</v>
      </c>
      <c r="AY234" s="87" t="s">
        <v>205</v>
      </c>
      <c r="BK234" s="95">
        <f>SUM(BK235:BK236)</f>
        <v>0</v>
      </c>
    </row>
    <row r="235" spans="2:65" s="25" customFormat="1" ht="16.5" customHeight="1">
      <c r="B235" s="23"/>
      <c r="C235" s="98" t="s">
        <v>343</v>
      </c>
      <c r="D235" s="98" t="s">
        <v>207</v>
      </c>
      <c r="E235" s="99" t="s">
        <v>418</v>
      </c>
      <c r="F235" s="100" t="s">
        <v>419</v>
      </c>
      <c r="G235" s="101" t="s">
        <v>224</v>
      </c>
      <c r="H235" s="102">
        <v>3820.62</v>
      </c>
      <c r="I235" s="5"/>
      <c r="J235" s="102">
        <f>ROUND(I235*H235,2)</f>
        <v>0</v>
      </c>
      <c r="K235" s="100" t="s">
        <v>234</v>
      </c>
      <c r="L235" s="23"/>
      <c r="M235" s="103" t="s">
        <v>1</v>
      </c>
      <c r="N235" s="104" t="s">
        <v>44</v>
      </c>
      <c r="O235" s="105"/>
      <c r="P235" s="106">
        <f>O235*H235</f>
        <v>0</v>
      </c>
      <c r="Q235" s="106">
        <v>0</v>
      </c>
      <c r="R235" s="106">
        <f>Q235*H235</f>
        <v>0</v>
      </c>
      <c r="S235" s="106">
        <v>0</v>
      </c>
      <c r="T235" s="107">
        <f>S235*H235</f>
        <v>0</v>
      </c>
      <c r="AR235" s="108" t="s">
        <v>212</v>
      </c>
      <c r="AT235" s="108" t="s">
        <v>207</v>
      </c>
      <c r="AU235" s="108" t="s">
        <v>88</v>
      </c>
      <c r="AY235" s="15" t="s">
        <v>205</v>
      </c>
      <c r="BE235" s="109">
        <f>IF(N235="základní",J235,0)</f>
        <v>0</v>
      </c>
      <c r="BF235" s="109">
        <f>IF(N235="snížená",J235,0)</f>
        <v>0</v>
      </c>
      <c r="BG235" s="109">
        <f>IF(N235="zákl. přenesená",J235,0)</f>
        <v>0</v>
      </c>
      <c r="BH235" s="109">
        <f>IF(N235="sníž. přenesená",J235,0)</f>
        <v>0</v>
      </c>
      <c r="BI235" s="109">
        <f>IF(N235="nulová",J235,0)</f>
        <v>0</v>
      </c>
      <c r="BJ235" s="15" t="s">
        <v>86</v>
      </c>
      <c r="BK235" s="109">
        <f>ROUND(I235*H235,2)</f>
        <v>0</v>
      </c>
      <c r="BL235" s="15" t="s">
        <v>212</v>
      </c>
      <c r="BM235" s="108" t="s">
        <v>725</v>
      </c>
    </row>
    <row r="236" spans="2:65" s="25" customFormat="1" ht="19.5">
      <c r="B236" s="23"/>
      <c r="D236" s="110" t="s">
        <v>214</v>
      </c>
      <c r="F236" s="198" t="s">
        <v>526</v>
      </c>
      <c r="I236" s="2"/>
      <c r="L236" s="23"/>
      <c r="M236" s="139"/>
      <c r="N236" s="140"/>
      <c r="O236" s="140"/>
      <c r="P236" s="140"/>
      <c r="Q236" s="140"/>
      <c r="R236" s="140"/>
      <c r="S236" s="140"/>
      <c r="T236" s="141"/>
      <c r="AT236" s="15" t="s">
        <v>214</v>
      </c>
      <c r="AU236" s="15" t="s">
        <v>88</v>
      </c>
    </row>
    <row r="237" spans="2:65" s="25" customFormat="1" ht="6.95" customHeight="1">
      <c r="B237" s="53"/>
      <c r="C237" s="54"/>
      <c r="D237" s="54"/>
      <c r="E237" s="54"/>
      <c r="F237" s="54"/>
      <c r="G237" s="54"/>
      <c r="H237" s="54"/>
      <c r="I237" s="3"/>
      <c r="J237" s="54"/>
      <c r="K237" s="54"/>
      <c r="L237" s="23"/>
    </row>
  </sheetData>
  <sheetProtection algorithmName="SHA-512" hashValue="BS2/2s2bwxp/zLOrxuxtpIxXENgro/2h9RqakppqslIoU/tfEFjGKzHHlqULETmTm53tdPYeDtHBM9fvPlv8/A==" saltValue="YVrVX/YTIzq9GTAHKxAKpg==" spinCount="100000" sheet="1" objects="1" scenarios="1"/>
  <autoFilter ref="C124:K236"/>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4"/>
  <sheetViews>
    <sheetView showGridLines="0" topLeftCell="A103" workbookViewId="0">
      <selection activeCell="F124" sqref="F124"/>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111</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549</v>
      </c>
      <c r="F9" s="271"/>
      <c r="G9" s="271"/>
      <c r="H9" s="271"/>
      <c r="L9" s="23"/>
    </row>
    <row r="10" spans="2:46" s="25" customFormat="1" ht="12" customHeight="1">
      <c r="B10" s="23"/>
      <c r="D10" s="22" t="s">
        <v>173</v>
      </c>
      <c r="L10" s="23"/>
    </row>
    <row r="11" spans="2:46" s="25" customFormat="1" ht="36.950000000000003" customHeight="1">
      <c r="B11" s="23"/>
      <c r="E11" s="245" t="s">
        <v>726</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ROUND(J122,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ROUND((SUM(BE122:BE163)),  2)</f>
        <v>0</v>
      </c>
      <c r="I35" s="39">
        <v>0.21</v>
      </c>
      <c r="J35" s="38">
        <f>ROUND(((SUM(BE122:BE163))*I35),  2)</f>
        <v>0</v>
      </c>
      <c r="L35" s="23"/>
    </row>
    <row r="36" spans="2:12" s="25" customFormat="1" ht="14.45" customHeight="1">
      <c r="B36" s="23"/>
      <c r="E36" s="22" t="s">
        <v>45</v>
      </c>
      <c r="F36" s="38">
        <f>ROUND((SUM(BF122:BF163)),  2)</f>
        <v>0</v>
      </c>
      <c r="I36" s="39">
        <v>0.15</v>
      </c>
      <c r="J36" s="38">
        <f>ROUND(((SUM(BF122:BF163))*I36),  2)</f>
        <v>0</v>
      </c>
      <c r="L36" s="23"/>
    </row>
    <row r="37" spans="2:12" s="25" customFormat="1" ht="14.45" hidden="1" customHeight="1">
      <c r="B37" s="23"/>
      <c r="E37" s="22" t="s">
        <v>46</v>
      </c>
      <c r="F37" s="38">
        <f>ROUND((SUM(BG122:BG163)),  2)</f>
        <v>0</v>
      </c>
      <c r="I37" s="39">
        <v>0.21</v>
      </c>
      <c r="J37" s="38">
        <f>0</f>
        <v>0</v>
      </c>
      <c r="L37" s="23"/>
    </row>
    <row r="38" spans="2:12" s="25" customFormat="1" ht="14.45" hidden="1" customHeight="1">
      <c r="B38" s="23"/>
      <c r="E38" s="22" t="s">
        <v>47</v>
      </c>
      <c r="F38" s="38">
        <f>ROUND((SUM(BH122:BH163)),  2)</f>
        <v>0</v>
      </c>
      <c r="I38" s="39">
        <v>0.15</v>
      </c>
      <c r="J38" s="38">
        <f>0</f>
        <v>0</v>
      </c>
      <c r="L38" s="23"/>
    </row>
    <row r="39" spans="2:12" s="25" customFormat="1" ht="14.45" hidden="1" customHeight="1">
      <c r="B39" s="23"/>
      <c r="E39" s="22" t="s">
        <v>48</v>
      </c>
      <c r="F39" s="38">
        <f>ROUND((SUM(BI122:BI163)),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549</v>
      </c>
      <c r="F87" s="271"/>
      <c r="G87" s="271"/>
      <c r="H87" s="271"/>
      <c r="L87" s="23"/>
    </row>
    <row r="88" spans="2:12" s="25" customFormat="1" ht="12" customHeight="1">
      <c r="B88" s="23"/>
      <c r="C88" s="22" t="s">
        <v>173</v>
      </c>
      <c r="L88" s="23"/>
    </row>
    <row r="89" spans="2:12" s="25" customFormat="1" ht="16.5" customHeight="1">
      <c r="B89" s="23"/>
      <c r="E89" s="245" t="str">
        <f>E11</f>
        <v>SO 02.3 - Snížení terénu</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J122</f>
        <v>0</v>
      </c>
      <c r="L98" s="23"/>
      <c r="AU98" s="15" t="s">
        <v>180</v>
      </c>
    </row>
    <row r="99" spans="2:47" s="62" customFormat="1" ht="24.95" customHeight="1">
      <c r="B99" s="61"/>
      <c r="D99" s="63" t="s">
        <v>181</v>
      </c>
      <c r="E99" s="64"/>
      <c r="F99" s="64"/>
      <c r="G99" s="64"/>
      <c r="H99" s="64"/>
      <c r="I99" s="64"/>
      <c r="J99" s="65">
        <f>J123</f>
        <v>0</v>
      </c>
      <c r="L99" s="61"/>
    </row>
    <row r="100" spans="2:47" s="188" customFormat="1" ht="19.899999999999999" customHeight="1">
      <c r="B100" s="66"/>
      <c r="D100" s="68" t="s">
        <v>182</v>
      </c>
      <c r="E100" s="69"/>
      <c r="F100" s="69"/>
      <c r="G100" s="69"/>
      <c r="H100" s="69"/>
      <c r="I100" s="69"/>
      <c r="J100" s="70">
        <f>J124</f>
        <v>0</v>
      </c>
      <c r="L100" s="66"/>
    </row>
    <row r="101" spans="2:47" s="25" customFormat="1" ht="21.75" customHeight="1">
      <c r="B101" s="23"/>
      <c r="L101" s="23"/>
    </row>
    <row r="102" spans="2:47" s="25" customFormat="1" ht="6.95" customHeight="1">
      <c r="B102" s="53"/>
      <c r="C102" s="54"/>
      <c r="D102" s="54"/>
      <c r="E102" s="54"/>
      <c r="F102" s="54"/>
      <c r="G102" s="54"/>
      <c r="H102" s="54"/>
      <c r="I102" s="54"/>
      <c r="J102" s="54"/>
      <c r="K102" s="54"/>
      <c r="L102" s="23"/>
    </row>
    <row r="106" spans="2:47" s="25" customFormat="1" ht="6.95" customHeight="1">
      <c r="B106" s="55"/>
      <c r="C106" s="56"/>
      <c r="D106" s="56"/>
      <c r="E106" s="56"/>
      <c r="F106" s="56"/>
      <c r="G106" s="56"/>
      <c r="H106" s="56"/>
      <c r="I106" s="56"/>
      <c r="J106" s="56"/>
      <c r="K106" s="56"/>
      <c r="L106" s="23"/>
    </row>
    <row r="107" spans="2:47" s="25" customFormat="1" ht="24.95" customHeight="1">
      <c r="B107" s="23"/>
      <c r="C107" s="19" t="s">
        <v>190</v>
      </c>
      <c r="L107" s="23"/>
    </row>
    <row r="108" spans="2:47" s="25" customFormat="1" ht="6.95" customHeight="1">
      <c r="B108" s="23"/>
      <c r="L108" s="23"/>
    </row>
    <row r="109" spans="2:47" s="25" customFormat="1" ht="12" customHeight="1">
      <c r="B109" s="23"/>
      <c r="C109" s="22" t="s">
        <v>15</v>
      </c>
      <c r="L109" s="23"/>
    </row>
    <row r="110" spans="2:47" s="25" customFormat="1" ht="16.5" customHeight="1">
      <c r="B110" s="23"/>
      <c r="E110" s="272" t="str">
        <f>E7</f>
        <v>SN Žireč</v>
      </c>
      <c r="F110" s="273"/>
      <c r="G110" s="273"/>
      <c r="H110" s="273"/>
      <c r="L110" s="23"/>
    </row>
    <row r="111" spans="2:47" ht="12" customHeight="1">
      <c r="B111" s="18"/>
      <c r="C111" s="22" t="s">
        <v>171</v>
      </c>
      <c r="L111" s="18"/>
    </row>
    <row r="112" spans="2:47" s="25" customFormat="1" ht="16.5" customHeight="1">
      <c r="B112" s="23"/>
      <c r="E112" s="272" t="s">
        <v>549</v>
      </c>
      <c r="F112" s="271"/>
      <c r="G112" s="271"/>
      <c r="H112" s="271"/>
      <c r="L112" s="23"/>
    </row>
    <row r="113" spans="2:65" s="25" customFormat="1" ht="12" customHeight="1">
      <c r="B113" s="23"/>
      <c r="C113" s="22" t="s">
        <v>173</v>
      </c>
      <c r="L113" s="23"/>
    </row>
    <row r="114" spans="2:65" s="25" customFormat="1" ht="16.5" customHeight="1">
      <c r="B114" s="23"/>
      <c r="E114" s="245" t="str">
        <f>E11</f>
        <v>SO 02.3 - Snížení terénu</v>
      </c>
      <c r="F114" s="271"/>
      <c r="G114" s="271"/>
      <c r="H114" s="271"/>
      <c r="L114" s="23"/>
    </row>
    <row r="115" spans="2:65" s="25" customFormat="1" ht="6.95" customHeight="1">
      <c r="B115" s="23"/>
      <c r="L115" s="23"/>
    </row>
    <row r="116" spans="2:65" s="25" customFormat="1" ht="12" customHeight="1">
      <c r="B116" s="23"/>
      <c r="C116" s="22" t="s">
        <v>19</v>
      </c>
      <c r="F116" s="30" t="str">
        <f>F14</f>
        <v xml:space="preserve"> </v>
      </c>
      <c r="I116" s="22" t="s">
        <v>21</v>
      </c>
      <c r="J116" s="163" t="str">
        <f>IF(J14="","",J14)</f>
        <v>17. 12. 2018</v>
      </c>
      <c r="L116" s="23"/>
    </row>
    <row r="117" spans="2:65" s="25" customFormat="1" ht="6.95" customHeight="1">
      <c r="B117" s="23"/>
      <c r="L117" s="23"/>
    </row>
    <row r="118" spans="2:65" s="25" customFormat="1" ht="27.95" customHeight="1">
      <c r="B118" s="23"/>
      <c r="C118" s="22" t="s">
        <v>23</v>
      </c>
      <c r="F118" s="30" t="str">
        <f>E17</f>
        <v>Povodí Labe, státní podnik</v>
      </c>
      <c r="I118" s="22" t="s">
        <v>31</v>
      </c>
      <c r="J118" s="57" t="str">
        <f>E23</f>
        <v>Sweco Hydroprojekt a.s.</v>
      </c>
      <c r="L118" s="23"/>
    </row>
    <row r="119" spans="2:65" s="25" customFormat="1" ht="15.2" customHeight="1">
      <c r="B119" s="23"/>
      <c r="C119" s="22" t="s">
        <v>29</v>
      </c>
      <c r="F119" s="30" t="str">
        <f>IF(E20="","",E20)</f>
        <v>Vyplň údaj</v>
      </c>
      <c r="I119" s="22" t="s">
        <v>36</v>
      </c>
      <c r="J119" s="57" t="str">
        <f>E26</f>
        <v xml:space="preserve"> </v>
      </c>
      <c r="L119" s="23"/>
    </row>
    <row r="120" spans="2:65" s="25" customFormat="1" ht="10.35" customHeight="1">
      <c r="B120" s="23"/>
      <c r="L120" s="23"/>
    </row>
    <row r="121" spans="2:65" s="78" customFormat="1" ht="29.25" customHeight="1">
      <c r="B121" s="71"/>
      <c r="C121" s="72" t="s">
        <v>191</v>
      </c>
      <c r="D121" s="73" t="s">
        <v>64</v>
      </c>
      <c r="E121" s="73" t="s">
        <v>60</v>
      </c>
      <c r="F121" s="73" t="s">
        <v>61</v>
      </c>
      <c r="G121" s="73" t="s">
        <v>192</v>
      </c>
      <c r="H121" s="73" t="s">
        <v>193</v>
      </c>
      <c r="I121" s="73" t="s">
        <v>194</v>
      </c>
      <c r="J121" s="73" t="s">
        <v>178</v>
      </c>
      <c r="K121" s="74" t="s">
        <v>195</v>
      </c>
      <c r="L121" s="71"/>
      <c r="M121" s="75" t="s">
        <v>1</v>
      </c>
      <c r="N121" s="76" t="s">
        <v>43</v>
      </c>
      <c r="O121" s="76" t="s">
        <v>196</v>
      </c>
      <c r="P121" s="76" t="s">
        <v>197</v>
      </c>
      <c r="Q121" s="76" t="s">
        <v>198</v>
      </c>
      <c r="R121" s="76" t="s">
        <v>199</v>
      </c>
      <c r="S121" s="76" t="s">
        <v>200</v>
      </c>
      <c r="T121" s="77" t="s">
        <v>201</v>
      </c>
    </row>
    <row r="122" spans="2:65" s="25" customFormat="1" ht="22.9" customHeight="1">
      <c r="B122" s="23"/>
      <c r="C122" s="79" t="s">
        <v>202</v>
      </c>
      <c r="I122" s="2"/>
      <c r="J122" s="80">
        <f>BK122</f>
        <v>0</v>
      </c>
      <c r="L122" s="23"/>
      <c r="M122" s="81"/>
      <c r="N122" s="33"/>
      <c r="O122" s="33"/>
      <c r="P122" s="82">
        <f>P123</f>
        <v>0</v>
      </c>
      <c r="Q122" s="33"/>
      <c r="R122" s="82">
        <f>R123</f>
        <v>3.0000000000000001E-3</v>
      </c>
      <c r="S122" s="33"/>
      <c r="T122" s="83">
        <f>T123</f>
        <v>0</v>
      </c>
      <c r="AT122" s="15" t="s">
        <v>78</v>
      </c>
      <c r="AU122" s="15" t="s">
        <v>180</v>
      </c>
      <c r="BK122" s="84">
        <f>BK123</f>
        <v>0</v>
      </c>
    </row>
    <row r="123" spans="2:65" s="86" customFormat="1" ht="25.9" customHeight="1">
      <c r="B123" s="85"/>
      <c r="D123" s="87" t="s">
        <v>78</v>
      </c>
      <c r="E123" s="88" t="s">
        <v>203</v>
      </c>
      <c r="F123" s="88" t="s">
        <v>204</v>
      </c>
      <c r="I123" s="4"/>
      <c r="J123" s="89">
        <f>BK123</f>
        <v>0</v>
      </c>
      <c r="L123" s="85"/>
      <c r="M123" s="90"/>
      <c r="N123" s="91"/>
      <c r="O123" s="91"/>
      <c r="P123" s="92">
        <f>P124</f>
        <v>0</v>
      </c>
      <c r="Q123" s="91"/>
      <c r="R123" s="92">
        <f>R124</f>
        <v>3.0000000000000001E-3</v>
      </c>
      <c r="S123" s="91"/>
      <c r="T123" s="93">
        <f>T124</f>
        <v>0</v>
      </c>
      <c r="AR123" s="87" t="s">
        <v>86</v>
      </c>
      <c r="AT123" s="94" t="s">
        <v>78</v>
      </c>
      <c r="AU123" s="94" t="s">
        <v>79</v>
      </c>
      <c r="AY123" s="87" t="s">
        <v>205</v>
      </c>
      <c r="BK123" s="95">
        <f>BK124</f>
        <v>0</v>
      </c>
    </row>
    <row r="124" spans="2:65" s="86" customFormat="1" ht="22.9" customHeight="1">
      <c r="B124" s="85"/>
      <c r="D124" s="87" t="s">
        <v>78</v>
      </c>
      <c r="E124" s="96" t="s">
        <v>86</v>
      </c>
      <c r="F124" s="96" t="s">
        <v>206</v>
      </c>
      <c r="I124" s="4"/>
      <c r="J124" s="97">
        <f>BK124</f>
        <v>0</v>
      </c>
      <c r="L124" s="85"/>
      <c r="M124" s="90"/>
      <c r="N124" s="91"/>
      <c r="O124" s="91"/>
      <c r="P124" s="92">
        <f>SUM(P125:P163)</f>
        <v>0</v>
      </c>
      <c r="Q124" s="91"/>
      <c r="R124" s="92">
        <f>SUM(R125:R163)</f>
        <v>3.0000000000000001E-3</v>
      </c>
      <c r="S124" s="91"/>
      <c r="T124" s="93">
        <f>SUM(T125:T163)</f>
        <v>0</v>
      </c>
      <c r="AR124" s="87" t="s">
        <v>86</v>
      </c>
      <c r="AT124" s="94" t="s">
        <v>78</v>
      </c>
      <c r="AU124" s="94" t="s">
        <v>86</v>
      </c>
      <c r="AY124" s="87" t="s">
        <v>205</v>
      </c>
      <c r="BK124" s="95">
        <f>SUM(BK125:BK163)</f>
        <v>0</v>
      </c>
    </row>
    <row r="125" spans="2:65" s="25" customFormat="1" ht="24" customHeight="1">
      <c r="B125" s="23"/>
      <c r="C125" s="98" t="s">
        <v>86</v>
      </c>
      <c r="D125" s="98" t="s">
        <v>207</v>
      </c>
      <c r="E125" s="99" t="s">
        <v>231</v>
      </c>
      <c r="F125" s="100" t="s">
        <v>232</v>
      </c>
      <c r="G125" s="101" t="s">
        <v>233</v>
      </c>
      <c r="H125" s="102">
        <v>2234.4499999999998</v>
      </c>
      <c r="I125" s="5"/>
      <c r="J125" s="102">
        <f>ROUND(I125*H125,2)</f>
        <v>0</v>
      </c>
      <c r="K125" s="100" t="s">
        <v>234</v>
      </c>
      <c r="L125" s="23"/>
      <c r="M125" s="103" t="s">
        <v>1</v>
      </c>
      <c r="N125" s="104" t="s">
        <v>44</v>
      </c>
      <c r="O125" s="105"/>
      <c r="P125" s="106">
        <f>O125*H125</f>
        <v>0</v>
      </c>
      <c r="Q125" s="106">
        <v>0</v>
      </c>
      <c r="R125" s="106">
        <f>Q125*H125</f>
        <v>0</v>
      </c>
      <c r="S125" s="106">
        <v>0</v>
      </c>
      <c r="T125" s="107">
        <f>S125*H125</f>
        <v>0</v>
      </c>
      <c r="AR125" s="108" t="s">
        <v>212</v>
      </c>
      <c r="AT125" s="108" t="s">
        <v>207</v>
      </c>
      <c r="AU125" s="108" t="s">
        <v>88</v>
      </c>
      <c r="AY125" s="15" t="s">
        <v>205</v>
      </c>
      <c r="BE125" s="109">
        <f>IF(N125="základní",J125,0)</f>
        <v>0</v>
      </c>
      <c r="BF125" s="109">
        <f>IF(N125="snížená",J125,0)</f>
        <v>0</v>
      </c>
      <c r="BG125" s="109">
        <f>IF(N125="zákl. přenesená",J125,0)</f>
        <v>0</v>
      </c>
      <c r="BH125" s="109">
        <f>IF(N125="sníž. přenesená",J125,0)</f>
        <v>0</v>
      </c>
      <c r="BI125" s="109">
        <f>IF(N125="nulová",J125,0)</f>
        <v>0</v>
      </c>
      <c r="BJ125" s="15" t="s">
        <v>86</v>
      </c>
      <c r="BK125" s="109">
        <f>ROUND(I125*H125,2)</f>
        <v>0</v>
      </c>
      <c r="BL125" s="15" t="s">
        <v>212</v>
      </c>
      <c r="BM125" s="108" t="s">
        <v>727</v>
      </c>
    </row>
    <row r="126" spans="2:65" s="25" customFormat="1" ht="29.25">
      <c r="B126" s="23"/>
      <c r="D126" s="110" t="s">
        <v>214</v>
      </c>
      <c r="F126" s="198" t="s">
        <v>236</v>
      </c>
      <c r="I126" s="2"/>
      <c r="L126" s="23"/>
      <c r="M126" s="112"/>
      <c r="N126" s="105"/>
      <c r="O126" s="105"/>
      <c r="P126" s="105"/>
      <c r="Q126" s="105"/>
      <c r="R126" s="105"/>
      <c r="S126" s="105"/>
      <c r="T126" s="113"/>
      <c r="AT126" s="15" t="s">
        <v>214</v>
      </c>
      <c r="AU126" s="15" t="s">
        <v>88</v>
      </c>
    </row>
    <row r="127" spans="2:65" s="25" customFormat="1" ht="97.5">
      <c r="B127" s="23"/>
      <c r="D127" s="110" t="s">
        <v>237</v>
      </c>
      <c r="F127" s="111" t="s">
        <v>238</v>
      </c>
      <c r="I127" s="2"/>
      <c r="L127" s="23"/>
      <c r="M127" s="112"/>
      <c r="N127" s="105"/>
      <c r="O127" s="105"/>
      <c r="P127" s="105"/>
      <c r="Q127" s="105"/>
      <c r="R127" s="105"/>
      <c r="S127" s="105"/>
      <c r="T127" s="113"/>
      <c r="AT127" s="15" t="s">
        <v>237</v>
      </c>
      <c r="AU127" s="15" t="s">
        <v>88</v>
      </c>
    </row>
    <row r="128" spans="2:65" s="115" customFormat="1" ht="22.5">
      <c r="B128" s="114"/>
      <c r="D128" s="110" t="s">
        <v>218</v>
      </c>
      <c r="E128" s="116" t="s">
        <v>1</v>
      </c>
      <c r="F128" s="117" t="s">
        <v>728</v>
      </c>
      <c r="H128" s="116" t="s">
        <v>1</v>
      </c>
      <c r="I128" s="9"/>
      <c r="L128" s="114"/>
      <c r="M128" s="118"/>
      <c r="N128" s="119"/>
      <c r="O128" s="119"/>
      <c r="P128" s="119"/>
      <c r="Q128" s="119"/>
      <c r="R128" s="119"/>
      <c r="S128" s="119"/>
      <c r="T128" s="120"/>
      <c r="AT128" s="116" t="s">
        <v>218</v>
      </c>
      <c r="AU128" s="116" t="s">
        <v>88</v>
      </c>
      <c r="AV128" s="115" t="s">
        <v>86</v>
      </c>
      <c r="AW128" s="115" t="s">
        <v>35</v>
      </c>
      <c r="AX128" s="115" t="s">
        <v>79</v>
      </c>
      <c r="AY128" s="116" t="s">
        <v>205</v>
      </c>
    </row>
    <row r="129" spans="2:65" s="122" customFormat="1">
      <c r="B129" s="121"/>
      <c r="D129" s="110" t="s">
        <v>218</v>
      </c>
      <c r="E129" s="123" t="s">
        <v>1</v>
      </c>
      <c r="F129" s="124" t="s">
        <v>729</v>
      </c>
      <c r="H129" s="125">
        <v>2234.4499999999998</v>
      </c>
      <c r="I129" s="6"/>
      <c r="L129" s="121"/>
      <c r="M129" s="126"/>
      <c r="N129" s="127"/>
      <c r="O129" s="127"/>
      <c r="P129" s="127"/>
      <c r="Q129" s="127"/>
      <c r="R129" s="127"/>
      <c r="S129" s="127"/>
      <c r="T129" s="128"/>
      <c r="AT129" s="123" t="s">
        <v>218</v>
      </c>
      <c r="AU129" s="123" t="s">
        <v>88</v>
      </c>
      <c r="AV129" s="122" t="s">
        <v>88</v>
      </c>
      <c r="AW129" s="122" t="s">
        <v>35</v>
      </c>
      <c r="AX129" s="122" t="s">
        <v>79</v>
      </c>
      <c r="AY129" s="123" t="s">
        <v>205</v>
      </c>
    </row>
    <row r="130" spans="2:65" s="200" customFormat="1">
      <c r="B130" s="199"/>
      <c r="D130" s="110" t="s">
        <v>218</v>
      </c>
      <c r="E130" s="201" t="s">
        <v>1</v>
      </c>
      <c r="F130" s="202" t="s">
        <v>220</v>
      </c>
      <c r="H130" s="203">
        <v>2234.4499999999998</v>
      </c>
      <c r="I130" s="7"/>
      <c r="L130" s="199"/>
      <c r="M130" s="204"/>
      <c r="N130" s="205"/>
      <c r="O130" s="205"/>
      <c r="P130" s="205"/>
      <c r="Q130" s="205"/>
      <c r="R130" s="205"/>
      <c r="S130" s="205"/>
      <c r="T130" s="206"/>
      <c r="AT130" s="201" t="s">
        <v>218</v>
      </c>
      <c r="AU130" s="201" t="s">
        <v>88</v>
      </c>
      <c r="AV130" s="200" t="s">
        <v>212</v>
      </c>
      <c r="AW130" s="200" t="s">
        <v>35</v>
      </c>
      <c r="AX130" s="200" t="s">
        <v>86</v>
      </c>
      <c r="AY130" s="201" t="s">
        <v>205</v>
      </c>
    </row>
    <row r="131" spans="2:65" s="25" customFormat="1" ht="24" customHeight="1">
      <c r="B131" s="23"/>
      <c r="C131" s="98" t="s">
        <v>88</v>
      </c>
      <c r="D131" s="98" t="s">
        <v>207</v>
      </c>
      <c r="E131" s="99" t="s">
        <v>242</v>
      </c>
      <c r="F131" s="100" t="s">
        <v>243</v>
      </c>
      <c r="G131" s="101" t="s">
        <v>233</v>
      </c>
      <c r="H131" s="102">
        <v>3459.5</v>
      </c>
      <c r="I131" s="5"/>
      <c r="J131" s="102">
        <f>ROUND(I131*H131,2)</f>
        <v>0</v>
      </c>
      <c r="K131" s="100" t="s">
        <v>234</v>
      </c>
      <c r="L131" s="23"/>
      <c r="M131" s="103" t="s">
        <v>1</v>
      </c>
      <c r="N131" s="104" t="s">
        <v>44</v>
      </c>
      <c r="O131" s="105"/>
      <c r="P131" s="106">
        <f>O131*H131</f>
        <v>0</v>
      </c>
      <c r="Q131" s="106">
        <v>0</v>
      </c>
      <c r="R131" s="106">
        <f>Q131*H131</f>
        <v>0</v>
      </c>
      <c r="S131" s="106">
        <v>0</v>
      </c>
      <c r="T131" s="107">
        <f>S131*H131</f>
        <v>0</v>
      </c>
      <c r="AR131" s="108" t="s">
        <v>212</v>
      </c>
      <c r="AT131" s="108" t="s">
        <v>207</v>
      </c>
      <c r="AU131" s="108" t="s">
        <v>88</v>
      </c>
      <c r="AY131" s="15" t="s">
        <v>205</v>
      </c>
      <c r="BE131" s="109">
        <f>IF(N131="základní",J131,0)</f>
        <v>0</v>
      </c>
      <c r="BF131" s="109">
        <f>IF(N131="snížená",J131,0)</f>
        <v>0</v>
      </c>
      <c r="BG131" s="109">
        <f>IF(N131="zákl. přenesená",J131,0)</f>
        <v>0</v>
      </c>
      <c r="BH131" s="109">
        <f>IF(N131="sníž. přenesená",J131,0)</f>
        <v>0</v>
      </c>
      <c r="BI131" s="109">
        <f>IF(N131="nulová",J131,0)</f>
        <v>0</v>
      </c>
      <c r="BJ131" s="15" t="s">
        <v>86</v>
      </c>
      <c r="BK131" s="109">
        <f>ROUND(I131*H131,2)</f>
        <v>0</v>
      </c>
      <c r="BL131" s="15" t="s">
        <v>212</v>
      </c>
      <c r="BM131" s="108" t="s">
        <v>730</v>
      </c>
    </row>
    <row r="132" spans="2:65" s="25" customFormat="1" ht="39">
      <c r="B132" s="23"/>
      <c r="D132" s="110" t="s">
        <v>214</v>
      </c>
      <c r="F132" s="198" t="s">
        <v>245</v>
      </c>
      <c r="I132" s="2"/>
      <c r="L132" s="23"/>
      <c r="M132" s="112"/>
      <c r="N132" s="105"/>
      <c r="O132" s="105"/>
      <c r="P132" s="105"/>
      <c r="Q132" s="105"/>
      <c r="R132" s="105"/>
      <c r="S132" s="105"/>
      <c r="T132" s="113"/>
      <c r="AT132" s="15" t="s">
        <v>214</v>
      </c>
      <c r="AU132" s="15" t="s">
        <v>88</v>
      </c>
    </row>
    <row r="133" spans="2:65" s="25" customFormat="1" ht="195">
      <c r="B133" s="23"/>
      <c r="D133" s="110" t="s">
        <v>237</v>
      </c>
      <c r="F133" s="111" t="s">
        <v>246</v>
      </c>
      <c r="I133" s="2"/>
      <c r="L133" s="23"/>
      <c r="M133" s="112"/>
      <c r="N133" s="105"/>
      <c r="O133" s="105"/>
      <c r="P133" s="105"/>
      <c r="Q133" s="105"/>
      <c r="R133" s="105"/>
      <c r="S133" s="105"/>
      <c r="T133" s="113"/>
      <c r="AT133" s="15" t="s">
        <v>237</v>
      </c>
      <c r="AU133" s="15" t="s">
        <v>88</v>
      </c>
    </row>
    <row r="134" spans="2:65" s="115" customFormat="1">
      <c r="B134" s="114"/>
      <c r="D134" s="110" t="s">
        <v>218</v>
      </c>
      <c r="E134" s="116" t="s">
        <v>1</v>
      </c>
      <c r="F134" s="117" t="s">
        <v>561</v>
      </c>
      <c r="H134" s="116" t="s">
        <v>1</v>
      </c>
      <c r="I134" s="9"/>
      <c r="L134" s="114"/>
      <c r="M134" s="118"/>
      <c r="N134" s="119"/>
      <c r="O134" s="119"/>
      <c r="P134" s="119"/>
      <c r="Q134" s="119"/>
      <c r="R134" s="119"/>
      <c r="S134" s="119"/>
      <c r="T134" s="120"/>
      <c r="AT134" s="116" t="s">
        <v>218</v>
      </c>
      <c r="AU134" s="116" t="s">
        <v>88</v>
      </c>
      <c r="AV134" s="115" t="s">
        <v>86</v>
      </c>
      <c r="AW134" s="115" t="s">
        <v>35</v>
      </c>
      <c r="AX134" s="115" t="s">
        <v>79</v>
      </c>
      <c r="AY134" s="116" t="s">
        <v>205</v>
      </c>
    </row>
    <row r="135" spans="2:65" s="122" customFormat="1">
      <c r="B135" s="121"/>
      <c r="D135" s="110" t="s">
        <v>218</v>
      </c>
      <c r="E135" s="123" t="s">
        <v>1</v>
      </c>
      <c r="F135" s="124" t="s">
        <v>729</v>
      </c>
      <c r="H135" s="125">
        <v>2234.4499999999998</v>
      </c>
      <c r="I135" s="6"/>
      <c r="L135" s="121"/>
      <c r="M135" s="126"/>
      <c r="N135" s="127"/>
      <c r="O135" s="127"/>
      <c r="P135" s="127"/>
      <c r="Q135" s="127"/>
      <c r="R135" s="127"/>
      <c r="S135" s="127"/>
      <c r="T135" s="128"/>
      <c r="AT135" s="123" t="s">
        <v>218</v>
      </c>
      <c r="AU135" s="123" t="s">
        <v>88</v>
      </c>
      <c r="AV135" s="122" t="s">
        <v>88</v>
      </c>
      <c r="AW135" s="122" t="s">
        <v>35</v>
      </c>
      <c r="AX135" s="122" t="s">
        <v>79</v>
      </c>
      <c r="AY135" s="123" t="s">
        <v>205</v>
      </c>
    </row>
    <row r="136" spans="2:65" s="115" customFormat="1" ht="22.5">
      <c r="B136" s="114"/>
      <c r="D136" s="110" t="s">
        <v>218</v>
      </c>
      <c r="E136" s="116" t="s">
        <v>1</v>
      </c>
      <c r="F136" s="117" t="s">
        <v>253</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65" s="115" customFormat="1">
      <c r="B137" s="114"/>
      <c r="D137" s="110" t="s">
        <v>218</v>
      </c>
      <c r="E137" s="116" t="s">
        <v>1</v>
      </c>
      <c r="F137" s="117" t="s">
        <v>671</v>
      </c>
      <c r="H137" s="116" t="s">
        <v>1</v>
      </c>
      <c r="I137" s="9"/>
      <c r="L137" s="114"/>
      <c r="M137" s="118"/>
      <c r="N137" s="119"/>
      <c r="O137" s="119"/>
      <c r="P137" s="119"/>
      <c r="Q137" s="119"/>
      <c r="R137" s="119"/>
      <c r="S137" s="119"/>
      <c r="T137" s="120"/>
      <c r="AT137" s="116" t="s">
        <v>218</v>
      </c>
      <c r="AU137" s="116" t="s">
        <v>88</v>
      </c>
      <c r="AV137" s="115" t="s">
        <v>86</v>
      </c>
      <c r="AW137" s="115" t="s">
        <v>35</v>
      </c>
      <c r="AX137" s="115" t="s">
        <v>79</v>
      </c>
      <c r="AY137" s="116" t="s">
        <v>205</v>
      </c>
    </row>
    <row r="138" spans="2:65" s="122" customFormat="1">
      <c r="B138" s="121"/>
      <c r="D138" s="110" t="s">
        <v>218</v>
      </c>
      <c r="E138" s="123" t="s">
        <v>1</v>
      </c>
      <c r="F138" s="124" t="s">
        <v>731</v>
      </c>
      <c r="H138" s="125">
        <v>1225.05</v>
      </c>
      <c r="I138" s="6"/>
      <c r="L138" s="121"/>
      <c r="M138" s="126"/>
      <c r="N138" s="127"/>
      <c r="O138" s="127"/>
      <c r="P138" s="127"/>
      <c r="Q138" s="127"/>
      <c r="R138" s="127"/>
      <c r="S138" s="127"/>
      <c r="T138" s="128"/>
      <c r="AT138" s="123" t="s">
        <v>218</v>
      </c>
      <c r="AU138" s="123" t="s">
        <v>88</v>
      </c>
      <c r="AV138" s="122" t="s">
        <v>88</v>
      </c>
      <c r="AW138" s="122" t="s">
        <v>35</v>
      </c>
      <c r="AX138" s="122" t="s">
        <v>79</v>
      </c>
      <c r="AY138" s="123" t="s">
        <v>205</v>
      </c>
    </row>
    <row r="139" spans="2:65" s="200" customFormat="1">
      <c r="B139" s="199"/>
      <c r="D139" s="110" t="s">
        <v>218</v>
      </c>
      <c r="E139" s="201" t="s">
        <v>1</v>
      </c>
      <c r="F139" s="202" t="s">
        <v>220</v>
      </c>
      <c r="H139" s="203">
        <v>3459.5</v>
      </c>
      <c r="I139" s="7"/>
      <c r="L139" s="199"/>
      <c r="M139" s="204"/>
      <c r="N139" s="205"/>
      <c r="O139" s="205"/>
      <c r="P139" s="205"/>
      <c r="Q139" s="205"/>
      <c r="R139" s="205"/>
      <c r="S139" s="205"/>
      <c r="T139" s="206"/>
      <c r="AT139" s="201" t="s">
        <v>218</v>
      </c>
      <c r="AU139" s="201" t="s">
        <v>88</v>
      </c>
      <c r="AV139" s="200" t="s">
        <v>212</v>
      </c>
      <c r="AW139" s="200" t="s">
        <v>35</v>
      </c>
      <c r="AX139" s="200" t="s">
        <v>86</v>
      </c>
      <c r="AY139" s="201" t="s">
        <v>205</v>
      </c>
    </row>
    <row r="140" spans="2:65" s="25" customFormat="1" ht="16.5" customHeight="1">
      <c r="B140" s="23"/>
      <c r="C140" s="98" t="s">
        <v>230</v>
      </c>
      <c r="D140" s="98" t="s">
        <v>207</v>
      </c>
      <c r="E140" s="99" t="s">
        <v>264</v>
      </c>
      <c r="F140" s="100" t="s">
        <v>265</v>
      </c>
      <c r="G140" s="101" t="s">
        <v>233</v>
      </c>
      <c r="H140" s="102">
        <v>1225.05</v>
      </c>
      <c r="I140" s="5"/>
      <c r="J140" s="102">
        <f>ROUND(I140*H140,2)</f>
        <v>0</v>
      </c>
      <c r="K140" s="100" t="s">
        <v>234</v>
      </c>
      <c r="L140" s="23"/>
      <c r="M140" s="103" t="s">
        <v>1</v>
      </c>
      <c r="N140" s="104" t="s">
        <v>44</v>
      </c>
      <c r="O140" s="105"/>
      <c r="P140" s="106">
        <f>O140*H140</f>
        <v>0</v>
      </c>
      <c r="Q140" s="106">
        <v>0</v>
      </c>
      <c r="R140" s="106">
        <f>Q140*H140</f>
        <v>0</v>
      </c>
      <c r="S140" s="106">
        <v>0</v>
      </c>
      <c r="T140" s="107">
        <f>S140*H140</f>
        <v>0</v>
      </c>
      <c r="AR140" s="108" t="s">
        <v>212</v>
      </c>
      <c r="AT140" s="108" t="s">
        <v>207</v>
      </c>
      <c r="AU140" s="108" t="s">
        <v>88</v>
      </c>
      <c r="AY140" s="15" t="s">
        <v>205</v>
      </c>
      <c r="BE140" s="109">
        <f>IF(N140="základní",J140,0)</f>
        <v>0</v>
      </c>
      <c r="BF140" s="109">
        <f>IF(N140="snížená",J140,0)</f>
        <v>0</v>
      </c>
      <c r="BG140" s="109">
        <f>IF(N140="zákl. přenesená",J140,0)</f>
        <v>0</v>
      </c>
      <c r="BH140" s="109">
        <f>IF(N140="sníž. přenesená",J140,0)</f>
        <v>0</v>
      </c>
      <c r="BI140" s="109">
        <f>IF(N140="nulová",J140,0)</f>
        <v>0</v>
      </c>
      <c r="BJ140" s="15" t="s">
        <v>86</v>
      </c>
      <c r="BK140" s="109">
        <f>ROUND(I140*H140,2)</f>
        <v>0</v>
      </c>
      <c r="BL140" s="15" t="s">
        <v>212</v>
      </c>
      <c r="BM140" s="108" t="s">
        <v>732</v>
      </c>
    </row>
    <row r="141" spans="2:65" s="25" customFormat="1" ht="19.5">
      <c r="B141" s="23"/>
      <c r="D141" s="110" t="s">
        <v>214</v>
      </c>
      <c r="F141" s="198" t="s">
        <v>267</v>
      </c>
      <c r="I141" s="2"/>
      <c r="L141" s="23"/>
      <c r="M141" s="112"/>
      <c r="N141" s="105"/>
      <c r="O141" s="105"/>
      <c r="P141" s="105"/>
      <c r="Q141" s="105"/>
      <c r="R141" s="105"/>
      <c r="S141" s="105"/>
      <c r="T141" s="113"/>
      <c r="AT141" s="15" t="s">
        <v>214</v>
      </c>
      <c r="AU141" s="15" t="s">
        <v>88</v>
      </c>
    </row>
    <row r="142" spans="2:65" s="25" customFormat="1" ht="146.25">
      <c r="B142" s="23"/>
      <c r="D142" s="110" t="s">
        <v>237</v>
      </c>
      <c r="F142" s="111" t="s">
        <v>268</v>
      </c>
      <c r="I142" s="2"/>
      <c r="L142" s="23"/>
      <c r="M142" s="112"/>
      <c r="N142" s="105"/>
      <c r="O142" s="105"/>
      <c r="P142" s="105"/>
      <c r="Q142" s="105"/>
      <c r="R142" s="105"/>
      <c r="S142" s="105"/>
      <c r="T142" s="113"/>
      <c r="AT142" s="15" t="s">
        <v>237</v>
      </c>
      <c r="AU142" s="15" t="s">
        <v>88</v>
      </c>
    </row>
    <row r="143" spans="2:65" s="115" customFormat="1" ht="22.5">
      <c r="B143" s="114"/>
      <c r="D143" s="110" t="s">
        <v>218</v>
      </c>
      <c r="E143" s="116" t="s">
        <v>1</v>
      </c>
      <c r="F143" s="117" t="s">
        <v>271</v>
      </c>
      <c r="H143" s="116" t="s">
        <v>1</v>
      </c>
      <c r="I143" s="9"/>
      <c r="L143" s="114"/>
      <c r="M143" s="118"/>
      <c r="N143" s="119"/>
      <c r="O143" s="119"/>
      <c r="P143" s="119"/>
      <c r="Q143" s="119"/>
      <c r="R143" s="119"/>
      <c r="S143" s="119"/>
      <c r="T143" s="120"/>
      <c r="AT143" s="116" t="s">
        <v>218</v>
      </c>
      <c r="AU143" s="116" t="s">
        <v>88</v>
      </c>
      <c r="AV143" s="115" t="s">
        <v>86</v>
      </c>
      <c r="AW143" s="115" t="s">
        <v>35</v>
      </c>
      <c r="AX143" s="115" t="s">
        <v>79</v>
      </c>
      <c r="AY143" s="116" t="s">
        <v>205</v>
      </c>
    </row>
    <row r="144" spans="2:65" s="115" customFormat="1">
      <c r="B144" s="114"/>
      <c r="D144" s="110" t="s">
        <v>218</v>
      </c>
      <c r="E144" s="116" t="s">
        <v>1</v>
      </c>
      <c r="F144" s="117" t="s">
        <v>671</v>
      </c>
      <c r="H144" s="116" t="s">
        <v>1</v>
      </c>
      <c r="I144" s="9"/>
      <c r="L144" s="114"/>
      <c r="M144" s="118"/>
      <c r="N144" s="119"/>
      <c r="O144" s="119"/>
      <c r="P144" s="119"/>
      <c r="Q144" s="119"/>
      <c r="R144" s="119"/>
      <c r="S144" s="119"/>
      <c r="T144" s="120"/>
      <c r="AT144" s="116" t="s">
        <v>218</v>
      </c>
      <c r="AU144" s="116" t="s">
        <v>88</v>
      </c>
      <c r="AV144" s="115" t="s">
        <v>86</v>
      </c>
      <c r="AW144" s="115" t="s">
        <v>35</v>
      </c>
      <c r="AX144" s="115" t="s">
        <v>79</v>
      </c>
      <c r="AY144" s="116" t="s">
        <v>205</v>
      </c>
    </row>
    <row r="145" spans="2:65" s="122" customFormat="1">
      <c r="B145" s="121"/>
      <c r="D145" s="110" t="s">
        <v>218</v>
      </c>
      <c r="E145" s="123" t="s">
        <v>1</v>
      </c>
      <c r="F145" s="124" t="s">
        <v>731</v>
      </c>
      <c r="H145" s="125">
        <v>1225.05</v>
      </c>
      <c r="I145" s="6"/>
      <c r="L145" s="121"/>
      <c r="M145" s="126"/>
      <c r="N145" s="127"/>
      <c r="O145" s="127"/>
      <c r="P145" s="127"/>
      <c r="Q145" s="127"/>
      <c r="R145" s="127"/>
      <c r="S145" s="127"/>
      <c r="T145" s="128"/>
      <c r="AT145" s="123" t="s">
        <v>218</v>
      </c>
      <c r="AU145" s="123" t="s">
        <v>88</v>
      </c>
      <c r="AV145" s="122" t="s">
        <v>88</v>
      </c>
      <c r="AW145" s="122" t="s">
        <v>35</v>
      </c>
      <c r="AX145" s="122" t="s">
        <v>79</v>
      </c>
      <c r="AY145" s="123" t="s">
        <v>205</v>
      </c>
    </row>
    <row r="146" spans="2:65" s="200" customFormat="1">
      <c r="B146" s="199"/>
      <c r="D146" s="110" t="s">
        <v>218</v>
      </c>
      <c r="E146" s="201" t="s">
        <v>1</v>
      </c>
      <c r="F146" s="202" t="s">
        <v>220</v>
      </c>
      <c r="H146" s="203">
        <v>1225.05</v>
      </c>
      <c r="I146" s="7"/>
      <c r="L146" s="199"/>
      <c r="M146" s="204"/>
      <c r="N146" s="205"/>
      <c r="O146" s="205"/>
      <c r="P146" s="205"/>
      <c r="Q146" s="205"/>
      <c r="R146" s="205"/>
      <c r="S146" s="205"/>
      <c r="T146" s="206"/>
      <c r="AT146" s="201" t="s">
        <v>218</v>
      </c>
      <c r="AU146" s="201" t="s">
        <v>88</v>
      </c>
      <c r="AV146" s="200" t="s">
        <v>212</v>
      </c>
      <c r="AW146" s="200" t="s">
        <v>35</v>
      </c>
      <c r="AX146" s="200" t="s">
        <v>86</v>
      </c>
      <c r="AY146" s="201" t="s">
        <v>205</v>
      </c>
    </row>
    <row r="147" spans="2:65" s="25" customFormat="1" ht="24" customHeight="1">
      <c r="B147" s="23"/>
      <c r="C147" s="98" t="s">
        <v>212</v>
      </c>
      <c r="D147" s="98" t="s">
        <v>207</v>
      </c>
      <c r="E147" s="99" t="s">
        <v>280</v>
      </c>
      <c r="F147" s="100" t="s">
        <v>281</v>
      </c>
      <c r="G147" s="101" t="s">
        <v>210</v>
      </c>
      <c r="H147" s="102">
        <v>4083.5</v>
      </c>
      <c r="I147" s="5"/>
      <c r="J147" s="102">
        <f>ROUND(I147*H147,2)</f>
        <v>0</v>
      </c>
      <c r="K147" s="100" t="s">
        <v>234</v>
      </c>
      <c r="L147" s="23"/>
      <c r="M147" s="103" t="s">
        <v>1</v>
      </c>
      <c r="N147" s="104" t="s">
        <v>44</v>
      </c>
      <c r="O147" s="105"/>
      <c r="P147" s="106">
        <f>O147*H147</f>
        <v>0</v>
      </c>
      <c r="Q147" s="106">
        <v>0</v>
      </c>
      <c r="R147" s="106">
        <f>Q147*H147</f>
        <v>0</v>
      </c>
      <c r="S147" s="106">
        <v>0</v>
      </c>
      <c r="T147" s="107">
        <f>S147*H147</f>
        <v>0</v>
      </c>
      <c r="AR147" s="108" t="s">
        <v>212</v>
      </c>
      <c r="AT147" s="108" t="s">
        <v>207</v>
      </c>
      <c r="AU147" s="108" t="s">
        <v>88</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733</v>
      </c>
    </row>
    <row r="148" spans="2:65" s="25" customFormat="1" ht="19.5">
      <c r="B148" s="23"/>
      <c r="D148" s="110" t="s">
        <v>214</v>
      </c>
      <c r="F148" s="198" t="s">
        <v>283</v>
      </c>
      <c r="I148" s="2"/>
      <c r="L148" s="23"/>
      <c r="M148" s="112"/>
      <c r="N148" s="105"/>
      <c r="O148" s="105"/>
      <c r="P148" s="105"/>
      <c r="Q148" s="105"/>
      <c r="R148" s="105"/>
      <c r="S148" s="105"/>
      <c r="T148" s="113"/>
      <c r="AT148" s="15" t="s">
        <v>214</v>
      </c>
      <c r="AU148" s="15" t="s">
        <v>88</v>
      </c>
    </row>
    <row r="149" spans="2:65" s="25" customFormat="1" ht="117">
      <c r="B149" s="23"/>
      <c r="D149" s="110" t="s">
        <v>237</v>
      </c>
      <c r="F149" s="111" t="s">
        <v>284</v>
      </c>
      <c r="I149" s="2"/>
      <c r="L149" s="23"/>
      <c r="M149" s="112"/>
      <c r="N149" s="105"/>
      <c r="O149" s="105"/>
      <c r="P149" s="105"/>
      <c r="Q149" s="105"/>
      <c r="R149" s="105"/>
      <c r="S149" s="105"/>
      <c r="T149" s="113"/>
      <c r="AT149" s="15" t="s">
        <v>237</v>
      </c>
      <c r="AU149" s="15" t="s">
        <v>88</v>
      </c>
    </row>
    <row r="150" spans="2:65" s="115" customFormat="1">
      <c r="B150" s="114"/>
      <c r="D150" s="110" t="s">
        <v>218</v>
      </c>
      <c r="E150" s="116" t="s">
        <v>1</v>
      </c>
      <c r="F150" s="117" t="s">
        <v>671</v>
      </c>
      <c r="H150" s="116" t="s">
        <v>1</v>
      </c>
      <c r="I150" s="9"/>
      <c r="L150" s="114"/>
      <c r="M150" s="118"/>
      <c r="N150" s="119"/>
      <c r="O150" s="119"/>
      <c r="P150" s="119"/>
      <c r="Q150" s="119"/>
      <c r="R150" s="119"/>
      <c r="S150" s="119"/>
      <c r="T150" s="120"/>
      <c r="AT150" s="116" t="s">
        <v>218</v>
      </c>
      <c r="AU150" s="116" t="s">
        <v>88</v>
      </c>
      <c r="AV150" s="115" t="s">
        <v>86</v>
      </c>
      <c r="AW150" s="115" t="s">
        <v>35</v>
      </c>
      <c r="AX150" s="115" t="s">
        <v>79</v>
      </c>
      <c r="AY150" s="116" t="s">
        <v>205</v>
      </c>
    </row>
    <row r="151" spans="2:65" s="122" customFormat="1">
      <c r="B151" s="121"/>
      <c r="D151" s="110" t="s">
        <v>218</v>
      </c>
      <c r="E151" s="123" t="s">
        <v>1</v>
      </c>
      <c r="F151" s="124" t="s">
        <v>734</v>
      </c>
      <c r="H151" s="125">
        <v>4083.5</v>
      </c>
      <c r="I151" s="6"/>
      <c r="L151" s="121"/>
      <c r="M151" s="126"/>
      <c r="N151" s="127"/>
      <c r="O151" s="127"/>
      <c r="P151" s="127"/>
      <c r="Q151" s="127"/>
      <c r="R151" s="127"/>
      <c r="S151" s="127"/>
      <c r="T151" s="128"/>
      <c r="AT151" s="123" t="s">
        <v>218</v>
      </c>
      <c r="AU151" s="123" t="s">
        <v>88</v>
      </c>
      <c r="AV151" s="122" t="s">
        <v>88</v>
      </c>
      <c r="AW151" s="122" t="s">
        <v>35</v>
      </c>
      <c r="AX151" s="122" t="s">
        <v>79</v>
      </c>
      <c r="AY151" s="123" t="s">
        <v>205</v>
      </c>
    </row>
    <row r="152" spans="2:65" s="200" customFormat="1">
      <c r="B152" s="199"/>
      <c r="D152" s="110" t="s">
        <v>218</v>
      </c>
      <c r="E152" s="201" t="s">
        <v>1</v>
      </c>
      <c r="F152" s="202" t="s">
        <v>220</v>
      </c>
      <c r="H152" s="203">
        <v>4083.5</v>
      </c>
      <c r="I152" s="7"/>
      <c r="L152" s="199"/>
      <c r="M152" s="204"/>
      <c r="N152" s="205"/>
      <c r="O152" s="205"/>
      <c r="P152" s="205"/>
      <c r="Q152" s="205"/>
      <c r="R152" s="205"/>
      <c r="S152" s="205"/>
      <c r="T152" s="206"/>
      <c r="AT152" s="201" t="s">
        <v>218</v>
      </c>
      <c r="AU152" s="201" t="s">
        <v>88</v>
      </c>
      <c r="AV152" s="200" t="s">
        <v>212</v>
      </c>
      <c r="AW152" s="200" t="s">
        <v>35</v>
      </c>
      <c r="AX152" s="200" t="s">
        <v>86</v>
      </c>
      <c r="AY152" s="201" t="s">
        <v>205</v>
      </c>
    </row>
    <row r="153" spans="2:65" s="25" customFormat="1" ht="24" customHeight="1">
      <c r="B153" s="23"/>
      <c r="C153" s="98" t="s">
        <v>258</v>
      </c>
      <c r="D153" s="98" t="s">
        <v>207</v>
      </c>
      <c r="E153" s="99" t="s">
        <v>470</v>
      </c>
      <c r="F153" s="100" t="s">
        <v>471</v>
      </c>
      <c r="G153" s="101" t="s">
        <v>210</v>
      </c>
      <c r="H153" s="102">
        <v>200</v>
      </c>
      <c r="I153" s="5"/>
      <c r="J153" s="102">
        <f>ROUND(I153*H153,2)</f>
        <v>0</v>
      </c>
      <c r="K153" s="100" t="s">
        <v>234</v>
      </c>
      <c r="L153" s="23"/>
      <c r="M153" s="103" t="s">
        <v>1</v>
      </c>
      <c r="N153" s="104" t="s">
        <v>44</v>
      </c>
      <c r="O153" s="105"/>
      <c r="P153" s="106">
        <f>O153*H153</f>
        <v>0</v>
      </c>
      <c r="Q153" s="106">
        <v>0</v>
      </c>
      <c r="R153" s="106">
        <f>Q153*H153</f>
        <v>0</v>
      </c>
      <c r="S153" s="106">
        <v>0</v>
      </c>
      <c r="T153" s="107">
        <f>S153*H153</f>
        <v>0</v>
      </c>
      <c r="AR153" s="108" t="s">
        <v>212</v>
      </c>
      <c r="AT153" s="108" t="s">
        <v>207</v>
      </c>
      <c r="AU153" s="108" t="s">
        <v>88</v>
      </c>
      <c r="AY153" s="15" t="s">
        <v>205</v>
      </c>
      <c r="BE153" s="109">
        <f>IF(N153="základní",J153,0)</f>
        <v>0</v>
      </c>
      <c r="BF153" s="109">
        <f>IF(N153="snížená",J153,0)</f>
        <v>0</v>
      </c>
      <c r="BG153" s="109">
        <f>IF(N153="zákl. přenesená",J153,0)</f>
        <v>0</v>
      </c>
      <c r="BH153" s="109">
        <f>IF(N153="sníž. přenesená",J153,0)</f>
        <v>0</v>
      </c>
      <c r="BI153" s="109">
        <f>IF(N153="nulová",J153,0)</f>
        <v>0</v>
      </c>
      <c r="BJ153" s="15" t="s">
        <v>86</v>
      </c>
      <c r="BK153" s="109">
        <f>ROUND(I153*H153,2)</f>
        <v>0</v>
      </c>
      <c r="BL153" s="15" t="s">
        <v>212</v>
      </c>
      <c r="BM153" s="108" t="s">
        <v>735</v>
      </c>
    </row>
    <row r="154" spans="2:65" s="25" customFormat="1" ht="19.5">
      <c r="B154" s="23"/>
      <c r="D154" s="110" t="s">
        <v>214</v>
      </c>
      <c r="F154" s="198" t="s">
        <v>473</v>
      </c>
      <c r="I154" s="2"/>
      <c r="L154" s="23"/>
      <c r="M154" s="112"/>
      <c r="N154" s="105"/>
      <c r="O154" s="105"/>
      <c r="P154" s="105"/>
      <c r="Q154" s="105"/>
      <c r="R154" s="105"/>
      <c r="S154" s="105"/>
      <c r="T154" s="113"/>
      <c r="AT154" s="15" t="s">
        <v>214</v>
      </c>
      <c r="AU154" s="15" t="s">
        <v>88</v>
      </c>
    </row>
    <row r="155" spans="2:65" s="25" customFormat="1" ht="117">
      <c r="B155" s="23"/>
      <c r="D155" s="110" t="s">
        <v>237</v>
      </c>
      <c r="F155" s="111" t="s">
        <v>291</v>
      </c>
      <c r="I155" s="2"/>
      <c r="L155" s="23"/>
      <c r="M155" s="112"/>
      <c r="N155" s="105"/>
      <c r="O155" s="105"/>
      <c r="P155" s="105"/>
      <c r="Q155" s="105"/>
      <c r="R155" s="105"/>
      <c r="S155" s="105"/>
      <c r="T155" s="113"/>
      <c r="AT155" s="15" t="s">
        <v>237</v>
      </c>
      <c r="AU155" s="15" t="s">
        <v>88</v>
      </c>
    </row>
    <row r="156" spans="2:65" s="25" customFormat="1" ht="16.5" customHeight="1">
      <c r="B156" s="23"/>
      <c r="C156" s="207" t="s">
        <v>263</v>
      </c>
      <c r="D156" s="207" t="s">
        <v>221</v>
      </c>
      <c r="E156" s="208" t="s">
        <v>295</v>
      </c>
      <c r="F156" s="209" t="s">
        <v>296</v>
      </c>
      <c r="G156" s="210" t="s">
        <v>297</v>
      </c>
      <c r="H156" s="211">
        <v>3</v>
      </c>
      <c r="I156" s="8"/>
      <c r="J156" s="211">
        <f>ROUND(I156*H156,2)</f>
        <v>0</v>
      </c>
      <c r="K156" s="209" t="s">
        <v>234</v>
      </c>
      <c r="L156" s="212"/>
      <c r="M156" s="213" t="s">
        <v>1</v>
      </c>
      <c r="N156" s="214" t="s">
        <v>44</v>
      </c>
      <c r="O156" s="105"/>
      <c r="P156" s="106">
        <f>O156*H156</f>
        <v>0</v>
      </c>
      <c r="Q156" s="106">
        <v>1E-3</v>
      </c>
      <c r="R156" s="106">
        <f>Q156*H156</f>
        <v>3.0000000000000001E-3</v>
      </c>
      <c r="S156" s="106">
        <v>0</v>
      </c>
      <c r="T156" s="107">
        <f>S156*H156</f>
        <v>0</v>
      </c>
      <c r="AR156" s="108" t="s">
        <v>225</v>
      </c>
      <c r="AT156" s="108" t="s">
        <v>221</v>
      </c>
      <c r="AU156" s="108" t="s">
        <v>88</v>
      </c>
      <c r="AY156" s="15" t="s">
        <v>205</v>
      </c>
      <c r="BE156" s="109">
        <f>IF(N156="základní",J156,0)</f>
        <v>0</v>
      </c>
      <c r="BF156" s="109">
        <f>IF(N156="snížená",J156,0)</f>
        <v>0</v>
      </c>
      <c r="BG156" s="109">
        <f>IF(N156="zákl. přenesená",J156,0)</f>
        <v>0</v>
      </c>
      <c r="BH156" s="109">
        <f>IF(N156="sníž. přenesená",J156,0)</f>
        <v>0</v>
      </c>
      <c r="BI156" s="109">
        <f>IF(N156="nulová",J156,0)</f>
        <v>0</v>
      </c>
      <c r="BJ156" s="15" t="s">
        <v>86</v>
      </c>
      <c r="BK156" s="109">
        <f>ROUND(I156*H156,2)</f>
        <v>0</v>
      </c>
      <c r="BL156" s="15" t="s">
        <v>212</v>
      </c>
      <c r="BM156" s="108" t="s">
        <v>736</v>
      </c>
    </row>
    <row r="157" spans="2:65" s="25" customFormat="1">
      <c r="B157" s="23"/>
      <c r="D157" s="110" t="s">
        <v>214</v>
      </c>
      <c r="F157" s="198" t="s">
        <v>296</v>
      </c>
      <c r="I157" s="2"/>
      <c r="L157" s="23"/>
      <c r="M157" s="112"/>
      <c r="N157" s="105"/>
      <c r="O157" s="105"/>
      <c r="P157" s="105"/>
      <c r="Q157" s="105"/>
      <c r="R157" s="105"/>
      <c r="S157" s="105"/>
      <c r="T157" s="113"/>
      <c r="AT157" s="15" t="s">
        <v>214</v>
      </c>
      <c r="AU157" s="15" t="s">
        <v>88</v>
      </c>
    </row>
    <row r="158" spans="2:65" s="122" customFormat="1">
      <c r="B158" s="121"/>
      <c r="D158" s="110" t="s">
        <v>218</v>
      </c>
      <c r="F158" s="124" t="s">
        <v>737</v>
      </c>
      <c r="H158" s="125">
        <v>3</v>
      </c>
      <c r="I158" s="6"/>
      <c r="L158" s="121"/>
      <c r="M158" s="126"/>
      <c r="N158" s="127"/>
      <c r="O158" s="127"/>
      <c r="P158" s="127"/>
      <c r="Q158" s="127"/>
      <c r="R158" s="127"/>
      <c r="S158" s="127"/>
      <c r="T158" s="128"/>
      <c r="AT158" s="123" t="s">
        <v>218</v>
      </c>
      <c r="AU158" s="123" t="s">
        <v>88</v>
      </c>
      <c r="AV158" s="122" t="s">
        <v>88</v>
      </c>
      <c r="AW158" s="122" t="s">
        <v>3</v>
      </c>
      <c r="AX158" s="122" t="s">
        <v>86</v>
      </c>
      <c r="AY158" s="123" t="s">
        <v>205</v>
      </c>
    </row>
    <row r="159" spans="2:65" s="25" customFormat="1" ht="16.5" customHeight="1">
      <c r="B159" s="23"/>
      <c r="C159" s="98" t="s">
        <v>272</v>
      </c>
      <c r="D159" s="98" t="s">
        <v>207</v>
      </c>
      <c r="E159" s="99" t="s">
        <v>310</v>
      </c>
      <c r="F159" s="100" t="s">
        <v>311</v>
      </c>
      <c r="G159" s="101" t="s">
        <v>210</v>
      </c>
      <c r="H159" s="102">
        <v>4083.5</v>
      </c>
      <c r="I159" s="5"/>
      <c r="J159" s="102">
        <f>ROUND(I159*H159,2)</f>
        <v>0</v>
      </c>
      <c r="K159" s="100" t="s">
        <v>234</v>
      </c>
      <c r="L159" s="23"/>
      <c r="M159" s="103" t="s">
        <v>1</v>
      </c>
      <c r="N159" s="104" t="s">
        <v>44</v>
      </c>
      <c r="O159" s="105"/>
      <c r="P159" s="106">
        <f>O159*H159</f>
        <v>0</v>
      </c>
      <c r="Q159" s="106">
        <v>0</v>
      </c>
      <c r="R159" s="106">
        <f>Q159*H159</f>
        <v>0</v>
      </c>
      <c r="S159" s="106">
        <v>0</v>
      </c>
      <c r="T159" s="107">
        <f>S159*H159</f>
        <v>0</v>
      </c>
      <c r="AR159" s="108" t="s">
        <v>212</v>
      </c>
      <c r="AT159" s="108" t="s">
        <v>207</v>
      </c>
      <c r="AU159" s="108" t="s">
        <v>88</v>
      </c>
      <c r="AY159" s="15" t="s">
        <v>205</v>
      </c>
      <c r="BE159" s="109">
        <f>IF(N159="základní",J159,0)</f>
        <v>0</v>
      </c>
      <c r="BF159" s="109">
        <f>IF(N159="snížená",J159,0)</f>
        <v>0</v>
      </c>
      <c r="BG159" s="109">
        <f>IF(N159="zákl. přenesená",J159,0)</f>
        <v>0</v>
      </c>
      <c r="BH159" s="109">
        <f>IF(N159="sníž. přenesená",J159,0)</f>
        <v>0</v>
      </c>
      <c r="BI159" s="109">
        <f>IF(N159="nulová",J159,0)</f>
        <v>0</v>
      </c>
      <c r="BJ159" s="15" t="s">
        <v>86</v>
      </c>
      <c r="BK159" s="109">
        <f>ROUND(I159*H159,2)</f>
        <v>0</v>
      </c>
      <c r="BL159" s="15" t="s">
        <v>212</v>
      </c>
      <c r="BM159" s="108" t="s">
        <v>738</v>
      </c>
    </row>
    <row r="160" spans="2:65" s="25" customFormat="1" ht="19.5">
      <c r="B160" s="23"/>
      <c r="D160" s="110" t="s">
        <v>214</v>
      </c>
      <c r="F160" s="198" t="s">
        <v>313</v>
      </c>
      <c r="I160" s="2"/>
      <c r="L160" s="23"/>
      <c r="M160" s="112"/>
      <c r="N160" s="105"/>
      <c r="O160" s="105"/>
      <c r="P160" s="105"/>
      <c r="Q160" s="105"/>
      <c r="R160" s="105"/>
      <c r="S160" s="105"/>
      <c r="T160" s="113"/>
      <c r="AT160" s="15" t="s">
        <v>214</v>
      </c>
      <c r="AU160" s="15" t="s">
        <v>88</v>
      </c>
    </row>
    <row r="161" spans="2:51" s="25" customFormat="1" ht="165.75">
      <c r="B161" s="23"/>
      <c r="D161" s="110" t="s">
        <v>237</v>
      </c>
      <c r="F161" s="111" t="s">
        <v>314</v>
      </c>
      <c r="I161" s="2"/>
      <c r="L161" s="23"/>
      <c r="M161" s="112"/>
      <c r="N161" s="105"/>
      <c r="O161" s="105"/>
      <c r="P161" s="105"/>
      <c r="Q161" s="105"/>
      <c r="R161" s="105"/>
      <c r="S161" s="105"/>
      <c r="T161" s="113"/>
      <c r="AT161" s="15" t="s">
        <v>237</v>
      </c>
      <c r="AU161" s="15" t="s">
        <v>88</v>
      </c>
    </row>
    <row r="162" spans="2:51" s="122" customFormat="1">
      <c r="B162" s="121"/>
      <c r="D162" s="110" t="s">
        <v>218</v>
      </c>
      <c r="E162" s="123" t="s">
        <v>1</v>
      </c>
      <c r="F162" s="124" t="s">
        <v>739</v>
      </c>
      <c r="H162" s="125">
        <v>4083.5</v>
      </c>
      <c r="I162" s="6"/>
      <c r="L162" s="121"/>
      <c r="M162" s="126"/>
      <c r="N162" s="127"/>
      <c r="O162" s="127"/>
      <c r="P162" s="127"/>
      <c r="Q162" s="127"/>
      <c r="R162" s="127"/>
      <c r="S162" s="127"/>
      <c r="T162" s="128"/>
      <c r="AT162" s="123" t="s">
        <v>218</v>
      </c>
      <c r="AU162" s="123" t="s">
        <v>88</v>
      </c>
      <c r="AV162" s="122" t="s">
        <v>88</v>
      </c>
      <c r="AW162" s="122" t="s">
        <v>35</v>
      </c>
      <c r="AX162" s="122" t="s">
        <v>79</v>
      </c>
      <c r="AY162" s="123" t="s">
        <v>205</v>
      </c>
    </row>
    <row r="163" spans="2:51" s="200" customFormat="1">
      <c r="B163" s="199"/>
      <c r="D163" s="110" t="s">
        <v>218</v>
      </c>
      <c r="E163" s="201" t="s">
        <v>1</v>
      </c>
      <c r="F163" s="202" t="s">
        <v>220</v>
      </c>
      <c r="H163" s="203">
        <v>4083.5</v>
      </c>
      <c r="I163" s="7"/>
      <c r="L163" s="199"/>
      <c r="M163" s="275"/>
      <c r="N163" s="276"/>
      <c r="O163" s="276"/>
      <c r="P163" s="276"/>
      <c r="Q163" s="276"/>
      <c r="R163" s="276"/>
      <c r="S163" s="276"/>
      <c r="T163" s="277"/>
      <c r="AT163" s="201" t="s">
        <v>218</v>
      </c>
      <c r="AU163" s="201" t="s">
        <v>88</v>
      </c>
      <c r="AV163" s="200" t="s">
        <v>212</v>
      </c>
      <c r="AW163" s="200" t="s">
        <v>35</v>
      </c>
      <c r="AX163" s="200" t="s">
        <v>86</v>
      </c>
      <c r="AY163" s="201" t="s">
        <v>205</v>
      </c>
    </row>
    <row r="164" spans="2:51" s="25" customFormat="1" ht="6.95" customHeight="1">
      <c r="B164" s="53"/>
      <c r="C164" s="54"/>
      <c r="D164" s="54"/>
      <c r="E164" s="54"/>
      <c r="F164" s="54"/>
      <c r="G164" s="54"/>
      <c r="H164" s="54"/>
      <c r="I164" s="3"/>
      <c r="J164" s="54"/>
      <c r="K164" s="54"/>
      <c r="L164" s="23"/>
    </row>
  </sheetData>
  <sheetProtection algorithmName="SHA-512" hashValue="lgjDBm/GTd+LWTptdJOwF6V/BsfwkfjhOdVwq53yr4p8JLMr5+dqBeZYNz+FVwurRh0GwHu0WwR0rKQ8K9zJhQ==" saltValue="vtcRRioa/46mT5A2zfl4Qg==" spinCount="100000" sheet="1" objects="1" scenarios="1"/>
  <autoFilter ref="C121:K163"/>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444"/>
  <sheetViews>
    <sheetView showGridLines="0" topLeftCell="A116" workbookViewId="0">
      <selection activeCell="E127" sqref="E127:H127"/>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116</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740</v>
      </c>
      <c r="F9" s="271"/>
      <c r="G9" s="271"/>
      <c r="H9" s="271"/>
      <c r="L9" s="23"/>
    </row>
    <row r="10" spans="2:46" s="25" customFormat="1" ht="12" customHeight="1">
      <c r="B10" s="23"/>
      <c r="D10" s="22" t="s">
        <v>173</v>
      </c>
      <c r="L10" s="23"/>
    </row>
    <row r="11" spans="2:46" s="25" customFormat="1" ht="36.950000000000003" customHeight="1">
      <c r="B11" s="23"/>
      <c r="E11" s="245" t="s">
        <v>741</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ROUND(J135,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ROUND((SUM(BE135:BE443)),  2)</f>
        <v>0</v>
      </c>
      <c r="I35" s="39">
        <v>0.21</v>
      </c>
      <c r="J35" s="38">
        <f>ROUND(((SUM(BE135:BE443))*I35),  2)</f>
        <v>0</v>
      </c>
      <c r="L35" s="23"/>
    </row>
    <row r="36" spans="2:12" s="25" customFormat="1" ht="14.45" customHeight="1">
      <c r="B36" s="23"/>
      <c r="E36" s="22" t="s">
        <v>45</v>
      </c>
      <c r="F36" s="38">
        <f>ROUND((SUM(BF135:BF443)),  2)</f>
        <v>0</v>
      </c>
      <c r="I36" s="39">
        <v>0.15</v>
      </c>
      <c r="J36" s="38">
        <f>ROUND(((SUM(BF135:BF443))*I36),  2)</f>
        <v>0</v>
      </c>
      <c r="L36" s="23"/>
    </row>
    <row r="37" spans="2:12" s="25" customFormat="1" ht="14.45" hidden="1" customHeight="1">
      <c r="B37" s="23"/>
      <c r="E37" s="22" t="s">
        <v>46</v>
      </c>
      <c r="F37" s="38">
        <f>ROUND((SUM(BG135:BG443)),  2)</f>
        <v>0</v>
      </c>
      <c r="I37" s="39">
        <v>0.21</v>
      </c>
      <c r="J37" s="38">
        <f>0</f>
        <v>0</v>
      </c>
      <c r="L37" s="23"/>
    </row>
    <row r="38" spans="2:12" s="25" customFormat="1" ht="14.45" hidden="1" customHeight="1">
      <c r="B38" s="23"/>
      <c r="E38" s="22" t="s">
        <v>47</v>
      </c>
      <c r="F38" s="38">
        <f>ROUND((SUM(BH135:BH443)),  2)</f>
        <v>0</v>
      </c>
      <c r="I38" s="39">
        <v>0.15</v>
      </c>
      <c r="J38" s="38">
        <f>0</f>
        <v>0</v>
      </c>
      <c r="L38" s="23"/>
    </row>
    <row r="39" spans="2:12" s="25" customFormat="1" ht="14.45" hidden="1" customHeight="1">
      <c r="B39" s="23"/>
      <c r="E39" s="22" t="s">
        <v>48</v>
      </c>
      <c r="F39" s="38">
        <f>ROUND((SUM(BI135:BI443)),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740</v>
      </c>
      <c r="F87" s="271"/>
      <c r="G87" s="271"/>
      <c r="H87" s="271"/>
      <c r="L87" s="23"/>
    </row>
    <row r="88" spans="2:12" s="25" customFormat="1" ht="12" customHeight="1">
      <c r="B88" s="23"/>
      <c r="C88" s="22" t="s">
        <v>173</v>
      </c>
      <c r="L88" s="23"/>
    </row>
    <row r="89" spans="2:12" s="25" customFormat="1" ht="16.5" customHeight="1">
      <c r="B89" s="23"/>
      <c r="E89" s="245" t="str">
        <f>E11</f>
        <v>SO 03.1 - Spodní výpust</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J135</f>
        <v>0</v>
      </c>
      <c r="L98" s="23"/>
      <c r="AU98" s="15" t="s">
        <v>180</v>
      </c>
    </row>
    <row r="99" spans="2:47" s="62" customFormat="1" ht="24.95" customHeight="1">
      <c r="B99" s="61"/>
      <c r="D99" s="63" t="s">
        <v>181</v>
      </c>
      <c r="E99" s="64"/>
      <c r="F99" s="64"/>
      <c r="G99" s="64"/>
      <c r="H99" s="64"/>
      <c r="I99" s="64"/>
      <c r="J99" s="65">
        <f>J136</f>
        <v>0</v>
      </c>
      <c r="L99" s="61"/>
    </row>
    <row r="100" spans="2:47" s="188" customFormat="1" ht="19.899999999999999" customHeight="1">
      <c r="B100" s="66"/>
      <c r="D100" s="68" t="s">
        <v>182</v>
      </c>
      <c r="E100" s="69"/>
      <c r="F100" s="69"/>
      <c r="G100" s="69"/>
      <c r="H100" s="69"/>
      <c r="I100" s="69"/>
      <c r="J100" s="70">
        <f>J137</f>
        <v>0</v>
      </c>
      <c r="L100" s="66"/>
    </row>
    <row r="101" spans="2:47" s="188" customFormat="1" ht="19.899999999999999" customHeight="1">
      <c r="B101" s="66"/>
      <c r="D101" s="68" t="s">
        <v>183</v>
      </c>
      <c r="E101" s="69"/>
      <c r="F101" s="69"/>
      <c r="G101" s="69"/>
      <c r="H101" s="69"/>
      <c r="I101" s="69"/>
      <c r="J101" s="70">
        <f>J166</f>
        <v>0</v>
      </c>
      <c r="L101" s="66"/>
    </row>
    <row r="102" spans="2:47" s="188" customFormat="1" ht="19.899999999999999" customHeight="1">
      <c r="B102" s="66"/>
      <c r="D102" s="68" t="s">
        <v>184</v>
      </c>
      <c r="E102" s="69"/>
      <c r="F102" s="69"/>
      <c r="G102" s="69"/>
      <c r="H102" s="69"/>
      <c r="I102" s="69"/>
      <c r="J102" s="70">
        <f>J195</f>
        <v>0</v>
      </c>
      <c r="L102" s="66"/>
    </row>
    <row r="103" spans="2:47" s="188" customFormat="1" ht="19.899999999999999" customHeight="1">
      <c r="B103" s="66"/>
      <c r="D103" s="68" t="s">
        <v>185</v>
      </c>
      <c r="E103" s="69"/>
      <c r="F103" s="69"/>
      <c r="G103" s="69"/>
      <c r="H103" s="69"/>
      <c r="I103" s="69"/>
      <c r="J103" s="70">
        <f>J220</f>
        <v>0</v>
      </c>
      <c r="L103" s="66"/>
    </row>
    <row r="104" spans="2:47" s="188" customFormat="1" ht="19.899999999999999" customHeight="1">
      <c r="B104" s="66"/>
      <c r="D104" s="68" t="s">
        <v>186</v>
      </c>
      <c r="E104" s="69"/>
      <c r="F104" s="69"/>
      <c r="G104" s="69"/>
      <c r="H104" s="69"/>
      <c r="I104" s="69"/>
      <c r="J104" s="70">
        <f>J241</f>
        <v>0</v>
      </c>
      <c r="L104" s="66"/>
    </row>
    <row r="105" spans="2:47" s="188" customFormat="1" ht="19.899999999999999" customHeight="1">
      <c r="B105" s="66"/>
      <c r="D105" s="68" t="s">
        <v>187</v>
      </c>
      <c r="E105" s="69"/>
      <c r="F105" s="69"/>
      <c r="G105" s="69"/>
      <c r="H105" s="69"/>
      <c r="I105" s="69"/>
      <c r="J105" s="70">
        <f>J257</f>
        <v>0</v>
      </c>
      <c r="L105" s="66"/>
    </row>
    <row r="106" spans="2:47" s="188" customFormat="1" ht="19.899999999999999" customHeight="1">
      <c r="B106" s="66"/>
      <c r="D106" s="68" t="s">
        <v>742</v>
      </c>
      <c r="E106" s="69"/>
      <c r="F106" s="69"/>
      <c r="G106" s="69"/>
      <c r="H106" s="69"/>
      <c r="I106" s="69"/>
      <c r="J106" s="70">
        <f>J336</f>
        <v>0</v>
      </c>
      <c r="L106" s="66"/>
    </row>
    <row r="107" spans="2:47" s="188" customFormat="1" ht="19.899999999999999" customHeight="1">
      <c r="B107" s="66"/>
      <c r="D107" s="68" t="s">
        <v>188</v>
      </c>
      <c r="E107" s="69"/>
      <c r="F107" s="69"/>
      <c r="G107" s="69"/>
      <c r="H107" s="69"/>
      <c r="I107" s="69"/>
      <c r="J107" s="70">
        <f>J351</f>
        <v>0</v>
      </c>
      <c r="L107" s="66"/>
    </row>
    <row r="108" spans="2:47" s="62" customFormat="1" ht="24.95" customHeight="1">
      <c r="B108" s="61"/>
      <c r="D108" s="63" t="s">
        <v>743</v>
      </c>
      <c r="E108" s="64"/>
      <c r="F108" s="64"/>
      <c r="G108" s="64"/>
      <c r="H108" s="64"/>
      <c r="I108" s="64"/>
      <c r="J108" s="65">
        <f>J354</f>
        <v>0</v>
      </c>
      <c r="L108" s="61"/>
    </row>
    <row r="109" spans="2:47" s="188" customFormat="1" ht="19.899999999999999" customHeight="1">
      <c r="B109" s="66"/>
      <c r="D109" s="68" t="s">
        <v>744</v>
      </c>
      <c r="E109" s="69"/>
      <c r="F109" s="69"/>
      <c r="G109" s="69"/>
      <c r="H109" s="69"/>
      <c r="I109" s="69"/>
      <c r="J109" s="70">
        <f>J355</f>
        <v>0</v>
      </c>
      <c r="L109" s="66"/>
    </row>
    <row r="110" spans="2:47" s="188" customFormat="1" ht="19.899999999999999" customHeight="1">
      <c r="B110" s="66"/>
      <c r="D110" s="68" t="s">
        <v>745</v>
      </c>
      <c r="E110" s="69"/>
      <c r="F110" s="69"/>
      <c r="G110" s="69"/>
      <c r="H110" s="69"/>
      <c r="I110" s="69"/>
      <c r="J110" s="70">
        <f>J368</f>
        <v>0</v>
      </c>
      <c r="L110" s="66"/>
    </row>
    <row r="111" spans="2:47" s="188" customFormat="1" ht="19.899999999999999" customHeight="1">
      <c r="B111" s="66"/>
      <c r="D111" s="68" t="s">
        <v>746</v>
      </c>
      <c r="E111" s="69"/>
      <c r="F111" s="69"/>
      <c r="G111" s="69"/>
      <c r="H111" s="69"/>
      <c r="I111" s="69"/>
      <c r="J111" s="70">
        <f>J409</f>
        <v>0</v>
      </c>
      <c r="L111" s="66"/>
    </row>
    <row r="112" spans="2:47" s="62" customFormat="1" ht="24.95" customHeight="1">
      <c r="B112" s="61"/>
      <c r="D112" s="63" t="s">
        <v>747</v>
      </c>
      <c r="E112" s="64"/>
      <c r="F112" s="64"/>
      <c r="G112" s="64"/>
      <c r="H112" s="64"/>
      <c r="I112" s="64"/>
      <c r="J112" s="65">
        <f>J431</f>
        <v>0</v>
      </c>
      <c r="L112" s="61"/>
    </row>
    <row r="113" spans="2:12" s="188" customFormat="1" ht="19.899999999999999" customHeight="1">
      <c r="B113" s="66"/>
      <c r="D113" s="68" t="s">
        <v>748</v>
      </c>
      <c r="E113" s="69"/>
      <c r="F113" s="69"/>
      <c r="G113" s="69"/>
      <c r="H113" s="69"/>
      <c r="I113" s="69"/>
      <c r="J113" s="70">
        <f>J432</f>
        <v>0</v>
      </c>
      <c r="L113" s="66"/>
    </row>
    <row r="114" spans="2:12" s="25" customFormat="1" ht="21.75" customHeight="1">
      <c r="B114" s="23"/>
      <c r="L114" s="23"/>
    </row>
    <row r="115" spans="2:12" s="25" customFormat="1" ht="6.95" customHeight="1">
      <c r="B115" s="53"/>
      <c r="C115" s="54"/>
      <c r="D115" s="54"/>
      <c r="E115" s="54"/>
      <c r="F115" s="54"/>
      <c r="G115" s="54"/>
      <c r="H115" s="54"/>
      <c r="I115" s="54"/>
      <c r="J115" s="54"/>
      <c r="K115" s="54"/>
      <c r="L115" s="23"/>
    </row>
    <row r="119" spans="2:12" s="25" customFormat="1" ht="6.95" customHeight="1">
      <c r="B119" s="55"/>
      <c r="C119" s="56"/>
      <c r="D119" s="56"/>
      <c r="E119" s="56"/>
      <c r="F119" s="56"/>
      <c r="G119" s="56"/>
      <c r="H119" s="56"/>
      <c r="I119" s="56"/>
      <c r="J119" s="56"/>
      <c r="K119" s="56"/>
      <c r="L119" s="23"/>
    </row>
    <row r="120" spans="2:12" s="25" customFormat="1" ht="24.95" customHeight="1">
      <c r="B120" s="23"/>
      <c r="C120" s="19" t="s">
        <v>190</v>
      </c>
      <c r="L120" s="23"/>
    </row>
    <row r="121" spans="2:12" s="25" customFormat="1" ht="6.95" customHeight="1">
      <c r="B121" s="23"/>
      <c r="L121" s="23"/>
    </row>
    <row r="122" spans="2:12" s="25" customFormat="1" ht="12" customHeight="1">
      <c r="B122" s="23"/>
      <c r="C122" s="22" t="s">
        <v>15</v>
      </c>
      <c r="L122" s="23"/>
    </row>
    <row r="123" spans="2:12" s="25" customFormat="1" ht="16.5" customHeight="1">
      <c r="B123" s="23"/>
      <c r="E123" s="272" t="str">
        <f>E7</f>
        <v>SN Žireč</v>
      </c>
      <c r="F123" s="273"/>
      <c r="G123" s="273"/>
      <c r="H123" s="273"/>
      <c r="L123" s="23"/>
    </row>
    <row r="124" spans="2:12" ht="12" customHeight="1">
      <c r="B124" s="18"/>
      <c r="C124" s="22" t="s">
        <v>171</v>
      </c>
      <c r="L124" s="18"/>
    </row>
    <row r="125" spans="2:12" s="25" customFormat="1" ht="16.5" customHeight="1">
      <c r="B125" s="23"/>
      <c r="E125" s="272" t="s">
        <v>740</v>
      </c>
      <c r="F125" s="271"/>
      <c r="G125" s="271"/>
      <c r="H125" s="271"/>
      <c r="L125" s="23"/>
    </row>
    <row r="126" spans="2:12" s="25" customFormat="1" ht="12" customHeight="1">
      <c r="B126" s="23"/>
      <c r="C126" s="22" t="s">
        <v>173</v>
      </c>
      <c r="L126" s="23"/>
    </row>
    <row r="127" spans="2:12" s="25" customFormat="1" ht="16.5" customHeight="1">
      <c r="B127" s="23"/>
      <c r="E127" s="245" t="str">
        <f>E11</f>
        <v>SO 03.1 - Spodní výpust</v>
      </c>
      <c r="F127" s="271"/>
      <c r="G127" s="271"/>
      <c r="H127" s="271"/>
      <c r="L127" s="23"/>
    </row>
    <row r="128" spans="2:12" s="25" customFormat="1" ht="6.95" customHeight="1">
      <c r="B128" s="23"/>
      <c r="L128" s="23"/>
    </row>
    <row r="129" spans="2:65" s="25" customFormat="1" ht="12" customHeight="1">
      <c r="B129" s="23"/>
      <c r="C129" s="22" t="s">
        <v>19</v>
      </c>
      <c r="F129" s="30" t="str">
        <f>F14</f>
        <v xml:space="preserve"> </v>
      </c>
      <c r="I129" s="22" t="s">
        <v>21</v>
      </c>
      <c r="J129" s="163" t="str">
        <f>IF(J14="","",J14)</f>
        <v>17. 12. 2018</v>
      </c>
      <c r="L129" s="23"/>
    </row>
    <row r="130" spans="2:65" s="25" customFormat="1" ht="6.95" customHeight="1">
      <c r="B130" s="23"/>
      <c r="L130" s="23"/>
    </row>
    <row r="131" spans="2:65" s="25" customFormat="1" ht="27.95" customHeight="1">
      <c r="B131" s="23"/>
      <c r="C131" s="22" t="s">
        <v>23</v>
      </c>
      <c r="F131" s="30" t="str">
        <f>E17</f>
        <v>Povodí Labe, státní podnik</v>
      </c>
      <c r="I131" s="22" t="s">
        <v>31</v>
      </c>
      <c r="J131" s="57" t="str">
        <f>E23</f>
        <v>Sweco Hydroprojekt a.s.</v>
      </c>
      <c r="L131" s="23"/>
    </row>
    <row r="132" spans="2:65" s="25" customFormat="1" ht="15.2" customHeight="1">
      <c r="B132" s="23"/>
      <c r="C132" s="22" t="s">
        <v>29</v>
      </c>
      <c r="F132" s="30" t="str">
        <f>IF(E20="","",E20)</f>
        <v>Vyplň údaj</v>
      </c>
      <c r="I132" s="22" t="s">
        <v>36</v>
      </c>
      <c r="J132" s="57" t="str">
        <f>E26</f>
        <v xml:space="preserve"> </v>
      </c>
      <c r="L132" s="23"/>
    </row>
    <row r="133" spans="2:65" s="25" customFormat="1" ht="10.35" customHeight="1">
      <c r="B133" s="23"/>
      <c r="L133" s="23"/>
    </row>
    <row r="134" spans="2:65" s="78" customFormat="1" ht="29.25" customHeight="1">
      <c r="B134" s="71"/>
      <c r="C134" s="72" t="s">
        <v>191</v>
      </c>
      <c r="D134" s="73" t="s">
        <v>64</v>
      </c>
      <c r="E134" s="73" t="s">
        <v>60</v>
      </c>
      <c r="F134" s="73" t="s">
        <v>61</v>
      </c>
      <c r="G134" s="73" t="s">
        <v>192</v>
      </c>
      <c r="H134" s="73" t="s">
        <v>193</v>
      </c>
      <c r="I134" s="73" t="s">
        <v>194</v>
      </c>
      <c r="J134" s="73" t="s">
        <v>178</v>
      </c>
      <c r="K134" s="74" t="s">
        <v>195</v>
      </c>
      <c r="L134" s="71"/>
      <c r="M134" s="75" t="s">
        <v>1</v>
      </c>
      <c r="N134" s="76" t="s">
        <v>43</v>
      </c>
      <c r="O134" s="76" t="s">
        <v>196</v>
      </c>
      <c r="P134" s="76" t="s">
        <v>197</v>
      </c>
      <c r="Q134" s="76" t="s">
        <v>198</v>
      </c>
      <c r="R134" s="76" t="s">
        <v>199</v>
      </c>
      <c r="S134" s="76" t="s">
        <v>200</v>
      </c>
      <c r="T134" s="77" t="s">
        <v>201</v>
      </c>
    </row>
    <row r="135" spans="2:65" s="25" customFormat="1" ht="22.9" customHeight="1">
      <c r="B135" s="23"/>
      <c r="C135" s="79" t="s">
        <v>202</v>
      </c>
      <c r="I135" s="2"/>
      <c r="J135" s="80">
        <f>BK135</f>
        <v>0</v>
      </c>
      <c r="L135" s="23"/>
      <c r="M135" s="81"/>
      <c r="N135" s="33"/>
      <c r="O135" s="33"/>
      <c r="P135" s="82">
        <f>P136+P354+P431</f>
        <v>0</v>
      </c>
      <c r="Q135" s="33"/>
      <c r="R135" s="82">
        <f>R136+R354+R431</f>
        <v>63.370895628</v>
      </c>
      <c r="S135" s="33"/>
      <c r="T135" s="83">
        <f>T136+T354+T431</f>
        <v>20</v>
      </c>
      <c r="AT135" s="15" t="s">
        <v>78</v>
      </c>
      <c r="AU135" s="15" t="s">
        <v>180</v>
      </c>
      <c r="BK135" s="84">
        <f>BK136+BK354+BK431</f>
        <v>0</v>
      </c>
    </row>
    <row r="136" spans="2:65" s="86" customFormat="1" ht="25.9" customHeight="1">
      <c r="B136" s="85"/>
      <c r="D136" s="87" t="s">
        <v>78</v>
      </c>
      <c r="E136" s="88" t="s">
        <v>203</v>
      </c>
      <c r="F136" s="88" t="s">
        <v>204</v>
      </c>
      <c r="I136" s="4"/>
      <c r="J136" s="89">
        <f>BK136</f>
        <v>0</v>
      </c>
      <c r="L136" s="85"/>
      <c r="M136" s="90"/>
      <c r="N136" s="91"/>
      <c r="O136" s="91"/>
      <c r="P136" s="92">
        <f>P137+P166+P195+P220+P241+P257+P336+P351</f>
        <v>0</v>
      </c>
      <c r="Q136" s="91"/>
      <c r="R136" s="92">
        <f>R137+R166+R195+R220+R241+R257+R336+R351</f>
        <v>55.020753628000001</v>
      </c>
      <c r="S136" s="91"/>
      <c r="T136" s="93">
        <f>T137+T166+T195+T220+T241+T257+T336+T351</f>
        <v>20</v>
      </c>
      <c r="AR136" s="87" t="s">
        <v>86</v>
      </c>
      <c r="AT136" s="94" t="s">
        <v>78</v>
      </c>
      <c r="AU136" s="94" t="s">
        <v>79</v>
      </c>
      <c r="AY136" s="87" t="s">
        <v>205</v>
      </c>
      <c r="BK136" s="95">
        <f>BK137+BK166+BK195+BK220+BK241+BK257+BK336+BK351</f>
        <v>0</v>
      </c>
    </row>
    <row r="137" spans="2:65" s="86" customFormat="1" ht="22.9" customHeight="1">
      <c r="B137" s="85"/>
      <c r="D137" s="87" t="s">
        <v>78</v>
      </c>
      <c r="E137" s="96" t="s">
        <v>86</v>
      </c>
      <c r="F137" s="96" t="s">
        <v>206</v>
      </c>
      <c r="I137" s="4"/>
      <c r="J137" s="97">
        <f>BK137</f>
        <v>0</v>
      </c>
      <c r="L137" s="85"/>
      <c r="M137" s="90"/>
      <c r="N137" s="91"/>
      <c r="O137" s="91"/>
      <c r="P137" s="92">
        <f>SUM(P138:P165)</f>
        <v>0</v>
      </c>
      <c r="Q137" s="91"/>
      <c r="R137" s="92">
        <f>SUM(R138:R165)</f>
        <v>0</v>
      </c>
      <c r="S137" s="91"/>
      <c r="T137" s="93">
        <f>SUM(T138:T165)</f>
        <v>0</v>
      </c>
      <c r="AR137" s="87" t="s">
        <v>86</v>
      </c>
      <c r="AT137" s="94" t="s">
        <v>78</v>
      </c>
      <c r="AU137" s="94" t="s">
        <v>86</v>
      </c>
      <c r="AY137" s="87" t="s">
        <v>205</v>
      </c>
      <c r="BK137" s="95">
        <f>SUM(BK138:BK165)</f>
        <v>0</v>
      </c>
    </row>
    <row r="138" spans="2:65" s="25" customFormat="1" ht="24" customHeight="1">
      <c r="B138" s="23"/>
      <c r="C138" s="98" t="s">
        <v>86</v>
      </c>
      <c r="D138" s="98" t="s">
        <v>207</v>
      </c>
      <c r="E138" s="99" t="s">
        <v>749</v>
      </c>
      <c r="F138" s="100" t="s">
        <v>750</v>
      </c>
      <c r="G138" s="101" t="s">
        <v>233</v>
      </c>
      <c r="H138" s="102">
        <v>145.84</v>
      </c>
      <c r="I138" s="5"/>
      <c r="J138" s="102">
        <f>ROUND(I138*H138,2)</f>
        <v>0</v>
      </c>
      <c r="K138" s="100" t="s">
        <v>234</v>
      </c>
      <c r="L138" s="23"/>
      <c r="M138" s="103" t="s">
        <v>1</v>
      </c>
      <c r="N138" s="104" t="s">
        <v>44</v>
      </c>
      <c r="O138" s="105"/>
      <c r="P138" s="106">
        <f>O138*H138</f>
        <v>0</v>
      </c>
      <c r="Q138" s="106">
        <v>0</v>
      </c>
      <c r="R138" s="106">
        <f>Q138*H138</f>
        <v>0</v>
      </c>
      <c r="S138" s="106">
        <v>0</v>
      </c>
      <c r="T138" s="107">
        <f>S138*H138</f>
        <v>0</v>
      </c>
      <c r="AR138" s="108" t="s">
        <v>212</v>
      </c>
      <c r="AT138" s="108" t="s">
        <v>207</v>
      </c>
      <c r="AU138" s="108" t="s">
        <v>88</v>
      </c>
      <c r="AY138" s="15" t="s">
        <v>205</v>
      </c>
      <c r="BE138" s="109">
        <f>IF(N138="základní",J138,0)</f>
        <v>0</v>
      </c>
      <c r="BF138" s="109">
        <f>IF(N138="snížená",J138,0)</f>
        <v>0</v>
      </c>
      <c r="BG138" s="109">
        <f>IF(N138="zákl. přenesená",J138,0)</f>
        <v>0</v>
      </c>
      <c r="BH138" s="109">
        <f>IF(N138="sníž. přenesená",J138,0)</f>
        <v>0</v>
      </c>
      <c r="BI138" s="109">
        <f>IF(N138="nulová",J138,0)</f>
        <v>0</v>
      </c>
      <c r="BJ138" s="15" t="s">
        <v>86</v>
      </c>
      <c r="BK138" s="109">
        <f>ROUND(I138*H138,2)</f>
        <v>0</v>
      </c>
      <c r="BL138" s="15" t="s">
        <v>212</v>
      </c>
      <c r="BM138" s="108" t="s">
        <v>751</v>
      </c>
    </row>
    <row r="139" spans="2:65" s="25" customFormat="1" ht="19.5">
      <c r="B139" s="23"/>
      <c r="D139" s="110" t="s">
        <v>214</v>
      </c>
      <c r="F139" s="198" t="s">
        <v>752</v>
      </c>
      <c r="I139" s="2"/>
      <c r="L139" s="23"/>
      <c r="M139" s="112"/>
      <c r="N139" s="105"/>
      <c r="O139" s="105"/>
      <c r="P139" s="105"/>
      <c r="Q139" s="105"/>
      <c r="R139" s="105"/>
      <c r="S139" s="105"/>
      <c r="T139" s="113"/>
      <c r="AT139" s="15" t="s">
        <v>214</v>
      </c>
      <c r="AU139" s="15" t="s">
        <v>88</v>
      </c>
    </row>
    <row r="140" spans="2:65" s="25" customFormat="1" ht="204.75">
      <c r="B140" s="23"/>
      <c r="D140" s="110" t="s">
        <v>237</v>
      </c>
      <c r="F140" s="111" t="s">
        <v>753</v>
      </c>
      <c r="I140" s="2"/>
      <c r="L140" s="23"/>
      <c r="M140" s="112"/>
      <c r="N140" s="105"/>
      <c r="O140" s="105"/>
      <c r="P140" s="105"/>
      <c r="Q140" s="105"/>
      <c r="R140" s="105"/>
      <c r="S140" s="105"/>
      <c r="T140" s="113"/>
      <c r="AT140" s="15" t="s">
        <v>237</v>
      </c>
      <c r="AU140" s="15" t="s">
        <v>88</v>
      </c>
    </row>
    <row r="141" spans="2:65" s="115" customFormat="1">
      <c r="B141" s="114"/>
      <c r="D141" s="110" t="s">
        <v>218</v>
      </c>
      <c r="E141" s="116" t="s">
        <v>1</v>
      </c>
      <c r="F141" s="117" t="s">
        <v>754</v>
      </c>
      <c r="H141" s="116" t="s">
        <v>1</v>
      </c>
      <c r="I141" s="9"/>
      <c r="L141" s="114"/>
      <c r="M141" s="118"/>
      <c r="N141" s="119"/>
      <c r="O141" s="119"/>
      <c r="P141" s="119"/>
      <c r="Q141" s="119"/>
      <c r="R141" s="119"/>
      <c r="S141" s="119"/>
      <c r="T141" s="120"/>
      <c r="AT141" s="116" t="s">
        <v>218</v>
      </c>
      <c r="AU141" s="116" t="s">
        <v>88</v>
      </c>
      <c r="AV141" s="115" t="s">
        <v>86</v>
      </c>
      <c r="AW141" s="115" t="s">
        <v>35</v>
      </c>
      <c r="AX141" s="115" t="s">
        <v>79</v>
      </c>
      <c r="AY141" s="116" t="s">
        <v>205</v>
      </c>
    </row>
    <row r="142" spans="2:65" s="122" customFormat="1">
      <c r="B142" s="121"/>
      <c r="D142" s="110" t="s">
        <v>218</v>
      </c>
      <c r="E142" s="123" t="s">
        <v>1</v>
      </c>
      <c r="F142" s="124" t="s">
        <v>755</v>
      </c>
      <c r="H142" s="125">
        <v>145.84</v>
      </c>
      <c r="I142" s="6"/>
      <c r="L142" s="121"/>
      <c r="M142" s="126"/>
      <c r="N142" s="127"/>
      <c r="O142" s="127"/>
      <c r="P142" s="127"/>
      <c r="Q142" s="127"/>
      <c r="R142" s="127"/>
      <c r="S142" s="127"/>
      <c r="T142" s="128"/>
      <c r="AT142" s="123" t="s">
        <v>218</v>
      </c>
      <c r="AU142" s="123" t="s">
        <v>88</v>
      </c>
      <c r="AV142" s="122" t="s">
        <v>88</v>
      </c>
      <c r="AW142" s="122" t="s">
        <v>35</v>
      </c>
      <c r="AX142" s="122" t="s">
        <v>79</v>
      </c>
      <c r="AY142" s="123" t="s">
        <v>205</v>
      </c>
    </row>
    <row r="143" spans="2:65" s="200" customFormat="1">
      <c r="B143" s="199"/>
      <c r="D143" s="110" t="s">
        <v>218</v>
      </c>
      <c r="E143" s="201" t="s">
        <v>1</v>
      </c>
      <c r="F143" s="202" t="s">
        <v>220</v>
      </c>
      <c r="H143" s="203">
        <v>145.84</v>
      </c>
      <c r="I143" s="7"/>
      <c r="L143" s="199"/>
      <c r="M143" s="204"/>
      <c r="N143" s="205"/>
      <c r="O143" s="205"/>
      <c r="P143" s="205"/>
      <c r="Q143" s="205"/>
      <c r="R143" s="205"/>
      <c r="S143" s="205"/>
      <c r="T143" s="206"/>
      <c r="AT143" s="201" t="s">
        <v>218</v>
      </c>
      <c r="AU143" s="201" t="s">
        <v>88</v>
      </c>
      <c r="AV143" s="200" t="s">
        <v>212</v>
      </c>
      <c r="AW143" s="200" t="s">
        <v>35</v>
      </c>
      <c r="AX143" s="200" t="s">
        <v>86</v>
      </c>
      <c r="AY143" s="201" t="s">
        <v>205</v>
      </c>
    </row>
    <row r="144" spans="2:65" s="25" customFormat="1" ht="24" customHeight="1">
      <c r="B144" s="23"/>
      <c r="C144" s="98" t="s">
        <v>88</v>
      </c>
      <c r="D144" s="98" t="s">
        <v>207</v>
      </c>
      <c r="E144" s="99" t="s">
        <v>242</v>
      </c>
      <c r="F144" s="100" t="s">
        <v>243</v>
      </c>
      <c r="G144" s="101" t="s">
        <v>233</v>
      </c>
      <c r="H144" s="102">
        <v>115.82</v>
      </c>
      <c r="I144" s="5"/>
      <c r="J144" s="102">
        <f>ROUND(I144*H144,2)</f>
        <v>0</v>
      </c>
      <c r="K144" s="100" t="s">
        <v>234</v>
      </c>
      <c r="L144" s="23"/>
      <c r="M144" s="103" t="s">
        <v>1</v>
      </c>
      <c r="N144" s="104" t="s">
        <v>44</v>
      </c>
      <c r="O144" s="105"/>
      <c r="P144" s="106">
        <f>O144*H144</f>
        <v>0</v>
      </c>
      <c r="Q144" s="106">
        <v>0</v>
      </c>
      <c r="R144" s="106">
        <f>Q144*H144</f>
        <v>0</v>
      </c>
      <c r="S144" s="106">
        <v>0</v>
      </c>
      <c r="T144" s="107">
        <f>S144*H144</f>
        <v>0</v>
      </c>
      <c r="AR144" s="108" t="s">
        <v>212</v>
      </c>
      <c r="AT144" s="108" t="s">
        <v>207</v>
      </c>
      <c r="AU144" s="108" t="s">
        <v>88</v>
      </c>
      <c r="AY144" s="15" t="s">
        <v>205</v>
      </c>
      <c r="BE144" s="109">
        <f>IF(N144="základní",J144,0)</f>
        <v>0</v>
      </c>
      <c r="BF144" s="109">
        <f>IF(N144="snížená",J144,0)</f>
        <v>0</v>
      </c>
      <c r="BG144" s="109">
        <f>IF(N144="zákl. přenesená",J144,0)</f>
        <v>0</v>
      </c>
      <c r="BH144" s="109">
        <f>IF(N144="sníž. přenesená",J144,0)</f>
        <v>0</v>
      </c>
      <c r="BI144" s="109">
        <f>IF(N144="nulová",J144,0)</f>
        <v>0</v>
      </c>
      <c r="BJ144" s="15" t="s">
        <v>86</v>
      </c>
      <c r="BK144" s="109">
        <f>ROUND(I144*H144,2)</f>
        <v>0</v>
      </c>
      <c r="BL144" s="15" t="s">
        <v>212</v>
      </c>
      <c r="BM144" s="108" t="s">
        <v>756</v>
      </c>
    </row>
    <row r="145" spans="2:65" s="25" customFormat="1" ht="39">
      <c r="B145" s="23"/>
      <c r="D145" s="110" t="s">
        <v>214</v>
      </c>
      <c r="F145" s="198" t="s">
        <v>757</v>
      </c>
      <c r="I145" s="2"/>
      <c r="L145" s="23"/>
      <c r="M145" s="112"/>
      <c r="N145" s="105"/>
      <c r="O145" s="105"/>
      <c r="P145" s="105"/>
      <c r="Q145" s="105"/>
      <c r="R145" s="105"/>
      <c r="S145" s="105"/>
      <c r="T145" s="113"/>
      <c r="AT145" s="15" t="s">
        <v>214</v>
      </c>
      <c r="AU145" s="15" t="s">
        <v>88</v>
      </c>
    </row>
    <row r="146" spans="2:65" s="25" customFormat="1" ht="195">
      <c r="B146" s="23"/>
      <c r="D146" s="110" t="s">
        <v>237</v>
      </c>
      <c r="F146" s="111" t="s">
        <v>758</v>
      </c>
      <c r="I146" s="2"/>
      <c r="L146" s="23"/>
      <c r="M146" s="112"/>
      <c r="N146" s="105"/>
      <c r="O146" s="105"/>
      <c r="P146" s="105"/>
      <c r="Q146" s="105"/>
      <c r="R146" s="105"/>
      <c r="S146" s="105"/>
      <c r="T146" s="113"/>
      <c r="AT146" s="15" t="s">
        <v>237</v>
      </c>
      <c r="AU146" s="15" t="s">
        <v>88</v>
      </c>
    </row>
    <row r="147" spans="2:65" s="115" customFormat="1" ht="22.5">
      <c r="B147" s="114"/>
      <c r="D147" s="110" t="s">
        <v>218</v>
      </c>
      <c r="E147" s="116" t="s">
        <v>1</v>
      </c>
      <c r="F147" s="117" t="s">
        <v>665</v>
      </c>
      <c r="H147" s="116" t="s">
        <v>1</v>
      </c>
      <c r="I147" s="9"/>
      <c r="L147" s="114"/>
      <c r="M147" s="118"/>
      <c r="N147" s="119"/>
      <c r="O147" s="119"/>
      <c r="P147" s="119"/>
      <c r="Q147" s="119"/>
      <c r="R147" s="119"/>
      <c r="S147" s="119"/>
      <c r="T147" s="120"/>
      <c r="AT147" s="116" t="s">
        <v>218</v>
      </c>
      <c r="AU147" s="116" t="s">
        <v>88</v>
      </c>
      <c r="AV147" s="115" t="s">
        <v>86</v>
      </c>
      <c r="AW147" s="115" t="s">
        <v>35</v>
      </c>
      <c r="AX147" s="115" t="s">
        <v>79</v>
      </c>
      <c r="AY147" s="116" t="s">
        <v>205</v>
      </c>
    </row>
    <row r="148" spans="2:65" s="122" customFormat="1">
      <c r="B148" s="121"/>
      <c r="D148" s="110" t="s">
        <v>218</v>
      </c>
      <c r="E148" s="123" t="s">
        <v>1</v>
      </c>
      <c r="F148" s="124" t="s">
        <v>759</v>
      </c>
      <c r="H148" s="125">
        <v>115.82</v>
      </c>
      <c r="I148" s="6"/>
      <c r="L148" s="121"/>
      <c r="M148" s="126"/>
      <c r="N148" s="127"/>
      <c r="O148" s="127"/>
      <c r="P148" s="127"/>
      <c r="Q148" s="127"/>
      <c r="R148" s="127"/>
      <c r="S148" s="127"/>
      <c r="T148" s="128"/>
      <c r="AT148" s="123" t="s">
        <v>218</v>
      </c>
      <c r="AU148" s="123" t="s">
        <v>88</v>
      </c>
      <c r="AV148" s="122" t="s">
        <v>88</v>
      </c>
      <c r="AW148" s="122" t="s">
        <v>35</v>
      </c>
      <c r="AX148" s="122" t="s">
        <v>79</v>
      </c>
      <c r="AY148" s="123" t="s">
        <v>205</v>
      </c>
    </row>
    <row r="149" spans="2:65" s="200" customFormat="1">
      <c r="B149" s="199"/>
      <c r="D149" s="110" t="s">
        <v>218</v>
      </c>
      <c r="E149" s="201" t="s">
        <v>1</v>
      </c>
      <c r="F149" s="202" t="s">
        <v>220</v>
      </c>
      <c r="H149" s="203">
        <v>115.82</v>
      </c>
      <c r="I149" s="7"/>
      <c r="L149" s="199"/>
      <c r="M149" s="204"/>
      <c r="N149" s="205"/>
      <c r="O149" s="205"/>
      <c r="P149" s="205"/>
      <c r="Q149" s="205"/>
      <c r="R149" s="205"/>
      <c r="S149" s="205"/>
      <c r="T149" s="206"/>
      <c r="AT149" s="201" t="s">
        <v>218</v>
      </c>
      <c r="AU149" s="201" t="s">
        <v>88</v>
      </c>
      <c r="AV149" s="200" t="s">
        <v>212</v>
      </c>
      <c r="AW149" s="200" t="s">
        <v>35</v>
      </c>
      <c r="AX149" s="200" t="s">
        <v>86</v>
      </c>
      <c r="AY149" s="201" t="s">
        <v>205</v>
      </c>
    </row>
    <row r="150" spans="2:65" s="25" customFormat="1" ht="24" customHeight="1">
      <c r="B150" s="23"/>
      <c r="C150" s="98" t="s">
        <v>230</v>
      </c>
      <c r="D150" s="98" t="s">
        <v>207</v>
      </c>
      <c r="E150" s="99" t="s">
        <v>259</v>
      </c>
      <c r="F150" s="100" t="s">
        <v>260</v>
      </c>
      <c r="G150" s="101" t="s">
        <v>233</v>
      </c>
      <c r="H150" s="102">
        <v>87.93</v>
      </c>
      <c r="I150" s="5"/>
      <c r="J150" s="102">
        <f>ROUND(I150*H150,2)</f>
        <v>0</v>
      </c>
      <c r="K150" s="100" t="s">
        <v>760</v>
      </c>
      <c r="L150" s="23"/>
      <c r="M150" s="103" t="s">
        <v>1</v>
      </c>
      <c r="N150" s="104" t="s">
        <v>44</v>
      </c>
      <c r="O150" s="105"/>
      <c r="P150" s="106">
        <f>O150*H150</f>
        <v>0</v>
      </c>
      <c r="Q150" s="106">
        <v>0</v>
      </c>
      <c r="R150" s="106">
        <f>Q150*H150</f>
        <v>0</v>
      </c>
      <c r="S150" s="106">
        <v>0</v>
      </c>
      <c r="T150" s="107">
        <f>S150*H150</f>
        <v>0</v>
      </c>
      <c r="AR150" s="108" t="s">
        <v>212</v>
      </c>
      <c r="AT150" s="108" t="s">
        <v>207</v>
      </c>
      <c r="AU150" s="108" t="s">
        <v>88</v>
      </c>
      <c r="AY150" s="15" t="s">
        <v>205</v>
      </c>
      <c r="BE150" s="109">
        <f>IF(N150="základní",J150,0)</f>
        <v>0</v>
      </c>
      <c r="BF150" s="109">
        <f>IF(N150="snížená",J150,0)</f>
        <v>0</v>
      </c>
      <c r="BG150" s="109">
        <f>IF(N150="zákl. přenesená",J150,0)</f>
        <v>0</v>
      </c>
      <c r="BH150" s="109">
        <f>IF(N150="sníž. přenesená",J150,0)</f>
        <v>0</v>
      </c>
      <c r="BI150" s="109">
        <f>IF(N150="nulová",J150,0)</f>
        <v>0</v>
      </c>
      <c r="BJ150" s="15" t="s">
        <v>86</v>
      </c>
      <c r="BK150" s="109">
        <f>ROUND(I150*H150,2)</f>
        <v>0</v>
      </c>
      <c r="BL150" s="15" t="s">
        <v>212</v>
      </c>
      <c r="BM150" s="108" t="s">
        <v>761</v>
      </c>
    </row>
    <row r="151" spans="2:65" s="122" customFormat="1">
      <c r="B151" s="121"/>
      <c r="D151" s="110" t="s">
        <v>218</v>
      </c>
      <c r="E151" s="123" t="s">
        <v>1</v>
      </c>
      <c r="F151" s="124" t="s">
        <v>762</v>
      </c>
      <c r="H151" s="125">
        <v>145.84</v>
      </c>
      <c r="I151" s="6"/>
      <c r="L151" s="121"/>
      <c r="M151" s="126"/>
      <c r="N151" s="127"/>
      <c r="O151" s="127"/>
      <c r="P151" s="127"/>
      <c r="Q151" s="127"/>
      <c r="R151" s="127"/>
      <c r="S151" s="127"/>
      <c r="T151" s="128"/>
      <c r="AT151" s="123" t="s">
        <v>218</v>
      </c>
      <c r="AU151" s="123" t="s">
        <v>88</v>
      </c>
      <c r="AV151" s="122" t="s">
        <v>88</v>
      </c>
      <c r="AW151" s="122" t="s">
        <v>35</v>
      </c>
      <c r="AX151" s="122" t="s">
        <v>79</v>
      </c>
      <c r="AY151" s="123" t="s">
        <v>205</v>
      </c>
    </row>
    <row r="152" spans="2:65" s="122" customFormat="1">
      <c r="B152" s="121"/>
      <c r="D152" s="110" t="s">
        <v>218</v>
      </c>
      <c r="E152" s="123" t="s">
        <v>1</v>
      </c>
      <c r="F152" s="124" t="s">
        <v>763</v>
      </c>
      <c r="H152" s="125">
        <v>-57.91</v>
      </c>
      <c r="I152" s="6"/>
      <c r="L152" s="121"/>
      <c r="M152" s="126"/>
      <c r="N152" s="127"/>
      <c r="O152" s="127"/>
      <c r="P152" s="127"/>
      <c r="Q152" s="127"/>
      <c r="R152" s="127"/>
      <c r="S152" s="127"/>
      <c r="T152" s="128"/>
      <c r="AT152" s="123" t="s">
        <v>218</v>
      </c>
      <c r="AU152" s="123" t="s">
        <v>88</v>
      </c>
      <c r="AV152" s="122" t="s">
        <v>88</v>
      </c>
      <c r="AW152" s="122" t="s">
        <v>35</v>
      </c>
      <c r="AX152" s="122" t="s">
        <v>79</v>
      </c>
      <c r="AY152" s="123" t="s">
        <v>205</v>
      </c>
    </row>
    <row r="153" spans="2:65" s="200" customFormat="1">
      <c r="B153" s="199"/>
      <c r="D153" s="110" t="s">
        <v>218</v>
      </c>
      <c r="E153" s="201" t="s">
        <v>1</v>
      </c>
      <c r="F153" s="202" t="s">
        <v>220</v>
      </c>
      <c r="H153" s="203">
        <v>87.93</v>
      </c>
      <c r="I153" s="7"/>
      <c r="L153" s="199"/>
      <c r="M153" s="204"/>
      <c r="N153" s="205"/>
      <c r="O153" s="205"/>
      <c r="P153" s="205"/>
      <c r="Q153" s="205"/>
      <c r="R153" s="205"/>
      <c r="S153" s="205"/>
      <c r="T153" s="206"/>
      <c r="AT153" s="201" t="s">
        <v>218</v>
      </c>
      <c r="AU153" s="201" t="s">
        <v>88</v>
      </c>
      <c r="AV153" s="200" t="s">
        <v>212</v>
      </c>
      <c r="AW153" s="200" t="s">
        <v>35</v>
      </c>
      <c r="AX153" s="200" t="s">
        <v>86</v>
      </c>
      <c r="AY153" s="201" t="s">
        <v>205</v>
      </c>
    </row>
    <row r="154" spans="2:65" s="25" customFormat="1" ht="16.5" customHeight="1">
      <c r="B154" s="23"/>
      <c r="C154" s="98" t="s">
        <v>212</v>
      </c>
      <c r="D154" s="98" t="s">
        <v>207</v>
      </c>
      <c r="E154" s="99" t="s">
        <v>264</v>
      </c>
      <c r="F154" s="100" t="s">
        <v>265</v>
      </c>
      <c r="G154" s="101" t="s">
        <v>233</v>
      </c>
      <c r="H154" s="102">
        <v>57.91</v>
      </c>
      <c r="I154" s="5"/>
      <c r="J154" s="102">
        <f>ROUND(I154*H154,2)</f>
        <v>0</v>
      </c>
      <c r="K154" s="100" t="s">
        <v>234</v>
      </c>
      <c r="L154" s="23"/>
      <c r="M154" s="103" t="s">
        <v>1</v>
      </c>
      <c r="N154" s="104" t="s">
        <v>44</v>
      </c>
      <c r="O154" s="105"/>
      <c r="P154" s="106">
        <f>O154*H154</f>
        <v>0</v>
      </c>
      <c r="Q154" s="106">
        <v>0</v>
      </c>
      <c r="R154" s="106">
        <f>Q154*H154</f>
        <v>0</v>
      </c>
      <c r="S154" s="106">
        <v>0</v>
      </c>
      <c r="T154" s="107">
        <f>S154*H154</f>
        <v>0</v>
      </c>
      <c r="AR154" s="108" t="s">
        <v>212</v>
      </c>
      <c r="AT154" s="108" t="s">
        <v>207</v>
      </c>
      <c r="AU154" s="108" t="s">
        <v>88</v>
      </c>
      <c r="AY154" s="15" t="s">
        <v>205</v>
      </c>
      <c r="BE154" s="109">
        <f>IF(N154="základní",J154,0)</f>
        <v>0</v>
      </c>
      <c r="BF154" s="109">
        <f>IF(N154="snížená",J154,0)</f>
        <v>0</v>
      </c>
      <c r="BG154" s="109">
        <f>IF(N154="zákl. přenesená",J154,0)</f>
        <v>0</v>
      </c>
      <c r="BH154" s="109">
        <f>IF(N154="sníž. přenesená",J154,0)</f>
        <v>0</v>
      </c>
      <c r="BI154" s="109">
        <f>IF(N154="nulová",J154,0)</f>
        <v>0</v>
      </c>
      <c r="BJ154" s="15" t="s">
        <v>86</v>
      </c>
      <c r="BK154" s="109">
        <f>ROUND(I154*H154,2)</f>
        <v>0</v>
      </c>
      <c r="BL154" s="15" t="s">
        <v>212</v>
      </c>
      <c r="BM154" s="108" t="s">
        <v>764</v>
      </c>
    </row>
    <row r="155" spans="2:65" s="25" customFormat="1" ht="19.5">
      <c r="B155" s="23"/>
      <c r="D155" s="110" t="s">
        <v>214</v>
      </c>
      <c r="F155" s="198" t="s">
        <v>765</v>
      </c>
      <c r="I155" s="2"/>
      <c r="L155" s="23"/>
      <c r="M155" s="112"/>
      <c r="N155" s="105"/>
      <c r="O155" s="105"/>
      <c r="P155" s="105"/>
      <c r="Q155" s="105"/>
      <c r="R155" s="105"/>
      <c r="S155" s="105"/>
      <c r="T155" s="113"/>
      <c r="AT155" s="15" t="s">
        <v>214</v>
      </c>
      <c r="AU155" s="15" t="s">
        <v>88</v>
      </c>
    </row>
    <row r="156" spans="2:65" s="25" customFormat="1" ht="146.25">
      <c r="B156" s="23"/>
      <c r="D156" s="110" t="s">
        <v>237</v>
      </c>
      <c r="F156" s="111" t="s">
        <v>766</v>
      </c>
      <c r="I156" s="2"/>
      <c r="L156" s="23"/>
      <c r="M156" s="112"/>
      <c r="N156" s="105"/>
      <c r="O156" s="105"/>
      <c r="P156" s="105"/>
      <c r="Q156" s="105"/>
      <c r="R156" s="105"/>
      <c r="S156" s="105"/>
      <c r="T156" s="113"/>
      <c r="AT156" s="15" t="s">
        <v>237</v>
      </c>
      <c r="AU156" s="15" t="s">
        <v>88</v>
      </c>
    </row>
    <row r="157" spans="2:65" s="115" customFormat="1" ht="22.5">
      <c r="B157" s="114"/>
      <c r="D157" s="110" t="s">
        <v>218</v>
      </c>
      <c r="E157" s="116" t="s">
        <v>1</v>
      </c>
      <c r="F157" s="117" t="s">
        <v>570</v>
      </c>
      <c r="H157" s="116" t="s">
        <v>1</v>
      </c>
      <c r="I157" s="9"/>
      <c r="L157" s="114"/>
      <c r="M157" s="118"/>
      <c r="N157" s="119"/>
      <c r="O157" s="119"/>
      <c r="P157" s="119"/>
      <c r="Q157" s="119"/>
      <c r="R157" s="119"/>
      <c r="S157" s="119"/>
      <c r="T157" s="120"/>
      <c r="AT157" s="116" t="s">
        <v>218</v>
      </c>
      <c r="AU157" s="116" t="s">
        <v>88</v>
      </c>
      <c r="AV157" s="115" t="s">
        <v>86</v>
      </c>
      <c r="AW157" s="115" t="s">
        <v>35</v>
      </c>
      <c r="AX157" s="115" t="s">
        <v>79</v>
      </c>
      <c r="AY157" s="116" t="s">
        <v>205</v>
      </c>
    </row>
    <row r="158" spans="2:65" s="122" customFormat="1">
      <c r="B158" s="121"/>
      <c r="D158" s="110" t="s">
        <v>218</v>
      </c>
      <c r="E158" s="123" t="s">
        <v>1</v>
      </c>
      <c r="F158" s="124" t="s">
        <v>767</v>
      </c>
      <c r="H158" s="125">
        <v>57.91</v>
      </c>
      <c r="I158" s="6"/>
      <c r="L158" s="121"/>
      <c r="M158" s="126"/>
      <c r="N158" s="127"/>
      <c r="O158" s="127"/>
      <c r="P158" s="127"/>
      <c r="Q158" s="127"/>
      <c r="R158" s="127"/>
      <c r="S158" s="127"/>
      <c r="T158" s="128"/>
      <c r="AT158" s="123" t="s">
        <v>218</v>
      </c>
      <c r="AU158" s="123" t="s">
        <v>88</v>
      </c>
      <c r="AV158" s="122" t="s">
        <v>88</v>
      </c>
      <c r="AW158" s="122" t="s">
        <v>35</v>
      </c>
      <c r="AX158" s="122" t="s">
        <v>79</v>
      </c>
      <c r="AY158" s="123" t="s">
        <v>205</v>
      </c>
    </row>
    <row r="159" spans="2:65" s="200" customFormat="1">
      <c r="B159" s="199"/>
      <c r="D159" s="110" t="s">
        <v>218</v>
      </c>
      <c r="E159" s="201" t="s">
        <v>1</v>
      </c>
      <c r="F159" s="202" t="s">
        <v>220</v>
      </c>
      <c r="H159" s="203">
        <v>57.91</v>
      </c>
      <c r="I159" s="7"/>
      <c r="L159" s="199"/>
      <c r="M159" s="204"/>
      <c r="N159" s="205"/>
      <c r="O159" s="205"/>
      <c r="P159" s="205"/>
      <c r="Q159" s="205"/>
      <c r="R159" s="205"/>
      <c r="S159" s="205"/>
      <c r="T159" s="206"/>
      <c r="AT159" s="201" t="s">
        <v>218</v>
      </c>
      <c r="AU159" s="201" t="s">
        <v>88</v>
      </c>
      <c r="AV159" s="200" t="s">
        <v>212</v>
      </c>
      <c r="AW159" s="200" t="s">
        <v>35</v>
      </c>
      <c r="AX159" s="200" t="s">
        <v>86</v>
      </c>
      <c r="AY159" s="201" t="s">
        <v>205</v>
      </c>
    </row>
    <row r="160" spans="2:65" s="25" customFormat="1" ht="24" customHeight="1">
      <c r="B160" s="23"/>
      <c r="C160" s="98" t="s">
        <v>258</v>
      </c>
      <c r="D160" s="98" t="s">
        <v>207</v>
      </c>
      <c r="E160" s="99" t="s">
        <v>576</v>
      </c>
      <c r="F160" s="100" t="s">
        <v>577</v>
      </c>
      <c r="G160" s="101" t="s">
        <v>233</v>
      </c>
      <c r="H160" s="102">
        <v>57.91</v>
      </c>
      <c r="I160" s="5"/>
      <c r="J160" s="102">
        <f>ROUND(I160*H160,2)</f>
        <v>0</v>
      </c>
      <c r="K160" s="100" t="s">
        <v>234</v>
      </c>
      <c r="L160" s="23"/>
      <c r="M160" s="103" t="s">
        <v>1</v>
      </c>
      <c r="N160" s="104" t="s">
        <v>44</v>
      </c>
      <c r="O160" s="105"/>
      <c r="P160" s="106">
        <f>O160*H160</f>
        <v>0</v>
      </c>
      <c r="Q160" s="106">
        <v>0</v>
      </c>
      <c r="R160" s="106">
        <f>Q160*H160</f>
        <v>0</v>
      </c>
      <c r="S160" s="106">
        <v>0</v>
      </c>
      <c r="T160" s="107">
        <f>S160*H160</f>
        <v>0</v>
      </c>
      <c r="AR160" s="108" t="s">
        <v>212</v>
      </c>
      <c r="AT160" s="108" t="s">
        <v>207</v>
      </c>
      <c r="AU160" s="108" t="s">
        <v>88</v>
      </c>
      <c r="AY160" s="15" t="s">
        <v>205</v>
      </c>
      <c r="BE160" s="109">
        <f>IF(N160="základní",J160,0)</f>
        <v>0</v>
      </c>
      <c r="BF160" s="109">
        <f>IF(N160="snížená",J160,0)</f>
        <v>0</v>
      </c>
      <c r="BG160" s="109">
        <f>IF(N160="zákl. přenesená",J160,0)</f>
        <v>0</v>
      </c>
      <c r="BH160" s="109">
        <f>IF(N160="sníž. přenesená",J160,0)</f>
        <v>0</v>
      </c>
      <c r="BI160" s="109">
        <f>IF(N160="nulová",J160,0)</f>
        <v>0</v>
      </c>
      <c r="BJ160" s="15" t="s">
        <v>86</v>
      </c>
      <c r="BK160" s="109">
        <f>ROUND(I160*H160,2)</f>
        <v>0</v>
      </c>
      <c r="BL160" s="15" t="s">
        <v>212</v>
      </c>
      <c r="BM160" s="108" t="s">
        <v>768</v>
      </c>
    </row>
    <row r="161" spans="2:65" s="25" customFormat="1" ht="29.25">
      <c r="B161" s="23"/>
      <c r="D161" s="110" t="s">
        <v>214</v>
      </c>
      <c r="F161" s="198" t="s">
        <v>769</v>
      </c>
      <c r="I161" s="2"/>
      <c r="L161" s="23"/>
      <c r="M161" s="112"/>
      <c r="N161" s="105"/>
      <c r="O161" s="105"/>
      <c r="P161" s="105"/>
      <c r="Q161" s="105"/>
      <c r="R161" s="105"/>
      <c r="S161" s="105"/>
      <c r="T161" s="113"/>
      <c r="AT161" s="15" t="s">
        <v>214</v>
      </c>
      <c r="AU161" s="15" t="s">
        <v>88</v>
      </c>
    </row>
    <row r="162" spans="2:65" s="25" customFormat="1" ht="409.5">
      <c r="B162" s="23"/>
      <c r="D162" s="110" t="s">
        <v>237</v>
      </c>
      <c r="F162" s="223" t="s">
        <v>580</v>
      </c>
      <c r="I162" s="2"/>
      <c r="L162" s="23"/>
      <c r="M162" s="112"/>
      <c r="N162" s="105"/>
      <c r="O162" s="105"/>
      <c r="P162" s="105"/>
      <c r="Q162" s="105"/>
      <c r="R162" s="105"/>
      <c r="S162" s="105"/>
      <c r="T162" s="113"/>
      <c r="AT162" s="15" t="s">
        <v>237</v>
      </c>
      <c r="AU162" s="15" t="s">
        <v>88</v>
      </c>
    </row>
    <row r="163" spans="2:65" s="115" customFormat="1">
      <c r="B163" s="114"/>
      <c r="D163" s="110" t="s">
        <v>218</v>
      </c>
      <c r="E163" s="116" t="s">
        <v>1</v>
      </c>
      <c r="F163" s="117" t="s">
        <v>770</v>
      </c>
      <c r="H163" s="116" t="s">
        <v>1</v>
      </c>
      <c r="I163" s="9"/>
      <c r="L163" s="114"/>
      <c r="M163" s="118"/>
      <c r="N163" s="119"/>
      <c r="O163" s="119"/>
      <c r="P163" s="119"/>
      <c r="Q163" s="119"/>
      <c r="R163" s="119"/>
      <c r="S163" s="119"/>
      <c r="T163" s="120"/>
      <c r="AT163" s="116" t="s">
        <v>218</v>
      </c>
      <c r="AU163" s="116" t="s">
        <v>88</v>
      </c>
      <c r="AV163" s="115" t="s">
        <v>86</v>
      </c>
      <c r="AW163" s="115" t="s">
        <v>35</v>
      </c>
      <c r="AX163" s="115" t="s">
        <v>79</v>
      </c>
      <c r="AY163" s="116" t="s">
        <v>205</v>
      </c>
    </row>
    <row r="164" spans="2:65" s="122" customFormat="1">
      <c r="B164" s="121"/>
      <c r="D164" s="110" t="s">
        <v>218</v>
      </c>
      <c r="E164" s="123" t="s">
        <v>1</v>
      </c>
      <c r="F164" s="124" t="s">
        <v>771</v>
      </c>
      <c r="H164" s="125">
        <v>57.91</v>
      </c>
      <c r="I164" s="6"/>
      <c r="L164" s="121"/>
      <c r="M164" s="126"/>
      <c r="N164" s="127"/>
      <c r="O164" s="127"/>
      <c r="P164" s="127"/>
      <c r="Q164" s="127"/>
      <c r="R164" s="127"/>
      <c r="S164" s="127"/>
      <c r="T164" s="128"/>
      <c r="AT164" s="123" t="s">
        <v>218</v>
      </c>
      <c r="AU164" s="123" t="s">
        <v>88</v>
      </c>
      <c r="AV164" s="122" t="s">
        <v>88</v>
      </c>
      <c r="AW164" s="122" t="s">
        <v>35</v>
      </c>
      <c r="AX164" s="122" t="s">
        <v>79</v>
      </c>
      <c r="AY164" s="123" t="s">
        <v>205</v>
      </c>
    </row>
    <row r="165" spans="2:65" s="200" customFormat="1">
      <c r="B165" s="199"/>
      <c r="D165" s="110" t="s">
        <v>218</v>
      </c>
      <c r="E165" s="201" t="s">
        <v>1</v>
      </c>
      <c r="F165" s="202" t="s">
        <v>220</v>
      </c>
      <c r="H165" s="203">
        <v>57.91</v>
      </c>
      <c r="I165" s="7"/>
      <c r="L165" s="199"/>
      <c r="M165" s="204"/>
      <c r="N165" s="205"/>
      <c r="O165" s="205"/>
      <c r="P165" s="205"/>
      <c r="Q165" s="205"/>
      <c r="R165" s="205"/>
      <c r="S165" s="205"/>
      <c r="T165" s="206"/>
      <c r="AT165" s="201" t="s">
        <v>218</v>
      </c>
      <c r="AU165" s="201" t="s">
        <v>88</v>
      </c>
      <c r="AV165" s="200" t="s">
        <v>212</v>
      </c>
      <c r="AW165" s="200" t="s">
        <v>35</v>
      </c>
      <c r="AX165" s="200" t="s">
        <v>86</v>
      </c>
      <c r="AY165" s="201" t="s">
        <v>205</v>
      </c>
    </row>
    <row r="166" spans="2:65" s="86" customFormat="1" ht="22.9" customHeight="1">
      <c r="B166" s="85"/>
      <c r="D166" s="87" t="s">
        <v>78</v>
      </c>
      <c r="E166" s="96" t="s">
        <v>88</v>
      </c>
      <c r="F166" s="96" t="s">
        <v>333</v>
      </c>
      <c r="I166" s="4"/>
      <c r="J166" s="97">
        <f>BK166</f>
        <v>0</v>
      </c>
      <c r="L166" s="85"/>
      <c r="M166" s="90"/>
      <c r="N166" s="91"/>
      <c r="O166" s="91"/>
      <c r="P166" s="92">
        <f>SUM(P167:P194)</f>
        <v>0</v>
      </c>
      <c r="Q166" s="91"/>
      <c r="R166" s="92">
        <f>SUM(R167:R194)</f>
        <v>5.7013729999999994</v>
      </c>
      <c r="S166" s="91"/>
      <c r="T166" s="93">
        <f>SUM(T167:T194)</f>
        <v>0</v>
      </c>
      <c r="AR166" s="87" t="s">
        <v>86</v>
      </c>
      <c r="AT166" s="94" t="s">
        <v>78</v>
      </c>
      <c r="AU166" s="94" t="s">
        <v>86</v>
      </c>
      <c r="AY166" s="87" t="s">
        <v>205</v>
      </c>
      <c r="BK166" s="95">
        <f>SUM(BK167:BK194)</f>
        <v>0</v>
      </c>
    </row>
    <row r="167" spans="2:65" s="25" customFormat="1" ht="24" customHeight="1">
      <c r="B167" s="23"/>
      <c r="C167" s="98" t="s">
        <v>263</v>
      </c>
      <c r="D167" s="98" t="s">
        <v>207</v>
      </c>
      <c r="E167" s="99" t="s">
        <v>772</v>
      </c>
      <c r="F167" s="100" t="s">
        <v>773</v>
      </c>
      <c r="G167" s="101" t="s">
        <v>233</v>
      </c>
      <c r="H167" s="102">
        <v>61.38</v>
      </c>
      <c r="I167" s="5"/>
      <c r="J167" s="102">
        <f>ROUND(I167*H167,2)</f>
        <v>0</v>
      </c>
      <c r="K167" s="100" t="s">
        <v>760</v>
      </c>
      <c r="L167" s="23"/>
      <c r="M167" s="103" t="s">
        <v>1</v>
      </c>
      <c r="N167" s="104" t="s">
        <v>44</v>
      </c>
      <c r="O167" s="105"/>
      <c r="P167" s="106">
        <f>O167*H167</f>
        <v>0</v>
      </c>
      <c r="Q167" s="106">
        <v>0</v>
      </c>
      <c r="R167" s="106">
        <f>Q167*H167</f>
        <v>0</v>
      </c>
      <c r="S167" s="106">
        <v>0</v>
      </c>
      <c r="T167" s="107">
        <f>S167*H167</f>
        <v>0</v>
      </c>
      <c r="AR167" s="108" t="s">
        <v>212</v>
      </c>
      <c r="AT167" s="108" t="s">
        <v>207</v>
      </c>
      <c r="AU167" s="108" t="s">
        <v>88</v>
      </c>
      <c r="AY167" s="15" t="s">
        <v>205</v>
      </c>
      <c r="BE167" s="109">
        <f>IF(N167="základní",J167,0)</f>
        <v>0</v>
      </c>
      <c r="BF167" s="109">
        <f>IF(N167="snížená",J167,0)</f>
        <v>0</v>
      </c>
      <c r="BG167" s="109">
        <f>IF(N167="zákl. přenesená",J167,0)</f>
        <v>0</v>
      </c>
      <c r="BH167" s="109">
        <f>IF(N167="sníž. přenesená",J167,0)</f>
        <v>0</v>
      </c>
      <c r="BI167" s="109">
        <f>IF(N167="nulová",J167,0)</f>
        <v>0</v>
      </c>
      <c r="BJ167" s="15" t="s">
        <v>86</v>
      </c>
      <c r="BK167" s="109">
        <f>ROUND(I167*H167,2)</f>
        <v>0</v>
      </c>
      <c r="BL167" s="15" t="s">
        <v>212</v>
      </c>
      <c r="BM167" s="108" t="s">
        <v>774</v>
      </c>
    </row>
    <row r="168" spans="2:65" s="25" customFormat="1" ht="19.5">
      <c r="B168" s="23"/>
      <c r="D168" s="110" t="s">
        <v>214</v>
      </c>
      <c r="F168" s="198" t="s">
        <v>775</v>
      </c>
      <c r="I168" s="2"/>
      <c r="L168" s="23"/>
      <c r="M168" s="112"/>
      <c r="N168" s="105"/>
      <c r="O168" s="105"/>
      <c r="P168" s="105"/>
      <c r="Q168" s="105"/>
      <c r="R168" s="105"/>
      <c r="S168" s="105"/>
      <c r="T168" s="113"/>
      <c r="AT168" s="15" t="s">
        <v>214</v>
      </c>
      <c r="AU168" s="15" t="s">
        <v>88</v>
      </c>
    </row>
    <row r="169" spans="2:65" s="25" customFormat="1" ht="58.5">
      <c r="B169" s="23"/>
      <c r="D169" s="110" t="s">
        <v>237</v>
      </c>
      <c r="F169" s="111" t="s">
        <v>604</v>
      </c>
      <c r="I169" s="2"/>
      <c r="L169" s="23"/>
      <c r="M169" s="112"/>
      <c r="N169" s="105"/>
      <c r="O169" s="105"/>
      <c r="P169" s="105"/>
      <c r="Q169" s="105"/>
      <c r="R169" s="105"/>
      <c r="S169" s="105"/>
      <c r="T169" s="113"/>
      <c r="AT169" s="15" t="s">
        <v>237</v>
      </c>
      <c r="AU169" s="15" t="s">
        <v>88</v>
      </c>
    </row>
    <row r="170" spans="2:65" s="115" customFormat="1">
      <c r="B170" s="114"/>
      <c r="D170" s="110" t="s">
        <v>218</v>
      </c>
      <c r="E170" s="116" t="s">
        <v>1</v>
      </c>
      <c r="F170" s="117" t="s">
        <v>776</v>
      </c>
      <c r="H170" s="116" t="s">
        <v>1</v>
      </c>
      <c r="I170" s="9"/>
      <c r="L170" s="114"/>
      <c r="M170" s="118"/>
      <c r="N170" s="119"/>
      <c r="O170" s="119"/>
      <c r="P170" s="119"/>
      <c r="Q170" s="119"/>
      <c r="R170" s="119"/>
      <c r="S170" s="119"/>
      <c r="T170" s="120"/>
      <c r="AT170" s="116" t="s">
        <v>218</v>
      </c>
      <c r="AU170" s="116" t="s">
        <v>88</v>
      </c>
      <c r="AV170" s="115" t="s">
        <v>86</v>
      </c>
      <c r="AW170" s="115" t="s">
        <v>35</v>
      </c>
      <c r="AX170" s="115" t="s">
        <v>79</v>
      </c>
      <c r="AY170" s="116" t="s">
        <v>205</v>
      </c>
    </row>
    <row r="171" spans="2:65" s="115" customFormat="1">
      <c r="B171" s="114"/>
      <c r="D171" s="110" t="s">
        <v>218</v>
      </c>
      <c r="E171" s="116" t="s">
        <v>1</v>
      </c>
      <c r="F171" s="117" t="s">
        <v>777</v>
      </c>
      <c r="H171" s="116" t="s">
        <v>1</v>
      </c>
      <c r="I171" s="9"/>
      <c r="L171" s="114"/>
      <c r="M171" s="118"/>
      <c r="N171" s="119"/>
      <c r="O171" s="119"/>
      <c r="P171" s="119"/>
      <c r="Q171" s="119"/>
      <c r="R171" s="119"/>
      <c r="S171" s="119"/>
      <c r="T171" s="120"/>
      <c r="AT171" s="116" t="s">
        <v>218</v>
      </c>
      <c r="AU171" s="116" t="s">
        <v>88</v>
      </c>
      <c r="AV171" s="115" t="s">
        <v>86</v>
      </c>
      <c r="AW171" s="115" t="s">
        <v>35</v>
      </c>
      <c r="AX171" s="115" t="s">
        <v>79</v>
      </c>
      <c r="AY171" s="116" t="s">
        <v>205</v>
      </c>
    </row>
    <row r="172" spans="2:65" s="122" customFormat="1" ht="33.75">
      <c r="B172" s="121"/>
      <c r="D172" s="110" t="s">
        <v>218</v>
      </c>
      <c r="E172" s="123" t="s">
        <v>1</v>
      </c>
      <c r="F172" s="124" t="s">
        <v>778</v>
      </c>
      <c r="H172" s="125">
        <v>35.520000000000003</v>
      </c>
      <c r="I172" s="6"/>
      <c r="L172" s="121"/>
      <c r="M172" s="126"/>
      <c r="N172" s="127"/>
      <c r="O172" s="127"/>
      <c r="P172" s="127"/>
      <c r="Q172" s="127"/>
      <c r="R172" s="127"/>
      <c r="S172" s="127"/>
      <c r="T172" s="128"/>
      <c r="AT172" s="123" t="s">
        <v>218</v>
      </c>
      <c r="AU172" s="123" t="s">
        <v>88</v>
      </c>
      <c r="AV172" s="122" t="s">
        <v>88</v>
      </c>
      <c r="AW172" s="122" t="s">
        <v>35</v>
      </c>
      <c r="AX172" s="122" t="s">
        <v>79</v>
      </c>
      <c r="AY172" s="123" t="s">
        <v>205</v>
      </c>
    </row>
    <row r="173" spans="2:65" s="115" customFormat="1">
      <c r="B173" s="114"/>
      <c r="D173" s="110" t="s">
        <v>218</v>
      </c>
      <c r="E173" s="116" t="s">
        <v>1</v>
      </c>
      <c r="F173" s="117" t="s">
        <v>779</v>
      </c>
      <c r="H173" s="116" t="s">
        <v>1</v>
      </c>
      <c r="I173" s="9"/>
      <c r="L173" s="114"/>
      <c r="M173" s="118"/>
      <c r="N173" s="119"/>
      <c r="O173" s="119"/>
      <c r="P173" s="119"/>
      <c r="Q173" s="119"/>
      <c r="R173" s="119"/>
      <c r="S173" s="119"/>
      <c r="T173" s="120"/>
      <c r="AT173" s="116" t="s">
        <v>218</v>
      </c>
      <c r="AU173" s="116" t="s">
        <v>88</v>
      </c>
      <c r="AV173" s="115" t="s">
        <v>86</v>
      </c>
      <c r="AW173" s="115" t="s">
        <v>35</v>
      </c>
      <c r="AX173" s="115" t="s">
        <v>79</v>
      </c>
      <c r="AY173" s="116" t="s">
        <v>205</v>
      </c>
    </row>
    <row r="174" spans="2:65" s="122" customFormat="1">
      <c r="B174" s="121"/>
      <c r="D174" s="110" t="s">
        <v>218</v>
      </c>
      <c r="E174" s="123" t="s">
        <v>1</v>
      </c>
      <c r="F174" s="124" t="s">
        <v>780</v>
      </c>
      <c r="H174" s="125">
        <v>17.32</v>
      </c>
      <c r="I174" s="6"/>
      <c r="L174" s="121"/>
      <c r="M174" s="126"/>
      <c r="N174" s="127"/>
      <c r="O174" s="127"/>
      <c r="P174" s="127"/>
      <c r="Q174" s="127"/>
      <c r="R174" s="127"/>
      <c r="S174" s="127"/>
      <c r="T174" s="128"/>
      <c r="AT174" s="123" t="s">
        <v>218</v>
      </c>
      <c r="AU174" s="123" t="s">
        <v>88</v>
      </c>
      <c r="AV174" s="122" t="s">
        <v>88</v>
      </c>
      <c r="AW174" s="122" t="s">
        <v>35</v>
      </c>
      <c r="AX174" s="122" t="s">
        <v>79</v>
      </c>
      <c r="AY174" s="123" t="s">
        <v>205</v>
      </c>
    </row>
    <row r="175" spans="2:65" s="115" customFormat="1">
      <c r="B175" s="114"/>
      <c r="D175" s="110" t="s">
        <v>218</v>
      </c>
      <c r="E175" s="116" t="s">
        <v>1</v>
      </c>
      <c r="F175" s="117" t="s">
        <v>781</v>
      </c>
      <c r="H175" s="116" t="s">
        <v>1</v>
      </c>
      <c r="I175" s="9"/>
      <c r="L175" s="114"/>
      <c r="M175" s="118"/>
      <c r="N175" s="119"/>
      <c r="O175" s="119"/>
      <c r="P175" s="119"/>
      <c r="Q175" s="119"/>
      <c r="R175" s="119"/>
      <c r="S175" s="119"/>
      <c r="T175" s="120"/>
      <c r="AT175" s="116" t="s">
        <v>218</v>
      </c>
      <c r="AU175" s="116" t="s">
        <v>88</v>
      </c>
      <c r="AV175" s="115" t="s">
        <v>86</v>
      </c>
      <c r="AW175" s="115" t="s">
        <v>35</v>
      </c>
      <c r="AX175" s="115" t="s">
        <v>79</v>
      </c>
      <c r="AY175" s="116" t="s">
        <v>205</v>
      </c>
    </row>
    <row r="176" spans="2:65" s="122" customFormat="1">
      <c r="B176" s="121"/>
      <c r="D176" s="110" t="s">
        <v>218</v>
      </c>
      <c r="E176" s="123" t="s">
        <v>1</v>
      </c>
      <c r="F176" s="124" t="s">
        <v>782</v>
      </c>
      <c r="H176" s="125">
        <v>4.74</v>
      </c>
      <c r="I176" s="6"/>
      <c r="L176" s="121"/>
      <c r="M176" s="126"/>
      <c r="N176" s="127"/>
      <c r="O176" s="127"/>
      <c r="P176" s="127"/>
      <c r="Q176" s="127"/>
      <c r="R176" s="127"/>
      <c r="S176" s="127"/>
      <c r="T176" s="128"/>
      <c r="AT176" s="123" t="s">
        <v>218</v>
      </c>
      <c r="AU176" s="123" t="s">
        <v>88</v>
      </c>
      <c r="AV176" s="122" t="s">
        <v>88</v>
      </c>
      <c r="AW176" s="122" t="s">
        <v>35</v>
      </c>
      <c r="AX176" s="122" t="s">
        <v>79</v>
      </c>
      <c r="AY176" s="123" t="s">
        <v>205</v>
      </c>
    </row>
    <row r="177" spans="2:65" s="115" customFormat="1">
      <c r="B177" s="114"/>
      <c r="D177" s="110" t="s">
        <v>218</v>
      </c>
      <c r="E177" s="116" t="s">
        <v>1</v>
      </c>
      <c r="F177" s="117" t="s">
        <v>783</v>
      </c>
      <c r="H177" s="116" t="s">
        <v>1</v>
      </c>
      <c r="I177" s="9"/>
      <c r="L177" s="114"/>
      <c r="M177" s="118"/>
      <c r="N177" s="119"/>
      <c r="O177" s="119"/>
      <c r="P177" s="119"/>
      <c r="Q177" s="119"/>
      <c r="R177" s="119"/>
      <c r="S177" s="119"/>
      <c r="T177" s="120"/>
      <c r="AT177" s="116" t="s">
        <v>218</v>
      </c>
      <c r="AU177" s="116" t="s">
        <v>88</v>
      </c>
      <c r="AV177" s="115" t="s">
        <v>86</v>
      </c>
      <c r="AW177" s="115" t="s">
        <v>35</v>
      </c>
      <c r="AX177" s="115" t="s">
        <v>79</v>
      </c>
      <c r="AY177" s="116" t="s">
        <v>205</v>
      </c>
    </row>
    <row r="178" spans="2:65" s="122" customFormat="1">
      <c r="B178" s="121"/>
      <c r="D178" s="110" t="s">
        <v>218</v>
      </c>
      <c r="E178" s="123" t="s">
        <v>1</v>
      </c>
      <c r="F178" s="124" t="s">
        <v>784</v>
      </c>
      <c r="H178" s="125">
        <v>3.8</v>
      </c>
      <c r="I178" s="6"/>
      <c r="L178" s="121"/>
      <c r="M178" s="126"/>
      <c r="N178" s="127"/>
      <c r="O178" s="127"/>
      <c r="P178" s="127"/>
      <c r="Q178" s="127"/>
      <c r="R178" s="127"/>
      <c r="S178" s="127"/>
      <c r="T178" s="128"/>
      <c r="AT178" s="123" t="s">
        <v>218</v>
      </c>
      <c r="AU178" s="123" t="s">
        <v>88</v>
      </c>
      <c r="AV178" s="122" t="s">
        <v>88</v>
      </c>
      <c r="AW178" s="122" t="s">
        <v>35</v>
      </c>
      <c r="AX178" s="122" t="s">
        <v>79</v>
      </c>
      <c r="AY178" s="123" t="s">
        <v>205</v>
      </c>
    </row>
    <row r="179" spans="2:65" s="200" customFormat="1">
      <c r="B179" s="199"/>
      <c r="D179" s="110" t="s">
        <v>218</v>
      </c>
      <c r="E179" s="201" t="s">
        <v>1</v>
      </c>
      <c r="F179" s="202" t="s">
        <v>220</v>
      </c>
      <c r="H179" s="203">
        <v>61.38</v>
      </c>
      <c r="I179" s="7"/>
      <c r="L179" s="199"/>
      <c r="M179" s="204"/>
      <c r="N179" s="205"/>
      <c r="O179" s="205"/>
      <c r="P179" s="205"/>
      <c r="Q179" s="205"/>
      <c r="R179" s="205"/>
      <c r="S179" s="205"/>
      <c r="T179" s="206"/>
      <c r="AT179" s="201" t="s">
        <v>218</v>
      </c>
      <c r="AU179" s="201" t="s">
        <v>88</v>
      </c>
      <c r="AV179" s="200" t="s">
        <v>212</v>
      </c>
      <c r="AW179" s="200" t="s">
        <v>35</v>
      </c>
      <c r="AX179" s="200" t="s">
        <v>86</v>
      </c>
      <c r="AY179" s="201" t="s">
        <v>205</v>
      </c>
    </row>
    <row r="180" spans="2:65" s="25" customFormat="1" ht="16.5" customHeight="1">
      <c r="B180" s="23"/>
      <c r="C180" s="98" t="s">
        <v>272</v>
      </c>
      <c r="D180" s="98" t="s">
        <v>207</v>
      </c>
      <c r="E180" s="99" t="s">
        <v>785</v>
      </c>
      <c r="F180" s="100" t="s">
        <v>786</v>
      </c>
      <c r="G180" s="101" t="s">
        <v>210</v>
      </c>
      <c r="H180" s="102">
        <v>156.03</v>
      </c>
      <c r="I180" s="5"/>
      <c r="J180" s="102">
        <f>ROUND(I180*H180,2)</f>
        <v>0</v>
      </c>
      <c r="K180" s="100" t="s">
        <v>234</v>
      </c>
      <c r="L180" s="23"/>
      <c r="M180" s="103" t="s">
        <v>1</v>
      </c>
      <c r="N180" s="104" t="s">
        <v>44</v>
      </c>
      <c r="O180" s="105"/>
      <c r="P180" s="106">
        <f>O180*H180</f>
        <v>0</v>
      </c>
      <c r="Q180" s="106">
        <v>3.5099999999999999E-2</v>
      </c>
      <c r="R180" s="106">
        <f>Q180*H180</f>
        <v>5.4766529999999998</v>
      </c>
      <c r="S180" s="106">
        <v>0</v>
      </c>
      <c r="T180" s="107">
        <f>S180*H180</f>
        <v>0</v>
      </c>
      <c r="AR180" s="108" t="s">
        <v>212</v>
      </c>
      <c r="AT180" s="108" t="s">
        <v>207</v>
      </c>
      <c r="AU180" s="108" t="s">
        <v>88</v>
      </c>
      <c r="AY180" s="15" t="s">
        <v>205</v>
      </c>
      <c r="BE180" s="109">
        <f>IF(N180="základní",J180,0)</f>
        <v>0</v>
      </c>
      <c r="BF180" s="109">
        <f>IF(N180="snížená",J180,0)</f>
        <v>0</v>
      </c>
      <c r="BG180" s="109">
        <f>IF(N180="zákl. přenesená",J180,0)</f>
        <v>0</v>
      </c>
      <c r="BH180" s="109">
        <f>IF(N180="sníž. přenesená",J180,0)</f>
        <v>0</v>
      </c>
      <c r="BI180" s="109">
        <f>IF(N180="nulová",J180,0)</f>
        <v>0</v>
      </c>
      <c r="BJ180" s="15" t="s">
        <v>86</v>
      </c>
      <c r="BK180" s="109">
        <f>ROUND(I180*H180,2)</f>
        <v>0</v>
      </c>
      <c r="BL180" s="15" t="s">
        <v>212</v>
      </c>
      <c r="BM180" s="108" t="s">
        <v>787</v>
      </c>
    </row>
    <row r="181" spans="2:65" s="25" customFormat="1">
      <c r="B181" s="23"/>
      <c r="D181" s="110" t="s">
        <v>214</v>
      </c>
      <c r="F181" s="198" t="s">
        <v>788</v>
      </c>
      <c r="I181" s="2"/>
      <c r="L181" s="23"/>
      <c r="M181" s="112"/>
      <c r="N181" s="105"/>
      <c r="O181" s="105"/>
      <c r="P181" s="105"/>
      <c r="Q181" s="105"/>
      <c r="R181" s="105"/>
      <c r="S181" s="105"/>
      <c r="T181" s="113"/>
      <c r="AT181" s="15" t="s">
        <v>214</v>
      </c>
      <c r="AU181" s="15" t="s">
        <v>88</v>
      </c>
    </row>
    <row r="182" spans="2:65" s="25" customFormat="1" ht="39">
      <c r="B182" s="23"/>
      <c r="D182" s="110" t="s">
        <v>237</v>
      </c>
      <c r="F182" s="111" t="s">
        <v>613</v>
      </c>
      <c r="I182" s="2"/>
      <c r="L182" s="23"/>
      <c r="M182" s="112"/>
      <c r="N182" s="105"/>
      <c r="O182" s="105"/>
      <c r="P182" s="105"/>
      <c r="Q182" s="105"/>
      <c r="R182" s="105"/>
      <c r="S182" s="105"/>
      <c r="T182" s="113"/>
      <c r="AT182" s="15" t="s">
        <v>237</v>
      </c>
      <c r="AU182" s="15" t="s">
        <v>88</v>
      </c>
    </row>
    <row r="183" spans="2:65" s="115" customFormat="1">
      <c r="B183" s="114"/>
      <c r="D183" s="110" t="s">
        <v>218</v>
      </c>
      <c r="E183" s="116" t="s">
        <v>1</v>
      </c>
      <c r="F183" s="117" t="s">
        <v>777</v>
      </c>
      <c r="H183" s="116" t="s">
        <v>1</v>
      </c>
      <c r="I183" s="9"/>
      <c r="L183" s="114"/>
      <c r="M183" s="118"/>
      <c r="N183" s="119"/>
      <c r="O183" s="119"/>
      <c r="P183" s="119"/>
      <c r="Q183" s="119"/>
      <c r="R183" s="119"/>
      <c r="S183" s="119"/>
      <c r="T183" s="120"/>
      <c r="AT183" s="116" t="s">
        <v>218</v>
      </c>
      <c r="AU183" s="116" t="s">
        <v>88</v>
      </c>
      <c r="AV183" s="115" t="s">
        <v>86</v>
      </c>
      <c r="AW183" s="115" t="s">
        <v>35</v>
      </c>
      <c r="AX183" s="115" t="s">
        <v>79</v>
      </c>
      <c r="AY183" s="116" t="s">
        <v>205</v>
      </c>
    </row>
    <row r="184" spans="2:65" s="122" customFormat="1" ht="33.75">
      <c r="B184" s="121"/>
      <c r="D184" s="110" t="s">
        <v>218</v>
      </c>
      <c r="E184" s="123" t="s">
        <v>1</v>
      </c>
      <c r="F184" s="124" t="s">
        <v>789</v>
      </c>
      <c r="H184" s="125">
        <v>81.02</v>
      </c>
      <c r="I184" s="6"/>
      <c r="L184" s="121"/>
      <c r="M184" s="126"/>
      <c r="N184" s="127"/>
      <c r="O184" s="127"/>
      <c r="P184" s="127"/>
      <c r="Q184" s="127"/>
      <c r="R184" s="127"/>
      <c r="S184" s="127"/>
      <c r="T184" s="128"/>
      <c r="AT184" s="123" t="s">
        <v>218</v>
      </c>
      <c r="AU184" s="123" t="s">
        <v>88</v>
      </c>
      <c r="AV184" s="122" t="s">
        <v>88</v>
      </c>
      <c r="AW184" s="122" t="s">
        <v>35</v>
      </c>
      <c r="AX184" s="122" t="s">
        <v>79</v>
      </c>
      <c r="AY184" s="123" t="s">
        <v>205</v>
      </c>
    </row>
    <row r="185" spans="2:65" s="115" customFormat="1">
      <c r="B185" s="114"/>
      <c r="D185" s="110" t="s">
        <v>218</v>
      </c>
      <c r="E185" s="116" t="s">
        <v>1</v>
      </c>
      <c r="F185" s="117" t="s">
        <v>779</v>
      </c>
      <c r="H185" s="116" t="s">
        <v>1</v>
      </c>
      <c r="I185" s="9"/>
      <c r="L185" s="114"/>
      <c r="M185" s="118"/>
      <c r="N185" s="119"/>
      <c r="O185" s="119"/>
      <c r="P185" s="119"/>
      <c r="Q185" s="119"/>
      <c r="R185" s="119"/>
      <c r="S185" s="119"/>
      <c r="T185" s="120"/>
      <c r="AT185" s="116" t="s">
        <v>218</v>
      </c>
      <c r="AU185" s="116" t="s">
        <v>88</v>
      </c>
      <c r="AV185" s="115" t="s">
        <v>86</v>
      </c>
      <c r="AW185" s="115" t="s">
        <v>35</v>
      </c>
      <c r="AX185" s="115" t="s">
        <v>79</v>
      </c>
      <c r="AY185" s="116" t="s">
        <v>205</v>
      </c>
    </row>
    <row r="186" spans="2:65" s="122" customFormat="1">
      <c r="B186" s="121"/>
      <c r="D186" s="110" t="s">
        <v>218</v>
      </c>
      <c r="E186" s="123" t="s">
        <v>1</v>
      </c>
      <c r="F186" s="124" t="s">
        <v>790</v>
      </c>
      <c r="H186" s="125">
        <v>48.55</v>
      </c>
      <c r="I186" s="6"/>
      <c r="L186" s="121"/>
      <c r="M186" s="126"/>
      <c r="N186" s="127"/>
      <c r="O186" s="127"/>
      <c r="P186" s="127"/>
      <c r="Q186" s="127"/>
      <c r="R186" s="127"/>
      <c r="S186" s="127"/>
      <c r="T186" s="128"/>
      <c r="AT186" s="123" t="s">
        <v>218</v>
      </c>
      <c r="AU186" s="123" t="s">
        <v>88</v>
      </c>
      <c r="AV186" s="122" t="s">
        <v>88</v>
      </c>
      <c r="AW186" s="122" t="s">
        <v>35</v>
      </c>
      <c r="AX186" s="122" t="s">
        <v>79</v>
      </c>
      <c r="AY186" s="123" t="s">
        <v>205</v>
      </c>
    </row>
    <row r="187" spans="2:65" s="115" customFormat="1">
      <c r="B187" s="114"/>
      <c r="D187" s="110" t="s">
        <v>218</v>
      </c>
      <c r="E187" s="116" t="s">
        <v>1</v>
      </c>
      <c r="F187" s="117" t="s">
        <v>781</v>
      </c>
      <c r="H187" s="116" t="s">
        <v>1</v>
      </c>
      <c r="I187" s="9"/>
      <c r="L187" s="114"/>
      <c r="M187" s="118"/>
      <c r="N187" s="119"/>
      <c r="O187" s="119"/>
      <c r="P187" s="119"/>
      <c r="Q187" s="119"/>
      <c r="R187" s="119"/>
      <c r="S187" s="119"/>
      <c r="T187" s="120"/>
      <c r="AT187" s="116" t="s">
        <v>218</v>
      </c>
      <c r="AU187" s="116" t="s">
        <v>88</v>
      </c>
      <c r="AV187" s="115" t="s">
        <v>86</v>
      </c>
      <c r="AW187" s="115" t="s">
        <v>35</v>
      </c>
      <c r="AX187" s="115" t="s">
        <v>79</v>
      </c>
      <c r="AY187" s="116" t="s">
        <v>205</v>
      </c>
    </row>
    <row r="188" spans="2:65" s="122" customFormat="1">
      <c r="B188" s="121"/>
      <c r="D188" s="110" t="s">
        <v>218</v>
      </c>
      <c r="E188" s="123" t="s">
        <v>1</v>
      </c>
      <c r="F188" s="124" t="s">
        <v>791</v>
      </c>
      <c r="H188" s="125">
        <v>16.899999999999999</v>
      </c>
      <c r="I188" s="6"/>
      <c r="L188" s="121"/>
      <c r="M188" s="126"/>
      <c r="N188" s="127"/>
      <c r="O188" s="127"/>
      <c r="P188" s="127"/>
      <c r="Q188" s="127"/>
      <c r="R188" s="127"/>
      <c r="S188" s="127"/>
      <c r="T188" s="128"/>
      <c r="AT188" s="123" t="s">
        <v>218</v>
      </c>
      <c r="AU188" s="123" t="s">
        <v>88</v>
      </c>
      <c r="AV188" s="122" t="s">
        <v>88</v>
      </c>
      <c r="AW188" s="122" t="s">
        <v>35</v>
      </c>
      <c r="AX188" s="122" t="s">
        <v>79</v>
      </c>
      <c r="AY188" s="123" t="s">
        <v>205</v>
      </c>
    </row>
    <row r="189" spans="2:65" s="115" customFormat="1">
      <c r="B189" s="114"/>
      <c r="D189" s="110" t="s">
        <v>218</v>
      </c>
      <c r="E189" s="116" t="s">
        <v>1</v>
      </c>
      <c r="F189" s="117" t="s">
        <v>783</v>
      </c>
      <c r="H189" s="116" t="s">
        <v>1</v>
      </c>
      <c r="I189" s="9"/>
      <c r="L189" s="114"/>
      <c r="M189" s="118"/>
      <c r="N189" s="119"/>
      <c r="O189" s="119"/>
      <c r="P189" s="119"/>
      <c r="Q189" s="119"/>
      <c r="R189" s="119"/>
      <c r="S189" s="119"/>
      <c r="T189" s="120"/>
      <c r="AT189" s="116" t="s">
        <v>218</v>
      </c>
      <c r="AU189" s="116" t="s">
        <v>88</v>
      </c>
      <c r="AV189" s="115" t="s">
        <v>86</v>
      </c>
      <c r="AW189" s="115" t="s">
        <v>35</v>
      </c>
      <c r="AX189" s="115" t="s">
        <v>79</v>
      </c>
      <c r="AY189" s="116" t="s">
        <v>205</v>
      </c>
    </row>
    <row r="190" spans="2:65" s="122" customFormat="1">
      <c r="B190" s="121"/>
      <c r="D190" s="110" t="s">
        <v>218</v>
      </c>
      <c r="E190" s="123" t="s">
        <v>1</v>
      </c>
      <c r="F190" s="124" t="s">
        <v>792</v>
      </c>
      <c r="H190" s="125">
        <v>9.56</v>
      </c>
      <c r="I190" s="6"/>
      <c r="L190" s="121"/>
      <c r="M190" s="126"/>
      <c r="N190" s="127"/>
      <c r="O190" s="127"/>
      <c r="P190" s="127"/>
      <c r="Q190" s="127"/>
      <c r="R190" s="127"/>
      <c r="S190" s="127"/>
      <c r="T190" s="128"/>
      <c r="AT190" s="123" t="s">
        <v>218</v>
      </c>
      <c r="AU190" s="123" t="s">
        <v>88</v>
      </c>
      <c r="AV190" s="122" t="s">
        <v>88</v>
      </c>
      <c r="AW190" s="122" t="s">
        <v>35</v>
      </c>
      <c r="AX190" s="122" t="s">
        <v>79</v>
      </c>
      <c r="AY190" s="123" t="s">
        <v>205</v>
      </c>
    </row>
    <row r="191" spans="2:65" s="200" customFormat="1">
      <c r="B191" s="199"/>
      <c r="D191" s="110" t="s">
        <v>218</v>
      </c>
      <c r="E191" s="201" t="s">
        <v>1</v>
      </c>
      <c r="F191" s="202" t="s">
        <v>220</v>
      </c>
      <c r="H191" s="203">
        <v>156.03</v>
      </c>
      <c r="I191" s="7"/>
      <c r="L191" s="199"/>
      <c r="M191" s="204"/>
      <c r="N191" s="205"/>
      <c r="O191" s="205"/>
      <c r="P191" s="205"/>
      <c r="Q191" s="205"/>
      <c r="R191" s="205"/>
      <c r="S191" s="205"/>
      <c r="T191" s="206"/>
      <c r="AT191" s="201" t="s">
        <v>218</v>
      </c>
      <c r="AU191" s="201" t="s">
        <v>88</v>
      </c>
      <c r="AV191" s="200" t="s">
        <v>212</v>
      </c>
      <c r="AW191" s="200" t="s">
        <v>35</v>
      </c>
      <c r="AX191" s="200" t="s">
        <v>86</v>
      </c>
      <c r="AY191" s="201" t="s">
        <v>205</v>
      </c>
    </row>
    <row r="192" spans="2:65" s="25" customFormat="1" ht="16.5" customHeight="1">
      <c r="B192" s="23"/>
      <c r="C192" s="98" t="s">
        <v>225</v>
      </c>
      <c r="D192" s="98" t="s">
        <v>207</v>
      </c>
      <c r="E192" s="99" t="s">
        <v>793</v>
      </c>
      <c r="F192" s="100" t="s">
        <v>794</v>
      </c>
      <c r="G192" s="101" t="s">
        <v>371</v>
      </c>
      <c r="H192" s="102">
        <v>106</v>
      </c>
      <c r="I192" s="5"/>
      <c r="J192" s="102">
        <f>ROUND(I192*H192,2)</f>
        <v>0</v>
      </c>
      <c r="K192" s="100" t="s">
        <v>211</v>
      </c>
      <c r="L192" s="23"/>
      <c r="M192" s="103" t="s">
        <v>1</v>
      </c>
      <c r="N192" s="104" t="s">
        <v>44</v>
      </c>
      <c r="O192" s="105"/>
      <c r="P192" s="106">
        <f>O192*H192</f>
        <v>0</v>
      </c>
      <c r="Q192" s="106">
        <v>2.1199999999999999E-3</v>
      </c>
      <c r="R192" s="106">
        <f>Q192*H192</f>
        <v>0.22472</v>
      </c>
      <c r="S192" s="106">
        <v>0</v>
      </c>
      <c r="T192" s="107">
        <f>S192*H192</f>
        <v>0</v>
      </c>
      <c r="AR192" s="108" t="s">
        <v>212</v>
      </c>
      <c r="AT192" s="108" t="s">
        <v>207</v>
      </c>
      <c r="AU192" s="108" t="s">
        <v>88</v>
      </c>
      <c r="AY192" s="15" t="s">
        <v>205</v>
      </c>
      <c r="BE192" s="109">
        <f>IF(N192="základní",J192,0)</f>
        <v>0</v>
      </c>
      <c r="BF192" s="109">
        <f>IF(N192="snížená",J192,0)</f>
        <v>0</v>
      </c>
      <c r="BG192" s="109">
        <f>IF(N192="zákl. přenesená",J192,0)</f>
        <v>0</v>
      </c>
      <c r="BH192" s="109">
        <f>IF(N192="sníž. přenesená",J192,0)</f>
        <v>0</v>
      </c>
      <c r="BI192" s="109">
        <f>IF(N192="nulová",J192,0)</f>
        <v>0</v>
      </c>
      <c r="BJ192" s="15" t="s">
        <v>86</v>
      </c>
      <c r="BK192" s="109">
        <f>ROUND(I192*H192,2)</f>
        <v>0</v>
      </c>
      <c r="BL192" s="15" t="s">
        <v>212</v>
      </c>
      <c r="BM192" s="108" t="s">
        <v>795</v>
      </c>
    </row>
    <row r="193" spans="2:65" s="25" customFormat="1">
      <c r="B193" s="23"/>
      <c r="D193" s="110" t="s">
        <v>214</v>
      </c>
      <c r="F193" s="198" t="s">
        <v>794</v>
      </c>
      <c r="I193" s="2"/>
      <c r="L193" s="23"/>
      <c r="M193" s="112"/>
      <c r="N193" s="105"/>
      <c r="O193" s="105"/>
      <c r="P193" s="105"/>
      <c r="Q193" s="105"/>
      <c r="R193" s="105"/>
      <c r="S193" s="105"/>
      <c r="T193" s="113"/>
      <c r="AT193" s="15" t="s">
        <v>214</v>
      </c>
      <c r="AU193" s="15" t="s">
        <v>88</v>
      </c>
    </row>
    <row r="194" spans="2:65" s="25" customFormat="1" ht="19.5">
      <c r="B194" s="23"/>
      <c r="D194" s="110" t="s">
        <v>216</v>
      </c>
      <c r="F194" s="111" t="s">
        <v>796</v>
      </c>
      <c r="I194" s="2"/>
      <c r="L194" s="23"/>
      <c r="M194" s="112"/>
      <c r="N194" s="105"/>
      <c r="O194" s="105"/>
      <c r="P194" s="105"/>
      <c r="Q194" s="105"/>
      <c r="R194" s="105"/>
      <c r="S194" s="105"/>
      <c r="T194" s="113"/>
      <c r="AT194" s="15" t="s">
        <v>216</v>
      </c>
      <c r="AU194" s="15" t="s">
        <v>88</v>
      </c>
    </row>
    <row r="195" spans="2:65" s="86" customFormat="1" ht="22.9" customHeight="1">
      <c r="B195" s="85"/>
      <c r="D195" s="87" t="s">
        <v>78</v>
      </c>
      <c r="E195" s="96" t="s">
        <v>230</v>
      </c>
      <c r="F195" s="96" t="s">
        <v>342</v>
      </c>
      <c r="I195" s="4"/>
      <c r="J195" s="97">
        <f>BK195</f>
        <v>0</v>
      </c>
      <c r="L195" s="85"/>
      <c r="M195" s="90"/>
      <c r="N195" s="91"/>
      <c r="O195" s="91"/>
      <c r="P195" s="92">
        <f>SUM(P196:P219)</f>
        <v>0</v>
      </c>
      <c r="Q195" s="91"/>
      <c r="R195" s="92">
        <f>SUM(R196:R219)</f>
        <v>9.1351091000000011</v>
      </c>
      <c r="S195" s="91"/>
      <c r="T195" s="93">
        <f>SUM(T196:T219)</f>
        <v>0</v>
      </c>
      <c r="AR195" s="87" t="s">
        <v>86</v>
      </c>
      <c r="AT195" s="94" t="s">
        <v>78</v>
      </c>
      <c r="AU195" s="94" t="s">
        <v>86</v>
      </c>
      <c r="AY195" s="87" t="s">
        <v>205</v>
      </c>
      <c r="BK195" s="95">
        <f>SUM(BK196:BK219)</f>
        <v>0</v>
      </c>
    </row>
    <row r="196" spans="2:65" s="25" customFormat="1" ht="24" customHeight="1">
      <c r="B196" s="23"/>
      <c r="C196" s="98" t="s">
        <v>286</v>
      </c>
      <c r="D196" s="98" t="s">
        <v>207</v>
      </c>
      <c r="E196" s="99" t="s">
        <v>617</v>
      </c>
      <c r="F196" s="100" t="s">
        <v>618</v>
      </c>
      <c r="G196" s="101" t="s">
        <v>224</v>
      </c>
      <c r="H196" s="102">
        <v>6.24</v>
      </c>
      <c r="I196" s="5"/>
      <c r="J196" s="102">
        <f>ROUND(I196*H196,2)</f>
        <v>0</v>
      </c>
      <c r="K196" s="100" t="s">
        <v>234</v>
      </c>
      <c r="L196" s="23"/>
      <c r="M196" s="103" t="s">
        <v>1</v>
      </c>
      <c r="N196" s="104" t="s">
        <v>44</v>
      </c>
      <c r="O196" s="105"/>
      <c r="P196" s="106">
        <f>O196*H196</f>
        <v>0</v>
      </c>
      <c r="Q196" s="106">
        <v>1.0958000000000001</v>
      </c>
      <c r="R196" s="106">
        <f>Q196*H196</f>
        <v>6.8377920000000012</v>
      </c>
      <c r="S196" s="106">
        <v>0</v>
      </c>
      <c r="T196" s="107">
        <f>S196*H196</f>
        <v>0</v>
      </c>
      <c r="AR196" s="108" t="s">
        <v>212</v>
      </c>
      <c r="AT196" s="108" t="s">
        <v>207</v>
      </c>
      <c r="AU196" s="108" t="s">
        <v>88</v>
      </c>
      <c r="AY196" s="15" t="s">
        <v>205</v>
      </c>
      <c r="BE196" s="109">
        <f>IF(N196="základní",J196,0)</f>
        <v>0</v>
      </c>
      <c r="BF196" s="109">
        <f>IF(N196="snížená",J196,0)</f>
        <v>0</v>
      </c>
      <c r="BG196" s="109">
        <f>IF(N196="zákl. přenesená",J196,0)</f>
        <v>0</v>
      </c>
      <c r="BH196" s="109">
        <f>IF(N196="sníž. přenesená",J196,0)</f>
        <v>0</v>
      </c>
      <c r="BI196" s="109">
        <f>IF(N196="nulová",J196,0)</f>
        <v>0</v>
      </c>
      <c r="BJ196" s="15" t="s">
        <v>86</v>
      </c>
      <c r="BK196" s="109">
        <f>ROUND(I196*H196,2)</f>
        <v>0</v>
      </c>
      <c r="BL196" s="15" t="s">
        <v>212</v>
      </c>
      <c r="BM196" s="108" t="s">
        <v>797</v>
      </c>
    </row>
    <row r="197" spans="2:65" s="25" customFormat="1" ht="48.75">
      <c r="B197" s="23"/>
      <c r="D197" s="110" t="s">
        <v>214</v>
      </c>
      <c r="F197" s="198" t="s">
        <v>798</v>
      </c>
      <c r="I197" s="2"/>
      <c r="L197" s="23"/>
      <c r="M197" s="112"/>
      <c r="N197" s="105"/>
      <c r="O197" s="105"/>
      <c r="P197" s="105"/>
      <c r="Q197" s="105"/>
      <c r="R197" s="105"/>
      <c r="S197" s="105"/>
      <c r="T197" s="113"/>
      <c r="AT197" s="15" t="s">
        <v>214</v>
      </c>
      <c r="AU197" s="15" t="s">
        <v>88</v>
      </c>
    </row>
    <row r="198" spans="2:65" s="25" customFormat="1" ht="97.5">
      <c r="B198" s="23"/>
      <c r="D198" s="110" t="s">
        <v>237</v>
      </c>
      <c r="F198" s="111" t="s">
        <v>621</v>
      </c>
      <c r="I198" s="2"/>
      <c r="L198" s="23"/>
      <c r="M198" s="112"/>
      <c r="N198" s="105"/>
      <c r="O198" s="105"/>
      <c r="P198" s="105"/>
      <c r="Q198" s="105"/>
      <c r="R198" s="105"/>
      <c r="S198" s="105"/>
      <c r="T198" s="113"/>
      <c r="AT198" s="15" t="s">
        <v>237</v>
      </c>
      <c r="AU198" s="15" t="s">
        <v>88</v>
      </c>
    </row>
    <row r="199" spans="2:65" s="115" customFormat="1">
      <c r="B199" s="114"/>
      <c r="D199" s="110" t="s">
        <v>218</v>
      </c>
      <c r="E199" s="116" t="s">
        <v>1</v>
      </c>
      <c r="F199" s="117" t="s">
        <v>777</v>
      </c>
      <c r="H199" s="116" t="s">
        <v>1</v>
      </c>
      <c r="I199" s="9"/>
      <c r="L199" s="114"/>
      <c r="M199" s="118"/>
      <c r="N199" s="119"/>
      <c r="O199" s="119"/>
      <c r="P199" s="119"/>
      <c r="Q199" s="119"/>
      <c r="R199" s="119"/>
      <c r="S199" s="119"/>
      <c r="T199" s="120"/>
      <c r="AT199" s="116" t="s">
        <v>218</v>
      </c>
      <c r="AU199" s="116" t="s">
        <v>88</v>
      </c>
      <c r="AV199" s="115" t="s">
        <v>86</v>
      </c>
      <c r="AW199" s="115" t="s">
        <v>35</v>
      </c>
      <c r="AX199" s="115" t="s">
        <v>79</v>
      </c>
      <c r="AY199" s="116" t="s">
        <v>205</v>
      </c>
    </row>
    <row r="200" spans="2:65" s="122" customFormat="1">
      <c r="B200" s="121"/>
      <c r="D200" s="110" t="s">
        <v>218</v>
      </c>
      <c r="E200" s="123" t="s">
        <v>1</v>
      </c>
      <c r="F200" s="124" t="s">
        <v>799</v>
      </c>
      <c r="H200" s="125">
        <v>3.06</v>
      </c>
      <c r="I200" s="6"/>
      <c r="L200" s="121"/>
      <c r="M200" s="126"/>
      <c r="N200" s="127"/>
      <c r="O200" s="127"/>
      <c r="P200" s="127"/>
      <c r="Q200" s="127"/>
      <c r="R200" s="127"/>
      <c r="S200" s="127"/>
      <c r="T200" s="128"/>
      <c r="AT200" s="123" t="s">
        <v>218</v>
      </c>
      <c r="AU200" s="123" t="s">
        <v>88</v>
      </c>
      <c r="AV200" s="122" t="s">
        <v>88</v>
      </c>
      <c r="AW200" s="122" t="s">
        <v>35</v>
      </c>
      <c r="AX200" s="122" t="s">
        <v>79</v>
      </c>
      <c r="AY200" s="123" t="s">
        <v>205</v>
      </c>
    </row>
    <row r="201" spans="2:65" s="115" customFormat="1">
      <c r="B201" s="114"/>
      <c r="D201" s="110" t="s">
        <v>218</v>
      </c>
      <c r="E201" s="116" t="s">
        <v>1</v>
      </c>
      <c r="F201" s="117" t="s">
        <v>779</v>
      </c>
      <c r="H201" s="116" t="s">
        <v>1</v>
      </c>
      <c r="I201" s="9"/>
      <c r="L201" s="114"/>
      <c r="M201" s="118"/>
      <c r="N201" s="119"/>
      <c r="O201" s="119"/>
      <c r="P201" s="119"/>
      <c r="Q201" s="119"/>
      <c r="R201" s="119"/>
      <c r="S201" s="119"/>
      <c r="T201" s="120"/>
      <c r="AT201" s="116" t="s">
        <v>218</v>
      </c>
      <c r="AU201" s="116" t="s">
        <v>88</v>
      </c>
      <c r="AV201" s="115" t="s">
        <v>86</v>
      </c>
      <c r="AW201" s="115" t="s">
        <v>35</v>
      </c>
      <c r="AX201" s="115" t="s">
        <v>79</v>
      </c>
      <c r="AY201" s="116" t="s">
        <v>205</v>
      </c>
    </row>
    <row r="202" spans="2:65" s="122" customFormat="1">
      <c r="B202" s="121"/>
      <c r="D202" s="110" t="s">
        <v>218</v>
      </c>
      <c r="E202" s="123" t="s">
        <v>1</v>
      </c>
      <c r="F202" s="124" t="s">
        <v>800</v>
      </c>
      <c r="H202" s="125">
        <v>1.43</v>
      </c>
      <c r="I202" s="6"/>
      <c r="L202" s="121"/>
      <c r="M202" s="126"/>
      <c r="N202" s="127"/>
      <c r="O202" s="127"/>
      <c r="P202" s="127"/>
      <c r="Q202" s="127"/>
      <c r="R202" s="127"/>
      <c r="S202" s="127"/>
      <c r="T202" s="128"/>
      <c r="AT202" s="123" t="s">
        <v>218</v>
      </c>
      <c r="AU202" s="123" t="s">
        <v>88</v>
      </c>
      <c r="AV202" s="122" t="s">
        <v>88</v>
      </c>
      <c r="AW202" s="122" t="s">
        <v>35</v>
      </c>
      <c r="AX202" s="122" t="s">
        <v>79</v>
      </c>
      <c r="AY202" s="123" t="s">
        <v>205</v>
      </c>
    </row>
    <row r="203" spans="2:65" s="115" customFormat="1">
      <c r="B203" s="114"/>
      <c r="D203" s="110" t="s">
        <v>218</v>
      </c>
      <c r="E203" s="116" t="s">
        <v>1</v>
      </c>
      <c r="F203" s="117" t="s">
        <v>781</v>
      </c>
      <c r="H203" s="116" t="s">
        <v>1</v>
      </c>
      <c r="I203" s="9"/>
      <c r="L203" s="114"/>
      <c r="M203" s="118"/>
      <c r="N203" s="119"/>
      <c r="O203" s="119"/>
      <c r="P203" s="119"/>
      <c r="Q203" s="119"/>
      <c r="R203" s="119"/>
      <c r="S203" s="119"/>
      <c r="T203" s="120"/>
      <c r="AT203" s="116" t="s">
        <v>218</v>
      </c>
      <c r="AU203" s="116" t="s">
        <v>88</v>
      </c>
      <c r="AV203" s="115" t="s">
        <v>86</v>
      </c>
      <c r="AW203" s="115" t="s">
        <v>35</v>
      </c>
      <c r="AX203" s="115" t="s">
        <v>79</v>
      </c>
      <c r="AY203" s="116" t="s">
        <v>205</v>
      </c>
    </row>
    <row r="204" spans="2:65" s="122" customFormat="1">
      <c r="B204" s="121"/>
      <c r="D204" s="110" t="s">
        <v>218</v>
      </c>
      <c r="E204" s="123" t="s">
        <v>1</v>
      </c>
      <c r="F204" s="124" t="s">
        <v>801</v>
      </c>
      <c r="H204" s="125">
        <v>0.17</v>
      </c>
      <c r="I204" s="6"/>
      <c r="L204" s="121"/>
      <c r="M204" s="126"/>
      <c r="N204" s="127"/>
      <c r="O204" s="127"/>
      <c r="P204" s="127"/>
      <c r="Q204" s="127"/>
      <c r="R204" s="127"/>
      <c r="S204" s="127"/>
      <c r="T204" s="128"/>
      <c r="AT204" s="123" t="s">
        <v>218</v>
      </c>
      <c r="AU204" s="123" t="s">
        <v>88</v>
      </c>
      <c r="AV204" s="122" t="s">
        <v>88</v>
      </c>
      <c r="AW204" s="122" t="s">
        <v>35</v>
      </c>
      <c r="AX204" s="122" t="s">
        <v>79</v>
      </c>
      <c r="AY204" s="123" t="s">
        <v>205</v>
      </c>
    </row>
    <row r="205" spans="2:65" s="115" customFormat="1">
      <c r="B205" s="114"/>
      <c r="D205" s="110" t="s">
        <v>218</v>
      </c>
      <c r="E205" s="116" t="s">
        <v>1</v>
      </c>
      <c r="F205" s="117" t="s">
        <v>802</v>
      </c>
      <c r="H205" s="116" t="s">
        <v>1</v>
      </c>
      <c r="I205" s="9"/>
      <c r="L205" s="114"/>
      <c r="M205" s="118"/>
      <c r="N205" s="119"/>
      <c r="O205" s="119"/>
      <c r="P205" s="119"/>
      <c r="Q205" s="119"/>
      <c r="R205" s="119"/>
      <c r="S205" s="119"/>
      <c r="T205" s="120"/>
      <c r="AT205" s="116" t="s">
        <v>218</v>
      </c>
      <c r="AU205" s="116" t="s">
        <v>88</v>
      </c>
      <c r="AV205" s="115" t="s">
        <v>86</v>
      </c>
      <c r="AW205" s="115" t="s">
        <v>35</v>
      </c>
      <c r="AX205" s="115" t="s">
        <v>79</v>
      </c>
      <c r="AY205" s="116" t="s">
        <v>205</v>
      </c>
    </row>
    <row r="206" spans="2:65" s="122" customFormat="1">
      <c r="B206" s="121"/>
      <c r="D206" s="110" t="s">
        <v>218</v>
      </c>
      <c r="E206" s="123" t="s">
        <v>1</v>
      </c>
      <c r="F206" s="124" t="s">
        <v>803</v>
      </c>
      <c r="H206" s="125">
        <v>1.1200000000000001</v>
      </c>
      <c r="I206" s="6"/>
      <c r="L206" s="121"/>
      <c r="M206" s="126"/>
      <c r="N206" s="127"/>
      <c r="O206" s="127"/>
      <c r="P206" s="127"/>
      <c r="Q206" s="127"/>
      <c r="R206" s="127"/>
      <c r="S206" s="127"/>
      <c r="T206" s="128"/>
      <c r="AT206" s="123" t="s">
        <v>218</v>
      </c>
      <c r="AU206" s="123" t="s">
        <v>88</v>
      </c>
      <c r="AV206" s="122" t="s">
        <v>88</v>
      </c>
      <c r="AW206" s="122" t="s">
        <v>35</v>
      </c>
      <c r="AX206" s="122" t="s">
        <v>79</v>
      </c>
      <c r="AY206" s="123" t="s">
        <v>205</v>
      </c>
    </row>
    <row r="207" spans="2:65" s="115" customFormat="1">
      <c r="B207" s="114"/>
      <c r="D207" s="110" t="s">
        <v>218</v>
      </c>
      <c r="E207" s="116" t="s">
        <v>1</v>
      </c>
      <c r="F207" s="117" t="s">
        <v>783</v>
      </c>
      <c r="H207" s="116" t="s">
        <v>1</v>
      </c>
      <c r="I207" s="9"/>
      <c r="L207" s="114"/>
      <c r="M207" s="118"/>
      <c r="N207" s="119"/>
      <c r="O207" s="119"/>
      <c r="P207" s="119"/>
      <c r="Q207" s="119"/>
      <c r="R207" s="119"/>
      <c r="S207" s="119"/>
      <c r="T207" s="120"/>
      <c r="AT207" s="116" t="s">
        <v>218</v>
      </c>
      <c r="AU207" s="116" t="s">
        <v>88</v>
      </c>
      <c r="AV207" s="115" t="s">
        <v>86</v>
      </c>
      <c r="AW207" s="115" t="s">
        <v>35</v>
      </c>
      <c r="AX207" s="115" t="s">
        <v>79</v>
      </c>
      <c r="AY207" s="116" t="s">
        <v>205</v>
      </c>
    </row>
    <row r="208" spans="2:65" s="122" customFormat="1">
      <c r="B208" s="121"/>
      <c r="D208" s="110" t="s">
        <v>218</v>
      </c>
      <c r="E208" s="123" t="s">
        <v>1</v>
      </c>
      <c r="F208" s="124" t="s">
        <v>804</v>
      </c>
      <c r="H208" s="125">
        <v>0.46</v>
      </c>
      <c r="I208" s="6"/>
      <c r="L208" s="121"/>
      <c r="M208" s="126"/>
      <c r="N208" s="127"/>
      <c r="O208" s="127"/>
      <c r="P208" s="127"/>
      <c r="Q208" s="127"/>
      <c r="R208" s="127"/>
      <c r="S208" s="127"/>
      <c r="T208" s="128"/>
      <c r="AT208" s="123" t="s">
        <v>218</v>
      </c>
      <c r="AU208" s="123" t="s">
        <v>88</v>
      </c>
      <c r="AV208" s="122" t="s">
        <v>88</v>
      </c>
      <c r="AW208" s="122" t="s">
        <v>35</v>
      </c>
      <c r="AX208" s="122" t="s">
        <v>79</v>
      </c>
      <c r="AY208" s="123" t="s">
        <v>205</v>
      </c>
    </row>
    <row r="209" spans="2:65" s="200" customFormat="1">
      <c r="B209" s="199"/>
      <c r="D209" s="110" t="s">
        <v>218</v>
      </c>
      <c r="E209" s="201" t="s">
        <v>1</v>
      </c>
      <c r="F209" s="202" t="s">
        <v>220</v>
      </c>
      <c r="H209" s="203">
        <v>6.24</v>
      </c>
      <c r="I209" s="7"/>
      <c r="L209" s="199"/>
      <c r="M209" s="204"/>
      <c r="N209" s="205"/>
      <c r="O209" s="205"/>
      <c r="P209" s="205"/>
      <c r="Q209" s="205"/>
      <c r="R209" s="205"/>
      <c r="S209" s="205"/>
      <c r="T209" s="206"/>
      <c r="AT209" s="201" t="s">
        <v>218</v>
      </c>
      <c r="AU209" s="201" t="s">
        <v>88</v>
      </c>
      <c r="AV209" s="200" t="s">
        <v>212</v>
      </c>
      <c r="AW209" s="200" t="s">
        <v>35</v>
      </c>
      <c r="AX209" s="200" t="s">
        <v>86</v>
      </c>
      <c r="AY209" s="201" t="s">
        <v>205</v>
      </c>
    </row>
    <row r="210" spans="2:65" s="25" customFormat="1" ht="24" customHeight="1">
      <c r="B210" s="23"/>
      <c r="C210" s="98" t="s">
        <v>294</v>
      </c>
      <c r="D210" s="98" t="s">
        <v>207</v>
      </c>
      <c r="E210" s="99" t="s">
        <v>627</v>
      </c>
      <c r="F210" s="100" t="s">
        <v>628</v>
      </c>
      <c r="G210" s="101" t="s">
        <v>224</v>
      </c>
      <c r="H210" s="102">
        <v>2.21</v>
      </c>
      <c r="I210" s="5"/>
      <c r="J210" s="102">
        <f>ROUND(I210*H210,2)</f>
        <v>0</v>
      </c>
      <c r="K210" s="100" t="s">
        <v>234</v>
      </c>
      <c r="L210" s="23"/>
      <c r="M210" s="103" t="s">
        <v>1</v>
      </c>
      <c r="N210" s="104" t="s">
        <v>44</v>
      </c>
      <c r="O210" s="105"/>
      <c r="P210" s="106">
        <f>O210*H210</f>
        <v>0</v>
      </c>
      <c r="Q210" s="106">
        <v>1.0395099999999999</v>
      </c>
      <c r="R210" s="106">
        <f>Q210*H210</f>
        <v>2.2973170999999999</v>
      </c>
      <c r="S210" s="106">
        <v>0</v>
      </c>
      <c r="T210" s="107">
        <f>S210*H210</f>
        <v>0</v>
      </c>
      <c r="AR210" s="108" t="s">
        <v>212</v>
      </c>
      <c r="AT210" s="108" t="s">
        <v>207</v>
      </c>
      <c r="AU210" s="108" t="s">
        <v>88</v>
      </c>
      <c r="AY210" s="15" t="s">
        <v>205</v>
      </c>
      <c r="BE210" s="109">
        <f>IF(N210="základní",J210,0)</f>
        <v>0</v>
      </c>
      <c r="BF210" s="109">
        <f>IF(N210="snížená",J210,0)</f>
        <v>0</v>
      </c>
      <c r="BG210" s="109">
        <f>IF(N210="zákl. přenesená",J210,0)</f>
        <v>0</v>
      </c>
      <c r="BH210" s="109">
        <f>IF(N210="sníž. přenesená",J210,0)</f>
        <v>0</v>
      </c>
      <c r="BI210" s="109">
        <f>IF(N210="nulová",J210,0)</f>
        <v>0</v>
      </c>
      <c r="BJ210" s="15" t="s">
        <v>86</v>
      </c>
      <c r="BK210" s="109">
        <f>ROUND(I210*H210,2)</f>
        <v>0</v>
      </c>
      <c r="BL210" s="15" t="s">
        <v>212</v>
      </c>
      <c r="BM210" s="108" t="s">
        <v>805</v>
      </c>
    </row>
    <row r="211" spans="2:65" s="25" customFormat="1" ht="48.75">
      <c r="B211" s="23"/>
      <c r="D211" s="110" t="s">
        <v>214</v>
      </c>
      <c r="F211" s="198" t="s">
        <v>630</v>
      </c>
      <c r="I211" s="2"/>
      <c r="L211" s="23"/>
      <c r="M211" s="112"/>
      <c r="N211" s="105"/>
      <c r="O211" s="105"/>
      <c r="P211" s="105"/>
      <c r="Q211" s="105"/>
      <c r="R211" s="105"/>
      <c r="S211" s="105"/>
      <c r="T211" s="113"/>
      <c r="AT211" s="15" t="s">
        <v>214</v>
      </c>
      <c r="AU211" s="15" t="s">
        <v>88</v>
      </c>
    </row>
    <row r="212" spans="2:65" s="25" customFormat="1" ht="97.5">
      <c r="B212" s="23"/>
      <c r="D212" s="110" t="s">
        <v>237</v>
      </c>
      <c r="F212" s="111" t="s">
        <v>621</v>
      </c>
      <c r="I212" s="2"/>
      <c r="L212" s="23"/>
      <c r="M212" s="112"/>
      <c r="N212" s="105"/>
      <c r="O212" s="105"/>
      <c r="P212" s="105"/>
      <c r="Q212" s="105"/>
      <c r="R212" s="105"/>
      <c r="S212" s="105"/>
      <c r="T212" s="113"/>
      <c r="AT212" s="15" t="s">
        <v>237</v>
      </c>
      <c r="AU212" s="15" t="s">
        <v>88</v>
      </c>
    </row>
    <row r="213" spans="2:65" s="115" customFormat="1">
      <c r="B213" s="114"/>
      <c r="D213" s="110" t="s">
        <v>218</v>
      </c>
      <c r="E213" s="116" t="s">
        <v>1</v>
      </c>
      <c r="F213" s="117" t="s">
        <v>781</v>
      </c>
      <c r="H213" s="116" t="s">
        <v>1</v>
      </c>
      <c r="I213" s="9"/>
      <c r="L213" s="114"/>
      <c r="M213" s="118"/>
      <c r="N213" s="119"/>
      <c r="O213" s="119"/>
      <c r="P213" s="119"/>
      <c r="Q213" s="119"/>
      <c r="R213" s="119"/>
      <c r="S213" s="119"/>
      <c r="T213" s="120"/>
      <c r="AT213" s="116" t="s">
        <v>218</v>
      </c>
      <c r="AU213" s="116" t="s">
        <v>88</v>
      </c>
      <c r="AV213" s="115" t="s">
        <v>86</v>
      </c>
      <c r="AW213" s="115" t="s">
        <v>35</v>
      </c>
      <c r="AX213" s="115" t="s">
        <v>79</v>
      </c>
      <c r="AY213" s="116" t="s">
        <v>205</v>
      </c>
    </row>
    <row r="214" spans="2:65" s="122" customFormat="1">
      <c r="B214" s="121"/>
      <c r="D214" s="110" t="s">
        <v>218</v>
      </c>
      <c r="E214" s="123" t="s">
        <v>1</v>
      </c>
      <c r="F214" s="124" t="s">
        <v>806</v>
      </c>
      <c r="H214" s="125">
        <v>0.23</v>
      </c>
      <c r="I214" s="6"/>
      <c r="L214" s="121"/>
      <c r="M214" s="126"/>
      <c r="N214" s="127"/>
      <c r="O214" s="127"/>
      <c r="P214" s="127"/>
      <c r="Q214" s="127"/>
      <c r="R214" s="127"/>
      <c r="S214" s="127"/>
      <c r="T214" s="128"/>
      <c r="AT214" s="123" t="s">
        <v>218</v>
      </c>
      <c r="AU214" s="123" t="s">
        <v>88</v>
      </c>
      <c r="AV214" s="122" t="s">
        <v>88</v>
      </c>
      <c r="AW214" s="122" t="s">
        <v>35</v>
      </c>
      <c r="AX214" s="122" t="s">
        <v>79</v>
      </c>
      <c r="AY214" s="123" t="s">
        <v>205</v>
      </c>
    </row>
    <row r="215" spans="2:65" s="115" customFormat="1">
      <c r="B215" s="114"/>
      <c r="D215" s="110" t="s">
        <v>218</v>
      </c>
      <c r="E215" s="116" t="s">
        <v>1</v>
      </c>
      <c r="F215" s="117" t="s">
        <v>802</v>
      </c>
      <c r="H215" s="116" t="s">
        <v>1</v>
      </c>
      <c r="I215" s="9"/>
      <c r="L215" s="114"/>
      <c r="M215" s="118"/>
      <c r="N215" s="119"/>
      <c r="O215" s="119"/>
      <c r="P215" s="119"/>
      <c r="Q215" s="119"/>
      <c r="R215" s="119"/>
      <c r="S215" s="119"/>
      <c r="T215" s="120"/>
      <c r="AT215" s="116" t="s">
        <v>218</v>
      </c>
      <c r="AU215" s="116" t="s">
        <v>88</v>
      </c>
      <c r="AV215" s="115" t="s">
        <v>86</v>
      </c>
      <c r="AW215" s="115" t="s">
        <v>35</v>
      </c>
      <c r="AX215" s="115" t="s">
        <v>79</v>
      </c>
      <c r="AY215" s="116" t="s">
        <v>205</v>
      </c>
    </row>
    <row r="216" spans="2:65" s="122" customFormat="1">
      <c r="B216" s="121"/>
      <c r="D216" s="110" t="s">
        <v>218</v>
      </c>
      <c r="E216" s="123" t="s">
        <v>1</v>
      </c>
      <c r="F216" s="124" t="s">
        <v>807</v>
      </c>
      <c r="H216" s="125">
        <v>1.66</v>
      </c>
      <c r="I216" s="6"/>
      <c r="L216" s="121"/>
      <c r="M216" s="126"/>
      <c r="N216" s="127"/>
      <c r="O216" s="127"/>
      <c r="P216" s="127"/>
      <c r="Q216" s="127"/>
      <c r="R216" s="127"/>
      <c r="S216" s="127"/>
      <c r="T216" s="128"/>
      <c r="AT216" s="123" t="s">
        <v>218</v>
      </c>
      <c r="AU216" s="123" t="s">
        <v>88</v>
      </c>
      <c r="AV216" s="122" t="s">
        <v>88</v>
      </c>
      <c r="AW216" s="122" t="s">
        <v>35</v>
      </c>
      <c r="AX216" s="122" t="s">
        <v>79</v>
      </c>
      <c r="AY216" s="123" t="s">
        <v>205</v>
      </c>
    </row>
    <row r="217" spans="2:65" s="115" customFormat="1">
      <c r="B217" s="114"/>
      <c r="D217" s="110" t="s">
        <v>218</v>
      </c>
      <c r="E217" s="116" t="s">
        <v>1</v>
      </c>
      <c r="F217" s="117" t="s">
        <v>783</v>
      </c>
      <c r="H217" s="116" t="s">
        <v>1</v>
      </c>
      <c r="I217" s="9"/>
      <c r="L217" s="114"/>
      <c r="M217" s="118"/>
      <c r="N217" s="119"/>
      <c r="O217" s="119"/>
      <c r="P217" s="119"/>
      <c r="Q217" s="119"/>
      <c r="R217" s="119"/>
      <c r="S217" s="119"/>
      <c r="T217" s="120"/>
      <c r="AT217" s="116" t="s">
        <v>218</v>
      </c>
      <c r="AU217" s="116" t="s">
        <v>88</v>
      </c>
      <c r="AV217" s="115" t="s">
        <v>86</v>
      </c>
      <c r="AW217" s="115" t="s">
        <v>35</v>
      </c>
      <c r="AX217" s="115" t="s">
        <v>79</v>
      </c>
      <c r="AY217" s="116" t="s">
        <v>205</v>
      </c>
    </row>
    <row r="218" spans="2:65" s="122" customFormat="1">
      <c r="B218" s="121"/>
      <c r="D218" s="110" t="s">
        <v>218</v>
      </c>
      <c r="E218" s="123" t="s">
        <v>1</v>
      </c>
      <c r="F218" s="124" t="s">
        <v>808</v>
      </c>
      <c r="H218" s="125">
        <v>0.32</v>
      </c>
      <c r="I218" s="6"/>
      <c r="L218" s="121"/>
      <c r="M218" s="126"/>
      <c r="N218" s="127"/>
      <c r="O218" s="127"/>
      <c r="P218" s="127"/>
      <c r="Q218" s="127"/>
      <c r="R218" s="127"/>
      <c r="S218" s="127"/>
      <c r="T218" s="128"/>
      <c r="AT218" s="123" t="s">
        <v>218</v>
      </c>
      <c r="AU218" s="123" t="s">
        <v>88</v>
      </c>
      <c r="AV218" s="122" t="s">
        <v>88</v>
      </c>
      <c r="AW218" s="122" t="s">
        <v>35</v>
      </c>
      <c r="AX218" s="122" t="s">
        <v>79</v>
      </c>
      <c r="AY218" s="123" t="s">
        <v>205</v>
      </c>
    </row>
    <row r="219" spans="2:65" s="200" customFormat="1">
      <c r="B219" s="199"/>
      <c r="D219" s="110" t="s">
        <v>218</v>
      </c>
      <c r="E219" s="201" t="s">
        <v>1</v>
      </c>
      <c r="F219" s="202" t="s">
        <v>220</v>
      </c>
      <c r="H219" s="203">
        <v>2.21</v>
      </c>
      <c r="I219" s="7"/>
      <c r="L219" s="199"/>
      <c r="M219" s="204"/>
      <c r="N219" s="205"/>
      <c r="O219" s="205"/>
      <c r="P219" s="205"/>
      <c r="Q219" s="205"/>
      <c r="R219" s="205"/>
      <c r="S219" s="205"/>
      <c r="T219" s="206"/>
      <c r="AT219" s="201" t="s">
        <v>218</v>
      </c>
      <c r="AU219" s="201" t="s">
        <v>88</v>
      </c>
      <c r="AV219" s="200" t="s">
        <v>212</v>
      </c>
      <c r="AW219" s="200" t="s">
        <v>35</v>
      </c>
      <c r="AX219" s="200" t="s">
        <v>86</v>
      </c>
      <c r="AY219" s="201" t="s">
        <v>205</v>
      </c>
    </row>
    <row r="220" spans="2:65" s="86" customFormat="1" ht="22.9" customHeight="1">
      <c r="B220" s="85"/>
      <c r="D220" s="87" t="s">
        <v>78</v>
      </c>
      <c r="E220" s="96" t="s">
        <v>212</v>
      </c>
      <c r="F220" s="96" t="s">
        <v>359</v>
      </c>
      <c r="I220" s="4"/>
      <c r="J220" s="97">
        <f>BK220</f>
        <v>0</v>
      </c>
      <c r="L220" s="85"/>
      <c r="M220" s="90"/>
      <c r="N220" s="91"/>
      <c r="O220" s="91"/>
      <c r="P220" s="92">
        <f>SUM(P221:P240)</f>
        <v>0</v>
      </c>
      <c r="Q220" s="91"/>
      <c r="R220" s="92">
        <f>SUM(R221:R240)</f>
        <v>39.928594999999994</v>
      </c>
      <c r="S220" s="91"/>
      <c r="T220" s="93">
        <f>SUM(T221:T240)</f>
        <v>0</v>
      </c>
      <c r="AR220" s="87" t="s">
        <v>86</v>
      </c>
      <c r="AT220" s="94" t="s">
        <v>78</v>
      </c>
      <c r="AU220" s="94" t="s">
        <v>86</v>
      </c>
      <c r="AY220" s="87" t="s">
        <v>205</v>
      </c>
      <c r="BK220" s="95">
        <f>SUM(BK221:BK240)</f>
        <v>0</v>
      </c>
    </row>
    <row r="221" spans="2:65" s="25" customFormat="1" ht="24" customHeight="1">
      <c r="B221" s="23"/>
      <c r="C221" s="98" t="s">
        <v>300</v>
      </c>
      <c r="D221" s="98" t="s">
        <v>207</v>
      </c>
      <c r="E221" s="99" t="s">
        <v>633</v>
      </c>
      <c r="F221" s="100" t="s">
        <v>634</v>
      </c>
      <c r="G221" s="101" t="s">
        <v>210</v>
      </c>
      <c r="H221" s="102">
        <v>48.5</v>
      </c>
      <c r="I221" s="5"/>
      <c r="J221" s="102">
        <f>ROUND(I221*H221,2)</f>
        <v>0</v>
      </c>
      <c r="K221" s="100" t="s">
        <v>211</v>
      </c>
      <c r="L221" s="23"/>
      <c r="M221" s="103" t="s">
        <v>1</v>
      </c>
      <c r="N221" s="104" t="s">
        <v>44</v>
      </c>
      <c r="O221" s="105"/>
      <c r="P221" s="106">
        <f>O221*H221</f>
        <v>0</v>
      </c>
      <c r="Q221" s="106">
        <v>0</v>
      </c>
      <c r="R221" s="106">
        <f>Q221*H221</f>
        <v>0</v>
      </c>
      <c r="S221" s="106">
        <v>0</v>
      </c>
      <c r="T221" s="107">
        <f>S221*H221</f>
        <v>0</v>
      </c>
      <c r="AR221" s="108" t="s">
        <v>212</v>
      </c>
      <c r="AT221" s="108" t="s">
        <v>207</v>
      </c>
      <c r="AU221" s="108" t="s">
        <v>88</v>
      </c>
      <c r="AY221" s="15" t="s">
        <v>205</v>
      </c>
      <c r="BE221" s="109">
        <f>IF(N221="základní",J221,0)</f>
        <v>0</v>
      </c>
      <c r="BF221" s="109">
        <f>IF(N221="snížená",J221,0)</f>
        <v>0</v>
      </c>
      <c r="BG221" s="109">
        <f>IF(N221="zákl. přenesená",J221,0)</f>
        <v>0</v>
      </c>
      <c r="BH221" s="109">
        <f>IF(N221="sníž. přenesená",J221,0)</f>
        <v>0</v>
      </c>
      <c r="BI221" s="109">
        <f>IF(N221="nulová",J221,0)</f>
        <v>0</v>
      </c>
      <c r="BJ221" s="15" t="s">
        <v>86</v>
      </c>
      <c r="BK221" s="109">
        <f>ROUND(I221*H221,2)</f>
        <v>0</v>
      </c>
      <c r="BL221" s="15" t="s">
        <v>212</v>
      </c>
      <c r="BM221" s="108" t="s">
        <v>809</v>
      </c>
    </row>
    <row r="222" spans="2:65" s="25" customFormat="1" ht="19.5">
      <c r="B222" s="23"/>
      <c r="D222" s="110" t="s">
        <v>214</v>
      </c>
      <c r="F222" s="198" t="s">
        <v>636</v>
      </c>
      <c r="I222" s="2"/>
      <c r="L222" s="23"/>
      <c r="M222" s="112"/>
      <c r="N222" s="105"/>
      <c r="O222" s="105"/>
      <c r="P222" s="105"/>
      <c r="Q222" s="105"/>
      <c r="R222" s="105"/>
      <c r="S222" s="105"/>
      <c r="T222" s="113"/>
      <c r="AT222" s="15" t="s">
        <v>214</v>
      </c>
      <c r="AU222" s="15" t="s">
        <v>88</v>
      </c>
    </row>
    <row r="223" spans="2:65" s="25" customFormat="1" ht="107.25">
      <c r="B223" s="23"/>
      <c r="D223" s="110" t="s">
        <v>237</v>
      </c>
      <c r="F223" s="111" t="s">
        <v>637</v>
      </c>
      <c r="I223" s="2"/>
      <c r="L223" s="23"/>
      <c r="M223" s="112"/>
      <c r="N223" s="105"/>
      <c r="O223" s="105"/>
      <c r="P223" s="105"/>
      <c r="Q223" s="105"/>
      <c r="R223" s="105"/>
      <c r="S223" s="105"/>
      <c r="T223" s="113"/>
      <c r="AT223" s="15" t="s">
        <v>237</v>
      </c>
      <c r="AU223" s="15" t="s">
        <v>88</v>
      </c>
    </row>
    <row r="224" spans="2:65" s="115" customFormat="1">
      <c r="B224" s="114"/>
      <c r="D224" s="110" t="s">
        <v>218</v>
      </c>
      <c r="E224" s="116" t="s">
        <v>1</v>
      </c>
      <c r="F224" s="117" t="s">
        <v>638</v>
      </c>
      <c r="H224" s="116" t="s">
        <v>1</v>
      </c>
      <c r="I224" s="9"/>
      <c r="L224" s="114"/>
      <c r="M224" s="118"/>
      <c r="N224" s="119"/>
      <c r="O224" s="119"/>
      <c r="P224" s="119"/>
      <c r="Q224" s="119"/>
      <c r="R224" s="119"/>
      <c r="S224" s="119"/>
      <c r="T224" s="120"/>
      <c r="AT224" s="116" t="s">
        <v>218</v>
      </c>
      <c r="AU224" s="116" t="s">
        <v>88</v>
      </c>
      <c r="AV224" s="115" t="s">
        <v>86</v>
      </c>
      <c r="AW224" s="115" t="s">
        <v>35</v>
      </c>
      <c r="AX224" s="115" t="s">
        <v>79</v>
      </c>
      <c r="AY224" s="116" t="s">
        <v>205</v>
      </c>
    </row>
    <row r="225" spans="2:65" s="122" customFormat="1">
      <c r="B225" s="121"/>
      <c r="D225" s="110" t="s">
        <v>218</v>
      </c>
      <c r="E225" s="123" t="s">
        <v>1</v>
      </c>
      <c r="F225" s="124" t="s">
        <v>810</v>
      </c>
      <c r="H225" s="125">
        <v>48.5</v>
      </c>
      <c r="I225" s="6"/>
      <c r="L225" s="121"/>
      <c r="M225" s="126"/>
      <c r="N225" s="127"/>
      <c r="O225" s="127"/>
      <c r="P225" s="127"/>
      <c r="Q225" s="127"/>
      <c r="R225" s="127"/>
      <c r="S225" s="127"/>
      <c r="T225" s="128"/>
      <c r="AT225" s="123" t="s">
        <v>218</v>
      </c>
      <c r="AU225" s="123" t="s">
        <v>88</v>
      </c>
      <c r="AV225" s="122" t="s">
        <v>88</v>
      </c>
      <c r="AW225" s="122" t="s">
        <v>35</v>
      </c>
      <c r="AX225" s="122" t="s">
        <v>79</v>
      </c>
      <c r="AY225" s="123" t="s">
        <v>205</v>
      </c>
    </row>
    <row r="226" spans="2:65" s="200" customFormat="1">
      <c r="B226" s="199"/>
      <c r="D226" s="110" t="s">
        <v>218</v>
      </c>
      <c r="E226" s="201" t="s">
        <v>1</v>
      </c>
      <c r="F226" s="202" t="s">
        <v>220</v>
      </c>
      <c r="H226" s="203">
        <v>48.5</v>
      </c>
      <c r="I226" s="7"/>
      <c r="L226" s="199"/>
      <c r="M226" s="204"/>
      <c r="N226" s="205"/>
      <c r="O226" s="205"/>
      <c r="P226" s="205"/>
      <c r="Q226" s="205"/>
      <c r="R226" s="205"/>
      <c r="S226" s="205"/>
      <c r="T226" s="206"/>
      <c r="AT226" s="201" t="s">
        <v>218</v>
      </c>
      <c r="AU226" s="201" t="s">
        <v>88</v>
      </c>
      <c r="AV226" s="200" t="s">
        <v>212</v>
      </c>
      <c r="AW226" s="200" t="s">
        <v>35</v>
      </c>
      <c r="AX226" s="200" t="s">
        <v>86</v>
      </c>
      <c r="AY226" s="201" t="s">
        <v>205</v>
      </c>
    </row>
    <row r="227" spans="2:65" s="25" customFormat="1" ht="24" customHeight="1">
      <c r="B227" s="23"/>
      <c r="C227" s="98" t="s">
        <v>306</v>
      </c>
      <c r="D227" s="98" t="s">
        <v>207</v>
      </c>
      <c r="E227" s="99" t="s">
        <v>640</v>
      </c>
      <c r="F227" s="100" t="s">
        <v>641</v>
      </c>
      <c r="G227" s="101" t="s">
        <v>233</v>
      </c>
      <c r="H227" s="102">
        <v>6.28</v>
      </c>
      <c r="I227" s="5"/>
      <c r="J227" s="102">
        <f>ROUND(I227*H227,2)</f>
        <v>0</v>
      </c>
      <c r="K227" s="100" t="s">
        <v>234</v>
      </c>
      <c r="L227" s="23"/>
      <c r="M227" s="103" t="s">
        <v>1</v>
      </c>
      <c r="N227" s="104" t="s">
        <v>44</v>
      </c>
      <c r="O227" s="105"/>
      <c r="P227" s="106">
        <f>O227*H227</f>
        <v>0</v>
      </c>
      <c r="Q227" s="106">
        <v>0</v>
      </c>
      <c r="R227" s="106">
        <f>Q227*H227</f>
        <v>0</v>
      </c>
      <c r="S227" s="106">
        <v>0</v>
      </c>
      <c r="T227" s="107">
        <f>S227*H227</f>
        <v>0</v>
      </c>
      <c r="AR227" s="108" t="s">
        <v>212</v>
      </c>
      <c r="AT227" s="108" t="s">
        <v>207</v>
      </c>
      <c r="AU227" s="108" t="s">
        <v>88</v>
      </c>
      <c r="AY227" s="15" t="s">
        <v>205</v>
      </c>
      <c r="BE227" s="109">
        <f>IF(N227="základní",J227,0)</f>
        <v>0</v>
      </c>
      <c r="BF227" s="109">
        <f>IF(N227="snížená",J227,0)</f>
        <v>0</v>
      </c>
      <c r="BG227" s="109">
        <f>IF(N227="zákl. přenesená",J227,0)</f>
        <v>0</v>
      </c>
      <c r="BH227" s="109">
        <f>IF(N227="sníž. přenesená",J227,0)</f>
        <v>0</v>
      </c>
      <c r="BI227" s="109">
        <f>IF(N227="nulová",J227,0)</f>
        <v>0</v>
      </c>
      <c r="BJ227" s="15" t="s">
        <v>86</v>
      </c>
      <c r="BK227" s="109">
        <f>ROUND(I227*H227,2)</f>
        <v>0</v>
      </c>
      <c r="BL227" s="15" t="s">
        <v>212</v>
      </c>
      <c r="BM227" s="108" t="s">
        <v>811</v>
      </c>
    </row>
    <row r="228" spans="2:65" s="25" customFormat="1" ht="29.25">
      <c r="B228" s="23"/>
      <c r="D228" s="110" t="s">
        <v>214</v>
      </c>
      <c r="F228" s="198" t="s">
        <v>643</v>
      </c>
      <c r="I228" s="2"/>
      <c r="L228" s="23"/>
      <c r="M228" s="112"/>
      <c r="N228" s="105"/>
      <c r="O228" s="105"/>
      <c r="P228" s="105"/>
      <c r="Q228" s="105"/>
      <c r="R228" s="105"/>
      <c r="S228" s="105"/>
      <c r="T228" s="113"/>
      <c r="AT228" s="15" t="s">
        <v>214</v>
      </c>
      <c r="AU228" s="15" t="s">
        <v>88</v>
      </c>
    </row>
    <row r="229" spans="2:65" s="25" customFormat="1" ht="39">
      <c r="B229" s="23"/>
      <c r="D229" s="110" t="s">
        <v>237</v>
      </c>
      <c r="F229" s="111" t="s">
        <v>644</v>
      </c>
      <c r="I229" s="2"/>
      <c r="L229" s="23"/>
      <c r="M229" s="112"/>
      <c r="N229" s="105"/>
      <c r="O229" s="105"/>
      <c r="P229" s="105"/>
      <c r="Q229" s="105"/>
      <c r="R229" s="105"/>
      <c r="S229" s="105"/>
      <c r="T229" s="113"/>
      <c r="AT229" s="15" t="s">
        <v>237</v>
      </c>
      <c r="AU229" s="15" t="s">
        <v>88</v>
      </c>
    </row>
    <row r="230" spans="2:65" s="115" customFormat="1">
      <c r="B230" s="114"/>
      <c r="D230" s="110" t="s">
        <v>218</v>
      </c>
      <c r="E230" s="116" t="s">
        <v>1</v>
      </c>
      <c r="F230" s="117" t="s">
        <v>812</v>
      </c>
      <c r="H230" s="116" t="s">
        <v>1</v>
      </c>
      <c r="I230" s="9"/>
      <c r="L230" s="114"/>
      <c r="M230" s="118"/>
      <c r="N230" s="119"/>
      <c r="O230" s="119"/>
      <c r="P230" s="119"/>
      <c r="Q230" s="119"/>
      <c r="R230" s="119"/>
      <c r="S230" s="119"/>
      <c r="T230" s="120"/>
      <c r="AT230" s="116" t="s">
        <v>218</v>
      </c>
      <c r="AU230" s="116" t="s">
        <v>88</v>
      </c>
      <c r="AV230" s="115" t="s">
        <v>86</v>
      </c>
      <c r="AW230" s="115" t="s">
        <v>35</v>
      </c>
      <c r="AX230" s="115" t="s">
        <v>79</v>
      </c>
      <c r="AY230" s="116" t="s">
        <v>205</v>
      </c>
    </row>
    <row r="231" spans="2:65" s="122" customFormat="1" ht="33.75">
      <c r="B231" s="121"/>
      <c r="D231" s="110" t="s">
        <v>218</v>
      </c>
      <c r="E231" s="123" t="s">
        <v>1</v>
      </c>
      <c r="F231" s="124" t="s">
        <v>813</v>
      </c>
      <c r="H231" s="125">
        <v>1.91</v>
      </c>
      <c r="I231" s="6"/>
      <c r="L231" s="121"/>
      <c r="M231" s="126"/>
      <c r="N231" s="127"/>
      <c r="O231" s="127"/>
      <c r="P231" s="127"/>
      <c r="Q231" s="127"/>
      <c r="R231" s="127"/>
      <c r="S231" s="127"/>
      <c r="T231" s="128"/>
      <c r="AT231" s="123" t="s">
        <v>218</v>
      </c>
      <c r="AU231" s="123" t="s">
        <v>88</v>
      </c>
      <c r="AV231" s="122" t="s">
        <v>88</v>
      </c>
      <c r="AW231" s="122" t="s">
        <v>35</v>
      </c>
      <c r="AX231" s="122" t="s">
        <v>79</v>
      </c>
      <c r="AY231" s="123" t="s">
        <v>205</v>
      </c>
    </row>
    <row r="232" spans="2:65" s="115" customFormat="1">
      <c r="B232" s="114"/>
      <c r="D232" s="110" t="s">
        <v>218</v>
      </c>
      <c r="E232" s="116" t="s">
        <v>1</v>
      </c>
      <c r="F232" s="117" t="s">
        <v>711</v>
      </c>
      <c r="H232" s="116" t="s">
        <v>1</v>
      </c>
      <c r="I232" s="9"/>
      <c r="L232" s="114"/>
      <c r="M232" s="118"/>
      <c r="N232" s="119"/>
      <c r="O232" s="119"/>
      <c r="P232" s="119"/>
      <c r="Q232" s="119"/>
      <c r="R232" s="119"/>
      <c r="S232" s="119"/>
      <c r="T232" s="120"/>
      <c r="AT232" s="116" t="s">
        <v>218</v>
      </c>
      <c r="AU232" s="116" t="s">
        <v>88</v>
      </c>
      <c r="AV232" s="115" t="s">
        <v>86</v>
      </c>
      <c r="AW232" s="115" t="s">
        <v>35</v>
      </c>
      <c r="AX232" s="115" t="s">
        <v>79</v>
      </c>
      <c r="AY232" s="116" t="s">
        <v>205</v>
      </c>
    </row>
    <row r="233" spans="2:65" s="122" customFormat="1">
      <c r="B233" s="121"/>
      <c r="D233" s="110" t="s">
        <v>218</v>
      </c>
      <c r="E233" s="123" t="s">
        <v>1</v>
      </c>
      <c r="F233" s="124" t="s">
        <v>814</v>
      </c>
      <c r="H233" s="125">
        <v>4.37</v>
      </c>
      <c r="I233" s="6"/>
      <c r="L233" s="121"/>
      <c r="M233" s="126"/>
      <c r="N233" s="127"/>
      <c r="O233" s="127"/>
      <c r="P233" s="127"/>
      <c r="Q233" s="127"/>
      <c r="R233" s="127"/>
      <c r="S233" s="127"/>
      <c r="T233" s="128"/>
      <c r="AT233" s="123" t="s">
        <v>218</v>
      </c>
      <c r="AU233" s="123" t="s">
        <v>88</v>
      </c>
      <c r="AV233" s="122" t="s">
        <v>88</v>
      </c>
      <c r="AW233" s="122" t="s">
        <v>35</v>
      </c>
      <c r="AX233" s="122" t="s">
        <v>79</v>
      </c>
      <c r="AY233" s="123" t="s">
        <v>205</v>
      </c>
    </row>
    <row r="234" spans="2:65" s="200" customFormat="1">
      <c r="B234" s="199"/>
      <c r="D234" s="110" t="s">
        <v>218</v>
      </c>
      <c r="E234" s="201" t="s">
        <v>1</v>
      </c>
      <c r="F234" s="202" t="s">
        <v>220</v>
      </c>
      <c r="H234" s="203">
        <v>6.28</v>
      </c>
      <c r="I234" s="7"/>
      <c r="L234" s="199"/>
      <c r="M234" s="204"/>
      <c r="N234" s="205"/>
      <c r="O234" s="205"/>
      <c r="P234" s="205"/>
      <c r="Q234" s="205"/>
      <c r="R234" s="205"/>
      <c r="S234" s="205"/>
      <c r="T234" s="206"/>
      <c r="AT234" s="201" t="s">
        <v>218</v>
      </c>
      <c r="AU234" s="201" t="s">
        <v>88</v>
      </c>
      <c r="AV234" s="200" t="s">
        <v>212</v>
      </c>
      <c r="AW234" s="200" t="s">
        <v>35</v>
      </c>
      <c r="AX234" s="200" t="s">
        <v>86</v>
      </c>
      <c r="AY234" s="201" t="s">
        <v>205</v>
      </c>
    </row>
    <row r="235" spans="2:65" s="25" customFormat="1" ht="24" customHeight="1">
      <c r="B235" s="23"/>
      <c r="C235" s="98" t="s">
        <v>309</v>
      </c>
      <c r="D235" s="98" t="s">
        <v>207</v>
      </c>
      <c r="E235" s="99" t="s">
        <v>647</v>
      </c>
      <c r="F235" s="100" t="s">
        <v>648</v>
      </c>
      <c r="G235" s="101" t="s">
        <v>210</v>
      </c>
      <c r="H235" s="102">
        <v>48.5</v>
      </c>
      <c r="I235" s="5"/>
      <c r="J235" s="102">
        <f>ROUND(I235*H235,2)</f>
        <v>0</v>
      </c>
      <c r="K235" s="100" t="s">
        <v>211</v>
      </c>
      <c r="L235" s="23"/>
      <c r="M235" s="103" t="s">
        <v>1</v>
      </c>
      <c r="N235" s="104" t="s">
        <v>44</v>
      </c>
      <c r="O235" s="105"/>
      <c r="P235" s="106">
        <f>O235*H235</f>
        <v>0</v>
      </c>
      <c r="Q235" s="106">
        <v>0.82326999999999995</v>
      </c>
      <c r="R235" s="106">
        <f>Q235*H235</f>
        <v>39.928594999999994</v>
      </c>
      <c r="S235" s="106">
        <v>0</v>
      </c>
      <c r="T235" s="107">
        <f>S235*H235</f>
        <v>0</v>
      </c>
      <c r="AR235" s="108" t="s">
        <v>212</v>
      </c>
      <c r="AT235" s="108" t="s">
        <v>207</v>
      </c>
      <c r="AU235" s="108" t="s">
        <v>88</v>
      </c>
      <c r="AY235" s="15" t="s">
        <v>205</v>
      </c>
      <c r="BE235" s="109">
        <f>IF(N235="základní",J235,0)</f>
        <v>0</v>
      </c>
      <c r="BF235" s="109">
        <f>IF(N235="snížená",J235,0)</f>
        <v>0</v>
      </c>
      <c r="BG235" s="109">
        <f>IF(N235="zákl. přenesená",J235,0)</f>
        <v>0</v>
      </c>
      <c r="BH235" s="109">
        <f>IF(N235="sníž. přenesená",J235,0)</f>
        <v>0</v>
      </c>
      <c r="BI235" s="109">
        <f>IF(N235="nulová",J235,0)</f>
        <v>0</v>
      </c>
      <c r="BJ235" s="15" t="s">
        <v>86</v>
      </c>
      <c r="BK235" s="109">
        <f>ROUND(I235*H235,2)</f>
        <v>0</v>
      </c>
      <c r="BL235" s="15" t="s">
        <v>212</v>
      </c>
      <c r="BM235" s="108" t="s">
        <v>815</v>
      </c>
    </row>
    <row r="236" spans="2:65" s="25" customFormat="1" ht="19.5">
      <c r="B236" s="23"/>
      <c r="D236" s="110" t="s">
        <v>214</v>
      </c>
      <c r="F236" s="198" t="s">
        <v>650</v>
      </c>
      <c r="I236" s="2"/>
      <c r="L236" s="23"/>
      <c r="M236" s="112"/>
      <c r="N236" s="105"/>
      <c r="O236" s="105"/>
      <c r="P236" s="105"/>
      <c r="Q236" s="105"/>
      <c r="R236" s="105"/>
      <c r="S236" s="105"/>
      <c r="T236" s="113"/>
      <c r="AT236" s="15" t="s">
        <v>214</v>
      </c>
      <c r="AU236" s="15" t="s">
        <v>88</v>
      </c>
    </row>
    <row r="237" spans="2:65" s="25" customFormat="1" ht="87.75">
      <c r="B237" s="23"/>
      <c r="D237" s="110" t="s">
        <v>237</v>
      </c>
      <c r="F237" s="111" t="s">
        <v>651</v>
      </c>
      <c r="I237" s="2"/>
      <c r="L237" s="23"/>
      <c r="M237" s="112"/>
      <c r="N237" s="105"/>
      <c r="O237" s="105"/>
      <c r="P237" s="105"/>
      <c r="Q237" s="105"/>
      <c r="R237" s="105"/>
      <c r="S237" s="105"/>
      <c r="T237" s="113"/>
      <c r="AT237" s="15" t="s">
        <v>237</v>
      </c>
      <c r="AU237" s="15" t="s">
        <v>88</v>
      </c>
    </row>
    <row r="238" spans="2:65" s="115" customFormat="1" ht="22.5">
      <c r="B238" s="114"/>
      <c r="D238" s="110" t="s">
        <v>218</v>
      </c>
      <c r="E238" s="116" t="s">
        <v>1</v>
      </c>
      <c r="F238" s="117" t="s">
        <v>816</v>
      </c>
      <c r="H238" s="116" t="s">
        <v>1</v>
      </c>
      <c r="I238" s="9"/>
      <c r="L238" s="114"/>
      <c r="M238" s="118"/>
      <c r="N238" s="119"/>
      <c r="O238" s="119"/>
      <c r="P238" s="119"/>
      <c r="Q238" s="119"/>
      <c r="R238" s="119"/>
      <c r="S238" s="119"/>
      <c r="T238" s="120"/>
      <c r="AT238" s="116" t="s">
        <v>218</v>
      </c>
      <c r="AU238" s="116" t="s">
        <v>88</v>
      </c>
      <c r="AV238" s="115" t="s">
        <v>86</v>
      </c>
      <c r="AW238" s="115" t="s">
        <v>35</v>
      </c>
      <c r="AX238" s="115" t="s">
        <v>79</v>
      </c>
      <c r="AY238" s="116" t="s">
        <v>205</v>
      </c>
    </row>
    <row r="239" spans="2:65" s="122" customFormat="1">
      <c r="B239" s="121"/>
      <c r="D239" s="110" t="s">
        <v>218</v>
      </c>
      <c r="E239" s="123" t="s">
        <v>1</v>
      </c>
      <c r="F239" s="124" t="s">
        <v>810</v>
      </c>
      <c r="H239" s="125">
        <v>48.5</v>
      </c>
      <c r="I239" s="6"/>
      <c r="L239" s="121"/>
      <c r="M239" s="126"/>
      <c r="N239" s="127"/>
      <c r="O239" s="127"/>
      <c r="P239" s="127"/>
      <c r="Q239" s="127"/>
      <c r="R239" s="127"/>
      <c r="S239" s="127"/>
      <c r="T239" s="128"/>
      <c r="AT239" s="123" t="s">
        <v>218</v>
      </c>
      <c r="AU239" s="123" t="s">
        <v>88</v>
      </c>
      <c r="AV239" s="122" t="s">
        <v>88</v>
      </c>
      <c r="AW239" s="122" t="s">
        <v>35</v>
      </c>
      <c r="AX239" s="122" t="s">
        <v>79</v>
      </c>
      <c r="AY239" s="123" t="s">
        <v>205</v>
      </c>
    </row>
    <row r="240" spans="2:65" s="200" customFormat="1">
      <c r="B240" s="199"/>
      <c r="D240" s="110" t="s">
        <v>218</v>
      </c>
      <c r="E240" s="201" t="s">
        <v>1</v>
      </c>
      <c r="F240" s="202" t="s">
        <v>220</v>
      </c>
      <c r="H240" s="203">
        <v>48.5</v>
      </c>
      <c r="I240" s="7"/>
      <c r="L240" s="199"/>
      <c r="M240" s="204"/>
      <c r="N240" s="205"/>
      <c r="O240" s="205"/>
      <c r="P240" s="205"/>
      <c r="Q240" s="205"/>
      <c r="R240" s="205"/>
      <c r="S240" s="205"/>
      <c r="T240" s="206"/>
      <c r="AT240" s="201" t="s">
        <v>218</v>
      </c>
      <c r="AU240" s="201" t="s">
        <v>88</v>
      </c>
      <c r="AV240" s="200" t="s">
        <v>212</v>
      </c>
      <c r="AW240" s="200" t="s">
        <v>35</v>
      </c>
      <c r="AX240" s="200" t="s">
        <v>86</v>
      </c>
      <c r="AY240" s="201" t="s">
        <v>205</v>
      </c>
    </row>
    <row r="241" spans="2:65" s="86" customFormat="1" ht="22.9" customHeight="1">
      <c r="B241" s="85"/>
      <c r="D241" s="87" t="s">
        <v>78</v>
      </c>
      <c r="E241" s="96" t="s">
        <v>225</v>
      </c>
      <c r="F241" s="96" t="s">
        <v>367</v>
      </c>
      <c r="I241" s="4"/>
      <c r="J241" s="97">
        <f>BK241</f>
        <v>0</v>
      </c>
      <c r="L241" s="85"/>
      <c r="M241" s="90"/>
      <c r="N241" s="91"/>
      <c r="O241" s="91"/>
      <c r="P241" s="92">
        <f>SUM(P242:P256)</f>
        <v>0</v>
      </c>
      <c r="Q241" s="91"/>
      <c r="R241" s="92">
        <f>SUM(R242:R256)</f>
        <v>0.12487140000000001</v>
      </c>
      <c r="S241" s="91"/>
      <c r="T241" s="93">
        <f>SUM(T242:T256)</f>
        <v>0</v>
      </c>
      <c r="AR241" s="87" t="s">
        <v>86</v>
      </c>
      <c r="AT241" s="94" t="s">
        <v>78</v>
      </c>
      <c r="AU241" s="94" t="s">
        <v>86</v>
      </c>
      <c r="AY241" s="87" t="s">
        <v>205</v>
      </c>
      <c r="BK241" s="95">
        <f>SUM(BK242:BK256)</f>
        <v>0</v>
      </c>
    </row>
    <row r="242" spans="2:65" s="25" customFormat="1" ht="24" customHeight="1">
      <c r="B242" s="23"/>
      <c r="C242" s="98" t="s">
        <v>320</v>
      </c>
      <c r="D242" s="98" t="s">
        <v>207</v>
      </c>
      <c r="E242" s="99" t="s">
        <v>817</v>
      </c>
      <c r="F242" s="100" t="s">
        <v>818</v>
      </c>
      <c r="G242" s="101" t="s">
        <v>346</v>
      </c>
      <c r="H242" s="102">
        <v>5</v>
      </c>
      <c r="I242" s="5"/>
      <c r="J242" s="102">
        <f>ROUND(I242*H242,2)</f>
        <v>0</v>
      </c>
      <c r="K242" s="100" t="s">
        <v>234</v>
      </c>
      <c r="L242" s="23"/>
      <c r="M242" s="103" t="s">
        <v>1</v>
      </c>
      <c r="N242" s="104" t="s">
        <v>44</v>
      </c>
      <c r="O242" s="105"/>
      <c r="P242" s="106">
        <f>O242*H242</f>
        <v>0</v>
      </c>
      <c r="Q242" s="106">
        <v>1.56E-3</v>
      </c>
      <c r="R242" s="106">
        <f>Q242*H242</f>
        <v>7.7999999999999996E-3</v>
      </c>
      <c r="S242" s="106">
        <v>0</v>
      </c>
      <c r="T242" s="107">
        <f>S242*H242</f>
        <v>0</v>
      </c>
      <c r="AR242" s="108" t="s">
        <v>212</v>
      </c>
      <c r="AT242" s="108" t="s">
        <v>207</v>
      </c>
      <c r="AU242" s="108" t="s">
        <v>88</v>
      </c>
      <c r="AY242" s="15" t="s">
        <v>205</v>
      </c>
      <c r="BE242" s="109">
        <f>IF(N242="základní",J242,0)</f>
        <v>0</v>
      </c>
      <c r="BF242" s="109">
        <f>IF(N242="snížená",J242,0)</f>
        <v>0</v>
      </c>
      <c r="BG242" s="109">
        <f>IF(N242="zákl. přenesená",J242,0)</f>
        <v>0</v>
      </c>
      <c r="BH242" s="109">
        <f>IF(N242="sníž. přenesená",J242,0)</f>
        <v>0</v>
      </c>
      <c r="BI242" s="109">
        <f>IF(N242="nulová",J242,0)</f>
        <v>0</v>
      </c>
      <c r="BJ242" s="15" t="s">
        <v>86</v>
      </c>
      <c r="BK242" s="109">
        <f>ROUND(I242*H242,2)</f>
        <v>0</v>
      </c>
      <c r="BL242" s="15" t="s">
        <v>212</v>
      </c>
      <c r="BM242" s="108" t="s">
        <v>819</v>
      </c>
    </row>
    <row r="243" spans="2:65" s="25" customFormat="1" ht="19.5">
      <c r="B243" s="23"/>
      <c r="D243" s="110" t="s">
        <v>214</v>
      </c>
      <c r="F243" s="198" t="s">
        <v>820</v>
      </c>
      <c r="I243" s="2"/>
      <c r="L243" s="23"/>
      <c r="M243" s="112"/>
      <c r="N243" s="105"/>
      <c r="O243" s="105"/>
      <c r="P243" s="105"/>
      <c r="Q243" s="105"/>
      <c r="R243" s="105"/>
      <c r="S243" s="105"/>
      <c r="T243" s="113"/>
      <c r="AT243" s="15" t="s">
        <v>214</v>
      </c>
      <c r="AU243" s="15" t="s">
        <v>88</v>
      </c>
    </row>
    <row r="244" spans="2:65" s="25" customFormat="1" ht="29.25">
      <c r="B244" s="23"/>
      <c r="D244" s="110" t="s">
        <v>237</v>
      </c>
      <c r="F244" s="111" t="s">
        <v>821</v>
      </c>
      <c r="I244" s="2"/>
      <c r="L244" s="23"/>
      <c r="M244" s="112"/>
      <c r="N244" s="105"/>
      <c r="O244" s="105"/>
      <c r="P244" s="105"/>
      <c r="Q244" s="105"/>
      <c r="R244" s="105"/>
      <c r="S244" s="105"/>
      <c r="T244" s="113"/>
      <c r="AT244" s="15" t="s">
        <v>237</v>
      </c>
      <c r="AU244" s="15" t="s">
        <v>88</v>
      </c>
    </row>
    <row r="245" spans="2:65" s="25" customFormat="1" ht="24" customHeight="1">
      <c r="B245" s="23"/>
      <c r="C245" s="98" t="s">
        <v>8</v>
      </c>
      <c r="D245" s="98" t="s">
        <v>207</v>
      </c>
      <c r="E245" s="99" t="s">
        <v>822</v>
      </c>
      <c r="F245" s="100" t="s">
        <v>823</v>
      </c>
      <c r="G245" s="101" t="s">
        <v>233</v>
      </c>
      <c r="H245" s="102">
        <v>27</v>
      </c>
      <c r="I245" s="5"/>
      <c r="J245" s="102">
        <f>ROUND(I245*H245,2)</f>
        <v>0</v>
      </c>
      <c r="K245" s="100" t="s">
        <v>760</v>
      </c>
      <c r="L245" s="23"/>
      <c r="M245" s="103" t="s">
        <v>1</v>
      </c>
      <c r="N245" s="104" t="s">
        <v>44</v>
      </c>
      <c r="O245" s="105"/>
      <c r="P245" s="106">
        <f>O245*H245</f>
        <v>0</v>
      </c>
      <c r="Q245" s="106">
        <v>0</v>
      </c>
      <c r="R245" s="106">
        <f>Q245*H245</f>
        <v>0</v>
      </c>
      <c r="S245" s="106">
        <v>0</v>
      </c>
      <c r="T245" s="107">
        <f>S245*H245</f>
        <v>0</v>
      </c>
      <c r="AR245" s="108" t="s">
        <v>212</v>
      </c>
      <c r="AT245" s="108" t="s">
        <v>207</v>
      </c>
      <c r="AU245" s="108" t="s">
        <v>88</v>
      </c>
      <c r="AY245" s="15" t="s">
        <v>205</v>
      </c>
      <c r="BE245" s="109">
        <f>IF(N245="základní",J245,0)</f>
        <v>0</v>
      </c>
      <c r="BF245" s="109">
        <f>IF(N245="snížená",J245,0)</f>
        <v>0</v>
      </c>
      <c r="BG245" s="109">
        <f>IF(N245="zákl. přenesená",J245,0)</f>
        <v>0</v>
      </c>
      <c r="BH245" s="109">
        <f>IF(N245="sníž. přenesená",J245,0)</f>
        <v>0</v>
      </c>
      <c r="BI245" s="109">
        <f>IF(N245="nulová",J245,0)</f>
        <v>0</v>
      </c>
      <c r="BJ245" s="15" t="s">
        <v>86</v>
      </c>
      <c r="BK245" s="109">
        <f>ROUND(I245*H245,2)</f>
        <v>0</v>
      </c>
      <c r="BL245" s="15" t="s">
        <v>212</v>
      </c>
      <c r="BM245" s="108" t="s">
        <v>824</v>
      </c>
    </row>
    <row r="246" spans="2:65" s="25" customFormat="1" ht="19.5">
      <c r="B246" s="23"/>
      <c r="D246" s="110" t="s">
        <v>214</v>
      </c>
      <c r="F246" s="198" t="s">
        <v>825</v>
      </c>
      <c r="I246" s="2"/>
      <c r="L246" s="23"/>
      <c r="M246" s="112"/>
      <c r="N246" s="105"/>
      <c r="O246" s="105"/>
      <c r="P246" s="105"/>
      <c r="Q246" s="105"/>
      <c r="R246" s="105"/>
      <c r="S246" s="105"/>
      <c r="T246" s="113"/>
      <c r="AT246" s="15" t="s">
        <v>214</v>
      </c>
      <c r="AU246" s="15" t="s">
        <v>88</v>
      </c>
    </row>
    <row r="247" spans="2:65" s="25" customFormat="1" ht="39">
      <c r="B247" s="23"/>
      <c r="D247" s="110" t="s">
        <v>237</v>
      </c>
      <c r="F247" s="111" t="s">
        <v>826</v>
      </c>
      <c r="I247" s="2"/>
      <c r="L247" s="23"/>
      <c r="M247" s="112"/>
      <c r="N247" s="105"/>
      <c r="O247" s="105"/>
      <c r="P247" s="105"/>
      <c r="Q247" s="105"/>
      <c r="R247" s="105"/>
      <c r="S247" s="105"/>
      <c r="T247" s="113"/>
      <c r="AT247" s="15" t="s">
        <v>237</v>
      </c>
      <c r="AU247" s="15" t="s">
        <v>88</v>
      </c>
    </row>
    <row r="248" spans="2:65" s="115" customFormat="1">
      <c r="B248" s="114"/>
      <c r="D248" s="110" t="s">
        <v>218</v>
      </c>
      <c r="E248" s="116" t="s">
        <v>1</v>
      </c>
      <c r="F248" s="117" t="s">
        <v>827</v>
      </c>
      <c r="H248" s="116" t="s">
        <v>1</v>
      </c>
      <c r="I248" s="9"/>
      <c r="L248" s="114"/>
      <c r="M248" s="118"/>
      <c r="N248" s="119"/>
      <c r="O248" s="119"/>
      <c r="P248" s="119"/>
      <c r="Q248" s="119"/>
      <c r="R248" s="119"/>
      <c r="S248" s="119"/>
      <c r="T248" s="120"/>
      <c r="AT248" s="116" t="s">
        <v>218</v>
      </c>
      <c r="AU248" s="116" t="s">
        <v>88</v>
      </c>
      <c r="AV248" s="115" t="s">
        <v>86</v>
      </c>
      <c r="AW248" s="115" t="s">
        <v>35</v>
      </c>
      <c r="AX248" s="115" t="s">
        <v>79</v>
      </c>
      <c r="AY248" s="116" t="s">
        <v>205</v>
      </c>
    </row>
    <row r="249" spans="2:65" s="122" customFormat="1">
      <c r="B249" s="121"/>
      <c r="D249" s="110" t="s">
        <v>218</v>
      </c>
      <c r="E249" s="123" t="s">
        <v>1</v>
      </c>
      <c r="F249" s="124" t="s">
        <v>828</v>
      </c>
      <c r="H249" s="125">
        <v>27</v>
      </c>
      <c r="I249" s="6"/>
      <c r="L249" s="121"/>
      <c r="M249" s="126"/>
      <c r="N249" s="127"/>
      <c r="O249" s="127"/>
      <c r="P249" s="127"/>
      <c r="Q249" s="127"/>
      <c r="R249" s="127"/>
      <c r="S249" s="127"/>
      <c r="T249" s="128"/>
      <c r="AT249" s="123" t="s">
        <v>218</v>
      </c>
      <c r="AU249" s="123" t="s">
        <v>88</v>
      </c>
      <c r="AV249" s="122" t="s">
        <v>88</v>
      </c>
      <c r="AW249" s="122" t="s">
        <v>35</v>
      </c>
      <c r="AX249" s="122" t="s">
        <v>79</v>
      </c>
      <c r="AY249" s="123" t="s">
        <v>205</v>
      </c>
    </row>
    <row r="250" spans="2:65" s="200" customFormat="1">
      <c r="B250" s="199"/>
      <c r="D250" s="110" t="s">
        <v>218</v>
      </c>
      <c r="E250" s="201" t="s">
        <v>1</v>
      </c>
      <c r="F250" s="202" t="s">
        <v>220</v>
      </c>
      <c r="H250" s="203">
        <v>27</v>
      </c>
      <c r="I250" s="7"/>
      <c r="L250" s="199"/>
      <c r="M250" s="204"/>
      <c r="N250" s="205"/>
      <c r="O250" s="205"/>
      <c r="P250" s="205"/>
      <c r="Q250" s="205"/>
      <c r="R250" s="205"/>
      <c r="S250" s="205"/>
      <c r="T250" s="206"/>
      <c r="AT250" s="201" t="s">
        <v>218</v>
      </c>
      <c r="AU250" s="201" t="s">
        <v>88</v>
      </c>
      <c r="AV250" s="200" t="s">
        <v>212</v>
      </c>
      <c r="AW250" s="200" t="s">
        <v>35</v>
      </c>
      <c r="AX250" s="200" t="s">
        <v>86</v>
      </c>
      <c r="AY250" s="201" t="s">
        <v>205</v>
      </c>
    </row>
    <row r="251" spans="2:65" s="25" customFormat="1" ht="16.5" customHeight="1">
      <c r="B251" s="23"/>
      <c r="C251" s="98" t="s">
        <v>334</v>
      </c>
      <c r="D251" s="98" t="s">
        <v>207</v>
      </c>
      <c r="E251" s="99" t="s">
        <v>829</v>
      </c>
      <c r="F251" s="100" t="s">
        <v>830</v>
      </c>
      <c r="G251" s="101" t="s">
        <v>210</v>
      </c>
      <c r="H251" s="102">
        <v>29.07</v>
      </c>
      <c r="I251" s="5"/>
      <c r="J251" s="102">
        <f>ROUND(I251*H251,2)</f>
        <v>0</v>
      </c>
      <c r="K251" s="100" t="s">
        <v>234</v>
      </c>
      <c r="L251" s="23"/>
      <c r="M251" s="103" t="s">
        <v>1</v>
      </c>
      <c r="N251" s="104" t="s">
        <v>44</v>
      </c>
      <c r="O251" s="105"/>
      <c r="P251" s="106">
        <f>O251*H251</f>
        <v>0</v>
      </c>
      <c r="Q251" s="106">
        <v>4.0200000000000001E-3</v>
      </c>
      <c r="R251" s="106">
        <f>Q251*H251</f>
        <v>0.1168614</v>
      </c>
      <c r="S251" s="106">
        <v>0</v>
      </c>
      <c r="T251" s="107">
        <f>S251*H251</f>
        <v>0</v>
      </c>
      <c r="AR251" s="108" t="s">
        <v>212</v>
      </c>
      <c r="AT251" s="108" t="s">
        <v>207</v>
      </c>
      <c r="AU251" s="108" t="s">
        <v>88</v>
      </c>
      <c r="AY251" s="15" t="s">
        <v>205</v>
      </c>
      <c r="BE251" s="109">
        <f>IF(N251="základní",J251,0)</f>
        <v>0</v>
      </c>
      <c r="BF251" s="109">
        <f>IF(N251="snížená",J251,0)</f>
        <v>0</v>
      </c>
      <c r="BG251" s="109">
        <f>IF(N251="zákl. přenesená",J251,0)</f>
        <v>0</v>
      </c>
      <c r="BH251" s="109">
        <f>IF(N251="sníž. přenesená",J251,0)</f>
        <v>0</v>
      </c>
      <c r="BI251" s="109">
        <f>IF(N251="nulová",J251,0)</f>
        <v>0</v>
      </c>
      <c r="BJ251" s="15" t="s">
        <v>86</v>
      </c>
      <c r="BK251" s="109">
        <f>ROUND(I251*H251,2)</f>
        <v>0</v>
      </c>
      <c r="BL251" s="15" t="s">
        <v>212</v>
      </c>
      <c r="BM251" s="108" t="s">
        <v>831</v>
      </c>
    </row>
    <row r="252" spans="2:65" s="25" customFormat="1">
      <c r="B252" s="23"/>
      <c r="D252" s="110" t="s">
        <v>214</v>
      </c>
      <c r="F252" s="198" t="s">
        <v>832</v>
      </c>
      <c r="I252" s="2"/>
      <c r="L252" s="23"/>
      <c r="M252" s="112"/>
      <c r="N252" s="105"/>
      <c r="O252" s="105"/>
      <c r="P252" s="105"/>
      <c r="Q252" s="105"/>
      <c r="R252" s="105"/>
      <c r="S252" s="105"/>
      <c r="T252" s="113"/>
      <c r="AT252" s="15" t="s">
        <v>214</v>
      </c>
      <c r="AU252" s="15" t="s">
        <v>88</v>
      </c>
    </row>
    <row r="253" spans="2:65" s="115" customFormat="1">
      <c r="B253" s="114"/>
      <c r="D253" s="110" t="s">
        <v>218</v>
      </c>
      <c r="E253" s="116" t="s">
        <v>1</v>
      </c>
      <c r="F253" s="117" t="s">
        <v>802</v>
      </c>
      <c r="H253" s="116" t="s">
        <v>1</v>
      </c>
      <c r="I253" s="9"/>
      <c r="L253" s="114"/>
      <c r="M253" s="118"/>
      <c r="N253" s="119"/>
      <c r="O253" s="119"/>
      <c r="P253" s="119"/>
      <c r="Q253" s="119"/>
      <c r="R253" s="119"/>
      <c r="S253" s="119"/>
      <c r="T253" s="120"/>
      <c r="AT253" s="116" t="s">
        <v>218</v>
      </c>
      <c r="AU253" s="116" t="s">
        <v>88</v>
      </c>
      <c r="AV253" s="115" t="s">
        <v>86</v>
      </c>
      <c r="AW253" s="115" t="s">
        <v>35</v>
      </c>
      <c r="AX253" s="115" t="s">
        <v>79</v>
      </c>
      <c r="AY253" s="116" t="s">
        <v>205</v>
      </c>
    </row>
    <row r="254" spans="2:65" s="122" customFormat="1">
      <c r="B254" s="121"/>
      <c r="D254" s="110" t="s">
        <v>218</v>
      </c>
      <c r="E254" s="123" t="s">
        <v>1</v>
      </c>
      <c r="F254" s="124" t="s">
        <v>833</v>
      </c>
      <c r="H254" s="125">
        <v>29.07</v>
      </c>
      <c r="I254" s="6"/>
      <c r="L254" s="121"/>
      <c r="M254" s="126"/>
      <c r="N254" s="127"/>
      <c r="O254" s="127"/>
      <c r="P254" s="127"/>
      <c r="Q254" s="127"/>
      <c r="R254" s="127"/>
      <c r="S254" s="127"/>
      <c r="T254" s="128"/>
      <c r="AT254" s="123" t="s">
        <v>218</v>
      </c>
      <c r="AU254" s="123" t="s">
        <v>88</v>
      </c>
      <c r="AV254" s="122" t="s">
        <v>88</v>
      </c>
      <c r="AW254" s="122" t="s">
        <v>35</v>
      </c>
      <c r="AX254" s="122" t="s">
        <v>79</v>
      </c>
      <c r="AY254" s="123" t="s">
        <v>205</v>
      </c>
    </row>
    <row r="255" spans="2:65" s="200" customFormat="1">
      <c r="B255" s="199"/>
      <c r="D255" s="110" t="s">
        <v>218</v>
      </c>
      <c r="E255" s="201" t="s">
        <v>1</v>
      </c>
      <c r="F255" s="202" t="s">
        <v>220</v>
      </c>
      <c r="H255" s="203">
        <v>29.07</v>
      </c>
      <c r="I255" s="7"/>
      <c r="L255" s="199"/>
      <c r="M255" s="204"/>
      <c r="N255" s="205"/>
      <c r="O255" s="205"/>
      <c r="P255" s="205"/>
      <c r="Q255" s="205"/>
      <c r="R255" s="205"/>
      <c r="S255" s="205"/>
      <c r="T255" s="206"/>
      <c r="AT255" s="201" t="s">
        <v>218</v>
      </c>
      <c r="AU255" s="201" t="s">
        <v>88</v>
      </c>
      <c r="AV255" s="200" t="s">
        <v>212</v>
      </c>
      <c r="AW255" s="200" t="s">
        <v>35</v>
      </c>
      <c r="AX255" s="200" t="s">
        <v>86</v>
      </c>
      <c r="AY255" s="201" t="s">
        <v>205</v>
      </c>
    </row>
    <row r="256" spans="2:65" s="25" customFormat="1" ht="16.5" customHeight="1">
      <c r="B256" s="23"/>
      <c r="C256" s="98" t="s">
        <v>343</v>
      </c>
      <c r="D256" s="98" t="s">
        <v>207</v>
      </c>
      <c r="E256" s="99" t="s">
        <v>834</v>
      </c>
      <c r="F256" s="100" t="s">
        <v>835</v>
      </c>
      <c r="G256" s="101" t="s">
        <v>836</v>
      </c>
      <c r="H256" s="102">
        <v>1</v>
      </c>
      <c r="I256" s="5"/>
      <c r="J256" s="102">
        <f>ROUND(I256*H256,2)</f>
        <v>0</v>
      </c>
      <c r="K256" s="100" t="s">
        <v>760</v>
      </c>
      <c r="L256" s="23"/>
      <c r="M256" s="103" t="s">
        <v>1</v>
      </c>
      <c r="N256" s="104" t="s">
        <v>44</v>
      </c>
      <c r="O256" s="105"/>
      <c r="P256" s="106">
        <f>O256*H256</f>
        <v>0</v>
      </c>
      <c r="Q256" s="106">
        <v>2.1000000000000001E-4</v>
      </c>
      <c r="R256" s="106">
        <f>Q256*H256</f>
        <v>2.1000000000000001E-4</v>
      </c>
      <c r="S256" s="106">
        <v>0</v>
      </c>
      <c r="T256" s="107">
        <f>S256*H256</f>
        <v>0</v>
      </c>
      <c r="AR256" s="108" t="s">
        <v>212</v>
      </c>
      <c r="AT256" s="108" t="s">
        <v>207</v>
      </c>
      <c r="AU256" s="108" t="s">
        <v>88</v>
      </c>
      <c r="AY256" s="15" t="s">
        <v>205</v>
      </c>
      <c r="BE256" s="109">
        <f>IF(N256="základní",J256,0)</f>
        <v>0</v>
      </c>
      <c r="BF256" s="109">
        <f>IF(N256="snížená",J256,0)</f>
        <v>0</v>
      </c>
      <c r="BG256" s="109">
        <f>IF(N256="zákl. přenesená",J256,0)</f>
        <v>0</v>
      </c>
      <c r="BH256" s="109">
        <f>IF(N256="sníž. přenesená",J256,0)</f>
        <v>0</v>
      </c>
      <c r="BI256" s="109">
        <f>IF(N256="nulová",J256,0)</f>
        <v>0</v>
      </c>
      <c r="BJ256" s="15" t="s">
        <v>86</v>
      </c>
      <c r="BK256" s="109">
        <f>ROUND(I256*H256,2)</f>
        <v>0</v>
      </c>
      <c r="BL256" s="15" t="s">
        <v>212</v>
      </c>
      <c r="BM256" s="108" t="s">
        <v>837</v>
      </c>
    </row>
    <row r="257" spans="2:65" s="86" customFormat="1" ht="22.9" customHeight="1">
      <c r="B257" s="85"/>
      <c r="D257" s="87" t="s">
        <v>78</v>
      </c>
      <c r="E257" s="96" t="s">
        <v>286</v>
      </c>
      <c r="F257" s="96" t="s">
        <v>406</v>
      </c>
      <c r="I257" s="4"/>
      <c r="J257" s="97">
        <f>BK257</f>
        <v>0</v>
      </c>
      <c r="L257" s="85"/>
      <c r="M257" s="90"/>
      <c r="N257" s="91"/>
      <c r="O257" s="91"/>
      <c r="P257" s="92">
        <f>SUM(P258:P335)</f>
        <v>0</v>
      </c>
      <c r="Q257" s="91"/>
      <c r="R257" s="92">
        <f>SUM(R258:R335)</f>
        <v>0.13080512799999999</v>
      </c>
      <c r="S257" s="91"/>
      <c r="T257" s="93">
        <f>SUM(T258:T335)</f>
        <v>20</v>
      </c>
      <c r="AR257" s="87" t="s">
        <v>86</v>
      </c>
      <c r="AT257" s="94" t="s">
        <v>78</v>
      </c>
      <c r="AU257" s="94" t="s">
        <v>86</v>
      </c>
      <c r="AY257" s="87" t="s">
        <v>205</v>
      </c>
      <c r="BK257" s="95">
        <f>SUM(BK258:BK335)</f>
        <v>0</v>
      </c>
    </row>
    <row r="258" spans="2:65" s="25" customFormat="1" ht="24" customHeight="1">
      <c r="B258" s="23"/>
      <c r="C258" s="98" t="s">
        <v>353</v>
      </c>
      <c r="D258" s="98" t="s">
        <v>207</v>
      </c>
      <c r="E258" s="99" t="s">
        <v>838</v>
      </c>
      <c r="F258" s="100" t="s">
        <v>839</v>
      </c>
      <c r="G258" s="101" t="s">
        <v>371</v>
      </c>
      <c r="H258" s="102">
        <v>10</v>
      </c>
      <c r="I258" s="5"/>
      <c r="J258" s="102">
        <f>ROUND(I258*H258,2)</f>
        <v>0</v>
      </c>
      <c r="K258" s="100" t="s">
        <v>234</v>
      </c>
      <c r="L258" s="23"/>
      <c r="M258" s="103" t="s">
        <v>1</v>
      </c>
      <c r="N258" s="104" t="s">
        <v>44</v>
      </c>
      <c r="O258" s="105"/>
      <c r="P258" s="106">
        <f>O258*H258</f>
        <v>0</v>
      </c>
      <c r="Q258" s="106">
        <v>2.0799999999999998E-3</v>
      </c>
      <c r="R258" s="106">
        <f>Q258*H258</f>
        <v>2.0799999999999999E-2</v>
      </c>
      <c r="S258" s="106">
        <v>0</v>
      </c>
      <c r="T258" s="107">
        <f>S258*H258</f>
        <v>0</v>
      </c>
      <c r="AR258" s="108" t="s">
        <v>212</v>
      </c>
      <c r="AT258" s="108" t="s">
        <v>207</v>
      </c>
      <c r="AU258" s="108" t="s">
        <v>88</v>
      </c>
      <c r="AY258" s="15" t="s">
        <v>205</v>
      </c>
      <c r="BE258" s="109">
        <f>IF(N258="základní",J258,0)</f>
        <v>0</v>
      </c>
      <c r="BF258" s="109">
        <f>IF(N258="snížená",J258,0)</f>
        <v>0</v>
      </c>
      <c r="BG258" s="109">
        <f>IF(N258="zákl. přenesená",J258,0)</f>
        <v>0</v>
      </c>
      <c r="BH258" s="109">
        <f>IF(N258="sníž. přenesená",J258,0)</f>
        <v>0</v>
      </c>
      <c r="BI258" s="109">
        <f>IF(N258="nulová",J258,0)</f>
        <v>0</v>
      </c>
      <c r="BJ258" s="15" t="s">
        <v>86</v>
      </c>
      <c r="BK258" s="109">
        <f>ROUND(I258*H258,2)</f>
        <v>0</v>
      </c>
      <c r="BL258" s="15" t="s">
        <v>212</v>
      </c>
      <c r="BM258" s="108" t="s">
        <v>840</v>
      </c>
    </row>
    <row r="259" spans="2:65" s="25" customFormat="1" ht="19.5">
      <c r="B259" s="23"/>
      <c r="D259" s="110" t="s">
        <v>214</v>
      </c>
      <c r="F259" s="198" t="s">
        <v>841</v>
      </c>
      <c r="I259" s="2"/>
      <c r="L259" s="23"/>
      <c r="M259" s="112"/>
      <c r="N259" s="105"/>
      <c r="O259" s="105"/>
      <c r="P259" s="105"/>
      <c r="Q259" s="105"/>
      <c r="R259" s="105"/>
      <c r="S259" s="105"/>
      <c r="T259" s="113"/>
      <c r="AT259" s="15" t="s">
        <v>214</v>
      </c>
      <c r="AU259" s="15" t="s">
        <v>88</v>
      </c>
    </row>
    <row r="260" spans="2:65" s="25" customFormat="1" ht="321.75">
      <c r="B260" s="23"/>
      <c r="D260" s="110" t="s">
        <v>237</v>
      </c>
      <c r="F260" s="111" t="s">
        <v>842</v>
      </c>
      <c r="I260" s="2"/>
      <c r="L260" s="23"/>
      <c r="M260" s="112"/>
      <c r="N260" s="105"/>
      <c r="O260" s="105"/>
      <c r="P260" s="105"/>
      <c r="Q260" s="105"/>
      <c r="R260" s="105"/>
      <c r="S260" s="105"/>
      <c r="T260" s="113"/>
      <c r="AT260" s="15" t="s">
        <v>237</v>
      </c>
      <c r="AU260" s="15" t="s">
        <v>88</v>
      </c>
    </row>
    <row r="261" spans="2:65" s="115" customFormat="1">
      <c r="B261" s="114"/>
      <c r="D261" s="110" t="s">
        <v>218</v>
      </c>
      <c r="E261" s="116" t="s">
        <v>1</v>
      </c>
      <c r="F261" s="117" t="s">
        <v>843</v>
      </c>
      <c r="H261" s="116" t="s">
        <v>1</v>
      </c>
      <c r="I261" s="9"/>
      <c r="L261" s="114"/>
      <c r="M261" s="118"/>
      <c r="N261" s="119"/>
      <c r="O261" s="119"/>
      <c r="P261" s="119"/>
      <c r="Q261" s="119"/>
      <c r="R261" s="119"/>
      <c r="S261" s="119"/>
      <c r="T261" s="120"/>
      <c r="AT261" s="116" t="s">
        <v>218</v>
      </c>
      <c r="AU261" s="116" t="s">
        <v>88</v>
      </c>
      <c r="AV261" s="115" t="s">
        <v>86</v>
      </c>
      <c r="AW261" s="115" t="s">
        <v>35</v>
      </c>
      <c r="AX261" s="115" t="s">
        <v>79</v>
      </c>
      <c r="AY261" s="116" t="s">
        <v>205</v>
      </c>
    </row>
    <row r="262" spans="2:65" s="122" customFormat="1">
      <c r="B262" s="121"/>
      <c r="D262" s="110" t="s">
        <v>218</v>
      </c>
      <c r="E262" s="123" t="s">
        <v>1</v>
      </c>
      <c r="F262" s="124" t="s">
        <v>844</v>
      </c>
      <c r="H262" s="125">
        <v>10</v>
      </c>
      <c r="I262" s="6"/>
      <c r="L262" s="121"/>
      <c r="M262" s="126"/>
      <c r="N262" s="127"/>
      <c r="O262" s="127"/>
      <c r="P262" s="127"/>
      <c r="Q262" s="127"/>
      <c r="R262" s="127"/>
      <c r="S262" s="127"/>
      <c r="T262" s="128"/>
      <c r="AT262" s="123" t="s">
        <v>218</v>
      </c>
      <c r="AU262" s="123" t="s">
        <v>88</v>
      </c>
      <c r="AV262" s="122" t="s">
        <v>88</v>
      </c>
      <c r="AW262" s="122" t="s">
        <v>35</v>
      </c>
      <c r="AX262" s="122" t="s">
        <v>79</v>
      </c>
      <c r="AY262" s="123" t="s">
        <v>205</v>
      </c>
    </row>
    <row r="263" spans="2:65" s="200" customFormat="1">
      <c r="B263" s="199"/>
      <c r="D263" s="110" t="s">
        <v>218</v>
      </c>
      <c r="E263" s="201" t="s">
        <v>1</v>
      </c>
      <c r="F263" s="202" t="s">
        <v>220</v>
      </c>
      <c r="H263" s="203">
        <v>10</v>
      </c>
      <c r="I263" s="7"/>
      <c r="L263" s="199"/>
      <c r="M263" s="204"/>
      <c r="N263" s="205"/>
      <c r="O263" s="205"/>
      <c r="P263" s="205"/>
      <c r="Q263" s="205"/>
      <c r="R263" s="205"/>
      <c r="S263" s="205"/>
      <c r="T263" s="206"/>
      <c r="AT263" s="201" t="s">
        <v>218</v>
      </c>
      <c r="AU263" s="201" t="s">
        <v>88</v>
      </c>
      <c r="AV263" s="200" t="s">
        <v>212</v>
      </c>
      <c r="AW263" s="200" t="s">
        <v>35</v>
      </c>
      <c r="AX263" s="200" t="s">
        <v>86</v>
      </c>
      <c r="AY263" s="201" t="s">
        <v>205</v>
      </c>
    </row>
    <row r="264" spans="2:65" s="25" customFormat="1" ht="24" customHeight="1">
      <c r="B264" s="23"/>
      <c r="C264" s="98" t="s">
        <v>360</v>
      </c>
      <c r="D264" s="98" t="s">
        <v>207</v>
      </c>
      <c r="E264" s="99" t="s">
        <v>845</v>
      </c>
      <c r="F264" s="100" t="s">
        <v>846</v>
      </c>
      <c r="G264" s="101" t="s">
        <v>371</v>
      </c>
      <c r="H264" s="102">
        <v>16.649999999999999</v>
      </c>
      <c r="I264" s="5"/>
      <c r="J264" s="102">
        <f>ROUND(I264*H264,2)</f>
        <v>0</v>
      </c>
      <c r="K264" s="100" t="s">
        <v>234</v>
      </c>
      <c r="L264" s="23"/>
      <c r="M264" s="103" t="s">
        <v>1</v>
      </c>
      <c r="N264" s="104" t="s">
        <v>44</v>
      </c>
      <c r="O264" s="105"/>
      <c r="P264" s="106">
        <f>O264*H264</f>
        <v>0</v>
      </c>
      <c r="Q264" s="106">
        <v>5.0000000000000002E-5</v>
      </c>
      <c r="R264" s="106">
        <f>Q264*H264</f>
        <v>8.3250000000000002E-4</v>
      </c>
      <c r="S264" s="106">
        <v>0</v>
      </c>
      <c r="T264" s="107">
        <f>S264*H264</f>
        <v>0</v>
      </c>
      <c r="AR264" s="108" t="s">
        <v>212</v>
      </c>
      <c r="AT264" s="108" t="s">
        <v>207</v>
      </c>
      <c r="AU264" s="108" t="s">
        <v>88</v>
      </c>
      <c r="AY264" s="15" t="s">
        <v>205</v>
      </c>
      <c r="BE264" s="109">
        <f>IF(N264="základní",J264,0)</f>
        <v>0</v>
      </c>
      <c r="BF264" s="109">
        <f>IF(N264="snížená",J264,0)</f>
        <v>0</v>
      </c>
      <c r="BG264" s="109">
        <f>IF(N264="zákl. přenesená",J264,0)</f>
        <v>0</v>
      </c>
      <c r="BH264" s="109">
        <f>IF(N264="sníž. přenesená",J264,0)</f>
        <v>0</v>
      </c>
      <c r="BI264" s="109">
        <f>IF(N264="nulová",J264,0)</f>
        <v>0</v>
      </c>
      <c r="BJ264" s="15" t="s">
        <v>86</v>
      </c>
      <c r="BK264" s="109">
        <f>ROUND(I264*H264,2)</f>
        <v>0</v>
      </c>
      <c r="BL264" s="15" t="s">
        <v>212</v>
      </c>
      <c r="BM264" s="108" t="s">
        <v>847</v>
      </c>
    </row>
    <row r="265" spans="2:65" s="25" customFormat="1" ht="19.5">
      <c r="B265" s="23"/>
      <c r="D265" s="110" t="s">
        <v>214</v>
      </c>
      <c r="F265" s="198" t="s">
        <v>848</v>
      </c>
      <c r="I265" s="2"/>
      <c r="L265" s="23"/>
      <c r="M265" s="112"/>
      <c r="N265" s="105"/>
      <c r="O265" s="105"/>
      <c r="P265" s="105"/>
      <c r="Q265" s="105"/>
      <c r="R265" s="105"/>
      <c r="S265" s="105"/>
      <c r="T265" s="113"/>
      <c r="AT265" s="15" t="s">
        <v>214</v>
      </c>
      <c r="AU265" s="15" t="s">
        <v>88</v>
      </c>
    </row>
    <row r="266" spans="2:65" s="25" customFormat="1" ht="321.75">
      <c r="B266" s="23"/>
      <c r="D266" s="110" t="s">
        <v>237</v>
      </c>
      <c r="F266" s="111" t="s">
        <v>842</v>
      </c>
      <c r="I266" s="2"/>
      <c r="L266" s="23"/>
      <c r="M266" s="112"/>
      <c r="N266" s="105"/>
      <c r="O266" s="105"/>
      <c r="P266" s="105"/>
      <c r="Q266" s="105"/>
      <c r="R266" s="105"/>
      <c r="S266" s="105"/>
      <c r="T266" s="113"/>
      <c r="AT266" s="15" t="s">
        <v>237</v>
      </c>
      <c r="AU266" s="15" t="s">
        <v>88</v>
      </c>
    </row>
    <row r="267" spans="2:65" s="122" customFormat="1">
      <c r="B267" s="121"/>
      <c r="D267" s="110" t="s">
        <v>218</v>
      </c>
      <c r="E267" s="123" t="s">
        <v>1</v>
      </c>
      <c r="F267" s="124" t="s">
        <v>849</v>
      </c>
      <c r="H267" s="125">
        <v>16.649999999999999</v>
      </c>
      <c r="I267" s="6"/>
      <c r="L267" s="121"/>
      <c r="M267" s="126"/>
      <c r="N267" s="127"/>
      <c r="O267" s="127"/>
      <c r="P267" s="127"/>
      <c r="Q267" s="127"/>
      <c r="R267" s="127"/>
      <c r="S267" s="127"/>
      <c r="T267" s="128"/>
      <c r="AT267" s="123" t="s">
        <v>218</v>
      </c>
      <c r="AU267" s="123" t="s">
        <v>88</v>
      </c>
      <c r="AV267" s="122" t="s">
        <v>88</v>
      </c>
      <c r="AW267" s="122" t="s">
        <v>35</v>
      </c>
      <c r="AX267" s="122" t="s">
        <v>79</v>
      </c>
      <c r="AY267" s="123" t="s">
        <v>205</v>
      </c>
    </row>
    <row r="268" spans="2:65" s="200" customFormat="1">
      <c r="B268" s="199"/>
      <c r="D268" s="110" t="s">
        <v>218</v>
      </c>
      <c r="E268" s="201" t="s">
        <v>1</v>
      </c>
      <c r="F268" s="202" t="s">
        <v>220</v>
      </c>
      <c r="H268" s="203">
        <v>16.649999999999999</v>
      </c>
      <c r="I268" s="7"/>
      <c r="L268" s="199"/>
      <c r="M268" s="204"/>
      <c r="N268" s="205"/>
      <c r="O268" s="205"/>
      <c r="P268" s="205"/>
      <c r="Q268" s="205"/>
      <c r="R268" s="205"/>
      <c r="S268" s="205"/>
      <c r="T268" s="206"/>
      <c r="AT268" s="201" t="s">
        <v>218</v>
      </c>
      <c r="AU268" s="201" t="s">
        <v>88</v>
      </c>
      <c r="AV268" s="200" t="s">
        <v>212</v>
      </c>
      <c r="AW268" s="200" t="s">
        <v>35</v>
      </c>
      <c r="AX268" s="200" t="s">
        <v>86</v>
      </c>
      <c r="AY268" s="201" t="s">
        <v>205</v>
      </c>
    </row>
    <row r="269" spans="2:65" s="25" customFormat="1" ht="24" customHeight="1">
      <c r="B269" s="23"/>
      <c r="C269" s="98" t="s">
        <v>368</v>
      </c>
      <c r="D269" s="98" t="s">
        <v>207</v>
      </c>
      <c r="E269" s="99" t="s">
        <v>850</v>
      </c>
      <c r="F269" s="100" t="s">
        <v>851</v>
      </c>
      <c r="G269" s="101" t="s">
        <v>371</v>
      </c>
      <c r="H269" s="102">
        <v>16.649999999999999</v>
      </c>
      <c r="I269" s="5"/>
      <c r="J269" s="102">
        <f>ROUND(I269*H269,2)</f>
        <v>0</v>
      </c>
      <c r="K269" s="100" t="s">
        <v>234</v>
      </c>
      <c r="L269" s="23"/>
      <c r="M269" s="103" t="s">
        <v>1</v>
      </c>
      <c r="N269" s="104" t="s">
        <v>44</v>
      </c>
      <c r="O269" s="105"/>
      <c r="P269" s="106">
        <f>O269*H269</f>
        <v>0</v>
      </c>
      <c r="Q269" s="106">
        <v>1.0000000000000001E-5</v>
      </c>
      <c r="R269" s="106">
        <f>Q269*H269</f>
        <v>1.6650000000000001E-4</v>
      </c>
      <c r="S269" s="106">
        <v>0</v>
      </c>
      <c r="T269" s="107">
        <f>S269*H269</f>
        <v>0</v>
      </c>
      <c r="AR269" s="108" t="s">
        <v>212</v>
      </c>
      <c r="AT269" s="108" t="s">
        <v>207</v>
      </c>
      <c r="AU269" s="108" t="s">
        <v>88</v>
      </c>
      <c r="AY269" s="15" t="s">
        <v>205</v>
      </c>
      <c r="BE269" s="109">
        <f>IF(N269="základní",J269,0)</f>
        <v>0</v>
      </c>
      <c r="BF269" s="109">
        <f>IF(N269="snížená",J269,0)</f>
        <v>0</v>
      </c>
      <c r="BG269" s="109">
        <f>IF(N269="zákl. přenesená",J269,0)</f>
        <v>0</v>
      </c>
      <c r="BH269" s="109">
        <f>IF(N269="sníž. přenesená",J269,0)</f>
        <v>0</v>
      </c>
      <c r="BI269" s="109">
        <f>IF(N269="nulová",J269,0)</f>
        <v>0</v>
      </c>
      <c r="BJ269" s="15" t="s">
        <v>86</v>
      </c>
      <c r="BK269" s="109">
        <f>ROUND(I269*H269,2)</f>
        <v>0</v>
      </c>
      <c r="BL269" s="15" t="s">
        <v>212</v>
      </c>
      <c r="BM269" s="108" t="s">
        <v>852</v>
      </c>
    </row>
    <row r="270" spans="2:65" s="25" customFormat="1" ht="19.5">
      <c r="B270" s="23"/>
      <c r="D270" s="110" t="s">
        <v>214</v>
      </c>
      <c r="F270" s="198" t="s">
        <v>853</v>
      </c>
      <c r="I270" s="2"/>
      <c r="L270" s="23"/>
      <c r="M270" s="112"/>
      <c r="N270" s="105"/>
      <c r="O270" s="105"/>
      <c r="P270" s="105"/>
      <c r="Q270" s="105"/>
      <c r="R270" s="105"/>
      <c r="S270" s="105"/>
      <c r="T270" s="113"/>
      <c r="AT270" s="15" t="s">
        <v>214</v>
      </c>
      <c r="AU270" s="15" t="s">
        <v>88</v>
      </c>
    </row>
    <row r="271" spans="2:65" s="25" customFormat="1" ht="321.75">
      <c r="B271" s="23"/>
      <c r="D271" s="110" t="s">
        <v>237</v>
      </c>
      <c r="F271" s="111" t="s">
        <v>842</v>
      </c>
      <c r="I271" s="2"/>
      <c r="L271" s="23"/>
      <c r="M271" s="112"/>
      <c r="N271" s="105"/>
      <c r="O271" s="105"/>
      <c r="P271" s="105"/>
      <c r="Q271" s="105"/>
      <c r="R271" s="105"/>
      <c r="S271" s="105"/>
      <c r="T271" s="113"/>
      <c r="AT271" s="15" t="s">
        <v>237</v>
      </c>
      <c r="AU271" s="15" t="s">
        <v>88</v>
      </c>
    </row>
    <row r="272" spans="2:65" s="122" customFormat="1">
      <c r="B272" s="121"/>
      <c r="D272" s="110" t="s">
        <v>218</v>
      </c>
      <c r="E272" s="123" t="s">
        <v>1</v>
      </c>
      <c r="F272" s="124" t="s">
        <v>849</v>
      </c>
      <c r="H272" s="125">
        <v>16.649999999999999</v>
      </c>
      <c r="I272" s="6"/>
      <c r="L272" s="121"/>
      <c r="M272" s="126"/>
      <c r="N272" s="127"/>
      <c r="O272" s="127"/>
      <c r="P272" s="127"/>
      <c r="Q272" s="127"/>
      <c r="R272" s="127"/>
      <c r="S272" s="127"/>
      <c r="T272" s="128"/>
      <c r="AT272" s="123" t="s">
        <v>218</v>
      </c>
      <c r="AU272" s="123" t="s">
        <v>88</v>
      </c>
      <c r="AV272" s="122" t="s">
        <v>88</v>
      </c>
      <c r="AW272" s="122" t="s">
        <v>35</v>
      </c>
      <c r="AX272" s="122" t="s">
        <v>79</v>
      </c>
      <c r="AY272" s="123" t="s">
        <v>205</v>
      </c>
    </row>
    <row r="273" spans="2:65" s="200" customFormat="1">
      <c r="B273" s="199"/>
      <c r="D273" s="110" t="s">
        <v>218</v>
      </c>
      <c r="E273" s="201" t="s">
        <v>1</v>
      </c>
      <c r="F273" s="202" t="s">
        <v>220</v>
      </c>
      <c r="H273" s="203">
        <v>16.649999999999999</v>
      </c>
      <c r="I273" s="7"/>
      <c r="L273" s="199"/>
      <c r="M273" s="204"/>
      <c r="N273" s="205"/>
      <c r="O273" s="205"/>
      <c r="P273" s="205"/>
      <c r="Q273" s="205"/>
      <c r="R273" s="205"/>
      <c r="S273" s="205"/>
      <c r="T273" s="206"/>
      <c r="AT273" s="201" t="s">
        <v>218</v>
      </c>
      <c r="AU273" s="201" t="s">
        <v>88</v>
      </c>
      <c r="AV273" s="200" t="s">
        <v>212</v>
      </c>
      <c r="AW273" s="200" t="s">
        <v>35</v>
      </c>
      <c r="AX273" s="200" t="s">
        <v>86</v>
      </c>
      <c r="AY273" s="201" t="s">
        <v>205</v>
      </c>
    </row>
    <row r="274" spans="2:65" s="25" customFormat="1" ht="16.5" customHeight="1">
      <c r="B274" s="23"/>
      <c r="C274" s="98" t="s">
        <v>7</v>
      </c>
      <c r="D274" s="98" t="s">
        <v>207</v>
      </c>
      <c r="E274" s="99" t="s">
        <v>854</v>
      </c>
      <c r="F274" s="100" t="s">
        <v>855</v>
      </c>
      <c r="G274" s="101" t="s">
        <v>210</v>
      </c>
      <c r="H274" s="102">
        <v>0.94</v>
      </c>
      <c r="I274" s="5"/>
      <c r="J274" s="102">
        <f>ROUND(I274*H274,2)</f>
        <v>0</v>
      </c>
      <c r="K274" s="100" t="s">
        <v>234</v>
      </c>
      <c r="L274" s="23"/>
      <c r="M274" s="103" t="s">
        <v>1</v>
      </c>
      <c r="N274" s="104" t="s">
        <v>44</v>
      </c>
      <c r="O274" s="105"/>
      <c r="P274" s="106">
        <f>O274*H274</f>
        <v>0</v>
      </c>
      <c r="Q274" s="106">
        <v>5.3449999999999998E-2</v>
      </c>
      <c r="R274" s="106">
        <f>Q274*H274</f>
        <v>5.0242999999999996E-2</v>
      </c>
      <c r="S274" s="106">
        <v>0</v>
      </c>
      <c r="T274" s="107">
        <f>S274*H274</f>
        <v>0</v>
      </c>
      <c r="AR274" s="108" t="s">
        <v>212</v>
      </c>
      <c r="AT274" s="108" t="s">
        <v>207</v>
      </c>
      <c r="AU274" s="108" t="s">
        <v>88</v>
      </c>
      <c r="AY274" s="15" t="s">
        <v>205</v>
      </c>
      <c r="BE274" s="109">
        <f>IF(N274="základní",J274,0)</f>
        <v>0</v>
      </c>
      <c r="BF274" s="109">
        <f>IF(N274="snížená",J274,0)</f>
        <v>0</v>
      </c>
      <c r="BG274" s="109">
        <f>IF(N274="zákl. přenesená",J274,0)</f>
        <v>0</v>
      </c>
      <c r="BH274" s="109">
        <f>IF(N274="sníž. přenesená",J274,0)</f>
        <v>0</v>
      </c>
      <c r="BI274" s="109">
        <f>IF(N274="nulová",J274,0)</f>
        <v>0</v>
      </c>
      <c r="BJ274" s="15" t="s">
        <v>86</v>
      </c>
      <c r="BK274" s="109">
        <f>ROUND(I274*H274,2)</f>
        <v>0</v>
      </c>
      <c r="BL274" s="15" t="s">
        <v>212</v>
      </c>
      <c r="BM274" s="108" t="s">
        <v>856</v>
      </c>
    </row>
    <row r="275" spans="2:65" s="25" customFormat="1" ht="29.25">
      <c r="B275" s="23"/>
      <c r="D275" s="110" t="s">
        <v>214</v>
      </c>
      <c r="F275" s="198" t="s">
        <v>857</v>
      </c>
      <c r="I275" s="2"/>
      <c r="L275" s="23"/>
      <c r="M275" s="112"/>
      <c r="N275" s="105"/>
      <c r="O275" s="105"/>
      <c r="P275" s="105"/>
      <c r="Q275" s="105"/>
      <c r="R275" s="105"/>
      <c r="S275" s="105"/>
      <c r="T275" s="113"/>
      <c r="AT275" s="15" t="s">
        <v>214</v>
      </c>
      <c r="AU275" s="15" t="s">
        <v>88</v>
      </c>
    </row>
    <row r="276" spans="2:65" s="25" customFormat="1" ht="78">
      <c r="B276" s="23"/>
      <c r="D276" s="110" t="s">
        <v>237</v>
      </c>
      <c r="F276" s="111" t="s">
        <v>858</v>
      </c>
      <c r="I276" s="2"/>
      <c r="L276" s="23"/>
      <c r="M276" s="112"/>
      <c r="N276" s="105"/>
      <c r="O276" s="105"/>
      <c r="P276" s="105"/>
      <c r="Q276" s="105"/>
      <c r="R276" s="105"/>
      <c r="S276" s="105"/>
      <c r="T276" s="113"/>
      <c r="AT276" s="15" t="s">
        <v>237</v>
      </c>
      <c r="AU276" s="15" t="s">
        <v>88</v>
      </c>
    </row>
    <row r="277" spans="2:65" s="115" customFormat="1">
      <c r="B277" s="114"/>
      <c r="D277" s="110" t="s">
        <v>218</v>
      </c>
      <c r="E277" s="116" t="s">
        <v>1</v>
      </c>
      <c r="F277" s="117" t="s">
        <v>859</v>
      </c>
      <c r="H277" s="116" t="s">
        <v>1</v>
      </c>
      <c r="I277" s="9"/>
      <c r="L277" s="114"/>
      <c r="M277" s="118"/>
      <c r="N277" s="119"/>
      <c r="O277" s="119"/>
      <c r="P277" s="119"/>
      <c r="Q277" s="119"/>
      <c r="R277" s="119"/>
      <c r="S277" s="119"/>
      <c r="T277" s="120"/>
      <c r="AT277" s="116" t="s">
        <v>218</v>
      </c>
      <c r="AU277" s="116" t="s">
        <v>88</v>
      </c>
      <c r="AV277" s="115" t="s">
        <v>86</v>
      </c>
      <c r="AW277" s="115" t="s">
        <v>35</v>
      </c>
      <c r="AX277" s="115" t="s">
        <v>79</v>
      </c>
      <c r="AY277" s="116" t="s">
        <v>205</v>
      </c>
    </row>
    <row r="278" spans="2:65" s="115" customFormat="1">
      <c r="B278" s="114"/>
      <c r="D278" s="110" t="s">
        <v>218</v>
      </c>
      <c r="E278" s="116" t="s">
        <v>1</v>
      </c>
      <c r="F278" s="117" t="s">
        <v>860</v>
      </c>
      <c r="H278" s="116" t="s">
        <v>1</v>
      </c>
      <c r="I278" s="9"/>
      <c r="L278" s="114"/>
      <c r="M278" s="118"/>
      <c r="N278" s="119"/>
      <c r="O278" s="119"/>
      <c r="P278" s="119"/>
      <c r="Q278" s="119"/>
      <c r="R278" s="119"/>
      <c r="S278" s="119"/>
      <c r="T278" s="120"/>
      <c r="AT278" s="116" t="s">
        <v>218</v>
      </c>
      <c r="AU278" s="116" t="s">
        <v>88</v>
      </c>
      <c r="AV278" s="115" t="s">
        <v>86</v>
      </c>
      <c r="AW278" s="115" t="s">
        <v>35</v>
      </c>
      <c r="AX278" s="115" t="s">
        <v>79</v>
      </c>
      <c r="AY278" s="116" t="s">
        <v>205</v>
      </c>
    </row>
    <row r="279" spans="2:65" s="122" customFormat="1">
      <c r="B279" s="121"/>
      <c r="D279" s="110" t="s">
        <v>218</v>
      </c>
      <c r="E279" s="123" t="s">
        <v>1</v>
      </c>
      <c r="F279" s="124" t="s">
        <v>861</v>
      </c>
      <c r="H279" s="125">
        <v>0.94</v>
      </c>
      <c r="I279" s="6"/>
      <c r="L279" s="121"/>
      <c r="M279" s="126"/>
      <c r="N279" s="127"/>
      <c r="O279" s="127"/>
      <c r="P279" s="127"/>
      <c r="Q279" s="127"/>
      <c r="R279" s="127"/>
      <c r="S279" s="127"/>
      <c r="T279" s="128"/>
      <c r="AT279" s="123" t="s">
        <v>218</v>
      </c>
      <c r="AU279" s="123" t="s">
        <v>88</v>
      </c>
      <c r="AV279" s="122" t="s">
        <v>88</v>
      </c>
      <c r="AW279" s="122" t="s">
        <v>35</v>
      </c>
      <c r="AX279" s="122" t="s">
        <v>79</v>
      </c>
      <c r="AY279" s="123" t="s">
        <v>205</v>
      </c>
    </row>
    <row r="280" spans="2:65" s="200" customFormat="1">
      <c r="B280" s="199"/>
      <c r="D280" s="110" t="s">
        <v>218</v>
      </c>
      <c r="E280" s="201" t="s">
        <v>1</v>
      </c>
      <c r="F280" s="202" t="s">
        <v>220</v>
      </c>
      <c r="H280" s="203">
        <v>0.94</v>
      </c>
      <c r="I280" s="7"/>
      <c r="L280" s="199"/>
      <c r="M280" s="204"/>
      <c r="N280" s="205"/>
      <c r="O280" s="205"/>
      <c r="P280" s="205"/>
      <c r="Q280" s="205"/>
      <c r="R280" s="205"/>
      <c r="S280" s="205"/>
      <c r="T280" s="206"/>
      <c r="AT280" s="201" t="s">
        <v>218</v>
      </c>
      <c r="AU280" s="201" t="s">
        <v>88</v>
      </c>
      <c r="AV280" s="200" t="s">
        <v>212</v>
      </c>
      <c r="AW280" s="200" t="s">
        <v>35</v>
      </c>
      <c r="AX280" s="200" t="s">
        <v>86</v>
      </c>
      <c r="AY280" s="201" t="s">
        <v>205</v>
      </c>
    </row>
    <row r="281" spans="2:65" s="25" customFormat="1" ht="24" customHeight="1">
      <c r="B281" s="23"/>
      <c r="C281" s="98" t="s">
        <v>380</v>
      </c>
      <c r="D281" s="98" t="s">
        <v>207</v>
      </c>
      <c r="E281" s="99" t="s">
        <v>862</v>
      </c>
      <c r="F281" s="100" t="s">
        <v>863</v>
      </c>
      <c r="G281" s="101" t="s">
        <v>210</v>
      </c>
      <c r="H281" s="102">
        <v>3.8</v>
      </c>
      <c r="I281" s="5"/>
      <c r="J281" s="102">
        <f>ROUND(I281*H281,2)</f>
        <v>0</v>
      </c>
      <c r="K281" s="100" t="s">
        <v>234</v>
      </c>
      <c r="L281" s="23"/>
      <c r="M281" s="103" t="s">
        <v>1</v>
      </c>
      <c r="N281" s="104" t="s">
        <v>44</v>
      </c>
      <c r="O281" s="105"/>
      <c r="P281" s="106">
        <f>O281*H281</f>
        <v>0</v>
      </c>
      <c r="Q281" s="106">
        <v>6.3000000000000003E-4</v>
      </c>
      <c r="R281" s="106">
        <f>Q281*H281</f>
        <v>2.3939999999999999E-3</v>
      </c>
      <c r="S281" s="106">
        <v>0</v>
      </c>
      <c r="T281" s="107">
        <f>S281*H281</f>
        <v>0</v>
      </c>
      <c r="AR281" s="108" t="s">
        <v>212</v>
      </c>
      <c r="AT281" s="108" t="s">
        <v>207</v>
      </c>
      <c r="AU281" s="108" t="s">
        <v>88</v>
      </c>
      <c r="AY281" s="15" t="s">
        <v>205</v>
      </c>
      <c r="BE281" s="109">
        <f>IF(N281="základní",J281,0)</f>
        <v>0</v>
      </c>
      <c r="BF281" s="109">
        <f>IF(N281="snížená",J281,0)</f>
        <v>0</v>
      </c>
      <c r="BG281" s="109">
        <f>IF(N281="zákl. přenesená",J281,0)</f>
        <v>0</v>
      </c>
      <c r="BH281" s="109">
        <f>IF(N281="sníž. přenesená",J281,0)</f>
        <v>0</v>
      </c>
      <c r="BI281" s="109">
        <f>IF(N281="nulová",J281,0)</f>
        <v>0</v>
      </c>
      <c r="BJ281" s="15" t="s">
        <v>86</v>
      </c>
      <c r="BK281" s="109">
        <f>ROUND(I281*H281,2)</f>
        <v>0</v>
      </c>
      <c r="BL281" s="15" t="s">
        <v>212</v>
      </c>
      <c r="BM281" s="108" t="s">
        <v>864</v>
      </c>
    </row>
    <row r="282" spans="2:65" s="25" customFormat="1" ht="29.25">
      <c r="B282" s="23"/>
      <c r="D282" s="110" t="s">
        <v>214</v>
      </c>
      <c r="F282" s="198" t="s">
        <v>865</v>
      </c>
      <c r="I282" s="2"/>
      <c r="L282" s="23"/>
      <c r="M282" s="112"/>
      <c r="N282" s="105"/>
      <c r="O282" s="105"/>
      <c r="P282" s="105"/>
      <c r="Q282" s="105"/>
      <c r="R282" s="105"/>
      <c r="S282" s="105"/>
      <c r="T282" s="113"/>
      <c r="AT282" s="15" t="s">
        <v>214</v>
      </c>
      <c r="AU282" s="15" t="s">
        <v>88</v>
      </c>
    </row>
    <row r="283" spans="2:65" s="122" customFormat="1">
      <c r="B283" s="121"/>
      <c r="D283" s="110" t="s">
        <v>218</v>
      </c>
      <c r="E283" s="123" t="s">
        <v>1</v>
      </c>
      <c r="F283" s="124" t="s">
        <v>866</v>
      </c>
      <c r="H283" s="125">
        <v>3.8</v>
      </c>
      <c r="I283" s="6"/>
      <c r="L283" s="121"/>
      <c r="M283" s="126"/>
      <c r="N283" s="127"/>
      <c r="O283" s="127"/>
      <c r="P283" s="127"/>
      <c r="Q283" s="127"/>
      <c r="R283" s="127"/>
      <c r="S283" s="127"/>
      <c r="T283" s="128"/>
      <c r="AT283" s="123" t="s">
        <v>218</v>
      </c>
      <c r="AU283" s="123" t="s">
        <v>88</v>
      </c>
      <c r="AV283" s="122" t="s">
        <v>88</v>
      </c>
      <c r="AW283" s="122" t="s">
        <v>35</v>
      </c>
      <c r="AX283" s="122" t="s">
        <v>86</v>
      </c>
      <c r="AY283" s="123" t="s">
        <v>205</v>
      </c>
    </row>
    <row r="284" spans="2:65" s="25" customFormat="1" ht="24" customHeight="1">
      <c r="B284" s="23"/>
      <c r="C284" s="98" t="s">
        <v>389</v>
      </c>
      <c r="D284" s="98" t="s">
        <v>207</v>
      </c>
      <c r="E284" s="99" t="s">
        <v>653</v>
      </c>
      <c r="F284" s="100" t="s">
        <v>654</v>
      </c>
      <c r="G284" s="101" t="s">
        <v>371</v>
      </c>
      <c r="H284" s="102">
        <v>33</v>
      </c>
      <c r="I284" s="5"/>
      <c r="J284" s="102">
        <f>ROUND(I284*H284,2)</f>
        <v>0</v>
      </c>
      <c r="K284" s="100" t="s">
        <v>234</v>
      </c>
      <c r="L284" s="23"/>
      <c r="M284" s="103" t="s">
        <v>1</v>
      </c>
      <c r="N284" s="104" t="s">
        <v>44</v>
      </c>
      <c r="O284" s="105"/>
      <c r="P284" s="106">
        <f>O284*H284</f>
        <v>0</v>
      </c>
      <c r="Q284" s="106">
        <v>9.7999999999999997E-4</v>
      </c>
      <c r="R284" s="106">
        <f>Q284*H284</f>
        <v>3.2340000000000001E-2</v>
      </c>
      <c r="S284" s="106">
        <v>0</v>
      </c>
      <c r="T284" s="107">
        <f>S284*H284</f>
        <v>0</v>
      </c>
      <c r="AR284" s="108" t="s">
        <v>212</v>
      </c>
      <c r="AT284" s="108" t="s">
        <v>207</v>
      </c>
      <c r="AU284" s="108" t="s">
        <v>88</v>
      </c>
      <c r="AY284" s="15" t="s">
        <v>205</v>
      </c>
      <c r="BE284" s="109">
        <f>IF(N284="základní",J284,0)</f>
        <v>0</v>
      </c>
      <c r="BF284" s="109">
        <f>IF(N284="snížená",J284,0)</f>
        <v>0</v>
      </c>
      <c r="BG284" s="109">
        <f>IF(N284="zákl. přenesená",J284,0)</f>
        <v>0</v>
      </c>
      <c r="BH284" s="109">
        <f>IF(N284="sníž. přenesená",J284,0)</f>
        <v>0</v>
      </c>
      <c r="BI284" s="109">
        <f>IF(N284="nulová",J284,0)</f>
        <v>0</v>
      </c>
      <c r="BJ284" s="15" t="s">
        <v>86</v>
      </c>
      <c r="BK284" s="109">
        <f>ROUND(I284*H284,2)</f>
        <v>0</v>
      </c>
      <c r="BL284" s="15" t="s">
        <v>212</v>
      </c>
      <c r="BM284" s="108" t="s">
        <v>867</v>
      </c>
    </row>
    <row r="285" spans="2:65" s="25" customFormat="1" ht="19.5">
      <c r="B285" s="23"/>
      <c r="D285" s="110" t="s">
        <v>214</v>
      </c>
      <c r="F285" s="198" t="s">
        <v>656</v>
      </c>
      <c r="I285" s="2"/>
      <c r="L285" s="23"/>
      <c r="M285" s="112"/>
      <c r="N285" s="105"/>
      <c r="O285" s="105"/>
      <c r="P285" s="105"/>
      <c r="Q285" s="105"/>
      <c r="R285" s="105"/>
      <c r="S285" s="105"/>
      <c r="T285" s="113"/>
      <c r="AT285" s="15" t="s">
        <v>214</v>
      </c>
      <c r="AU285" s="15" t="s">
        <v>88</v>
      </c>
    </row>
    <row r="286" spans="2:65" s="25" customFormat="1" ht="39">
      <c r="B286" s="23"/>
      <c r="D286" s="110" t="s">
        <v>237</v>
      </c>
      <c r="F286" s="111" t="s">
        <v>657</v>
      </c>
      <c r="I286" s="2"/>
      <c r="L286" s="23"/>
      <c r="M286" s="112"/>
      <c r="N286" s="105"/>
      <c r="O286" s="105"/>
      <c r="P286" s="105"/>
      <c r="Q286" s="105"/>
      <c r="R286" s="105"/>
      <c r="S286" s="105"/>
      <c r="T286" s="113"/>
      <c r="AT286" s="15" t="s">
        <v>237</v>
      </c>
      <c r="AU286" s="15" t="s">
        <v>88</v>
      </c>
    </row>
    <row r="287" spans="2:65" s="122" customFormat="1">
      <c r="B287" s="121"/>
      <c r="D287" s="110" t="s">
        <v>218</v>
      </c>
      <c r="E287" s="123" t="s">
        <v>1</v>
      </c>
      <c r="F287" s="124" t="s">
        <v>868</v>
      </c>
      <c r="H287" s="125">
        <v>33</v>
      </c>
      <c r="I287" s="6"/>
      <c r="L287" s="121"/>
      <c r="M287" s="126"/>
      <c r="N287" s="127"/>
      <c r="O287" s="127"/>
      <c r="P287" s="127"/>
      <c r="Q287" s="127"/>
      <c r="R287" s="127"/>
      <c r="S287" s="127"/>
      <c r="T287" s="128"/>
      <c r="AT287" s="123" t="s">
        <v>218</v>
      </c>
      <c r="AU287" s="123" t="s">
        <v>88</v>
      </c>
      <c r="AV287" s="122" t="s">
        <v>88</v>
      </c>
      <c r="AW287" s="122" t="s">
        <v>35</v>
      </c>
      <c r="AX287" s="122" t="s">
        <v>79</v>
      </c>
      <c r="AY287" s="123" t="s">
        <v>205</v>
      </c>
    </row>
    <row r="288" spans="2:65" s="200" customFormat="1">
      <c r="B288" s="199"/>
      <c r="D288" s="110" t="s">
        <v>218</v>
      </c>
      <c r="E288" s="201" t="s">
        <v>1</v>
      </c>
      <c r="F288" s="202" t="s">
        <v>220</v>
      </c>
      <c r="H288" s="203">
        <v>33</v>
      </c>
      <c r="I288" s="7"/>
      <c r="L288" s="199"/>
      <c r="M288" s="204"/>
      <c r="N288" s="205"/>
      <c r="O288" s="205"/>
      <c r="P288" s="205"/>
      <c r="Q288" s="205"/>
      <c r="R288" s="205"/>
      <c r="S288" s="205"/>
      <c r="T288" s="206"/>
      <c r="AT288" s="201" t="s">
        <v>218</v>
      </c>
      <c r="AU288" s="201" t="s">
        <v>88</v>
      </c>
      <c r="AV288" s="200" t="s">
        <v>212</v>
      </c>
      <c r="AW288" s="200" t="s">
        <v>35</v>
      </c>
      <c r="AX288" s="200" t="s">
        <v>86</v>
      </c>
      <c r="AY288" s="201" t="s">
        <v>205</v>
      </c>
    </row>
    <row r="289" spans="2:65" s="25" customFormat="1" ht="24" customHeight="1">
      <c r="B289" s="23"/>
      <c r="C289" s="98" t="s">
        <v>395</v>
      </c>
      <c r="D289" s="98" t="s">
        <v>207</v>
      </c>
      <c r="E289" s="99" t="s">
        <v>869</v>
      </c>
      <c r="F289" s="100" t="s">
        <v>870</v>
      </c>
      <c r="G289" s="101" t="s">
        <v>346</v>
      </c>
      <c r="H289" s="102">
        <v>4</v>
      </c>
      <c r="I289" s="5"/>
      <c r="J289" s="102">
        <f>ROUND(I289*H289,2)</f>
        <v>0</v>
      </c>
      <c r="K289" s="100" t="s">
        <v>211</v>
      </c>
      <c r="L289" s="23"/>
      <c r="M289" s="103" t="s">
        <v>1</v>
      </c>
      <c r="N289" s="104" t="s">
        <v>44</v>
      </c>
      <c r="O289" s="105"/>
      <c r="P289" s="106">
        <f>O289*H289</f>
        <v>0</v>
      </c>
      <c r="Q289" s="106">
        <v>8.884E-6</v>
      </c>
      <c r="R289" s="106">
        <f>Q289*H289</f>
        <v>3.5536E-5</v>
      </c>
      <c r="S289" s="106">
        <v>0</v>
      </c>
      <c r="T289" s="107">
        <f>S289*H289</f>
        <v>0</v>
      </c>
      <c r="AR289" s="108" t="s">
        <v>212</v>
      </c>
      <c r="AT289" s="108" t="s">
        <v>207</v>
      </c>
      <c r="AU289" s="108" t="s">
        <v>88</v>
      </c>
      <c r="AY289" s="15" t="s">
        <v>205</v>
      </c>
      <c r="BE289" s="109">
        <f>IF(N289="základní",J289,0)</f>
        <v>0</v>
      </c>
      <c r="BF289" s="109">
        <f>IF(N289="snížená",J289,0)</f>
        <v>0</v>
      </c>
      <c r="BG289" s="109">
        <f>IF(N289="zákl. přenesená",J289,0)</f>
        <v>0</v>
      </c>
      <c r="BH289" s="109">
        <f>IF(N289="sníž. přenesená",J289,0)</f>
        <v>0</v>
      </c>
      <c r="BI289" s="109">
        <f>IF(N289="nulová",J289,0)</f>
        <v>0</v>
      </c>
      <c r="BJ289" s="15" t="s">
        <v>86</v>
      </c>
      <c r="BK289" s="109">
        <f>ROUND(I289*H289,2)</f>
        <v>0</v>
      </c>
      <c r="BL289" s="15" t="s">
        <v>212</v>
      </c>
      <c r="BM289" s="108" t="s">
        <v>871</v>
      </c>
    </row>
    <row r="290" spans="2:65" s="25" customFormat="1" ht="19.5">
      <c r="B290" s="23"/>
      <c r="D290" s="110" t="s">
        <v>214</v>
      </c>
      <c r="F290" s="198" t="s">
        <v>872</v>
      </c>
      <c r="I290" s="2"/>
      <c r="L290" s="23"/>
      <c r="M290" s="112"/>
      <c r="N290" s="105"/>
      <c r="O290" s="105"/>
      <c r="P290" s="105"/>
      <c r="Q290" s="105"/>
      <c r="R290" s="105"/>
      <c r="S290" s="105"/>
      <c r="T290" s="113"/>
      <c r="AT290" s="15" t="s">
        <v>214</v>
      </c>
      <c r="AU290" s="15" t="s">
        <v>88</v>
      </c>
    </row>
    <row r="291" spans="2:65" s="25" customFormat="1" ht="97.5">
      <c r="B291" s="23"/>
      <c r="D291" s="110" t="s">
        <v>237</v>
      </c>
      <c r="F291" s="111" t="s">
        <v>873</v>
      </c>
      <c r="I291" s="2"/>
      <c r="L291" s="23"/>
      <c r="M291" s="112"/>
      <c r="N291" s="105"/>
      <c r="O291" s="105"/>
      <c r="P291" s="105"/>
      <c r="Q291" s="105"/>
      <c r="R291" s="105"/>
      <c r="S291" s="105"/>
      <c r="T291" s="113"/>
      <c r="AT291" s="15" t="s">
        <v>237</v>
      </c>
      <c r="AU291" s="15" t="s">
        <v>88</v>
      </c>
    </row>
    <row r="292" spans="2:65" s="115" customFormat="1">
      <c r="B292" s="114"/>
      <c r="D292" s="110" t="s">
        <v>218</v>
      </c>
      <c r="E292" s="116" t="s">
        <v>1</v>
      </c>
      <c r="F292" s="117" t="s">
        <v>874</v>
      </c>
      <c r="H292" s="116" t="s">
        <v>1</v>
      </c>
      <c r="I292" s="9"/>
      <c r="L292" s="114"/>
      <c r="M292" s="118"/>
      <c r="N292" s="119"/>
      <c r="O292" s="119"/>
      <c r="P292" s="119"/>
      <c r="Q292" s="119"/>
      <c r="R292" s="119"/>
      <c r="S292" s="119"/>
      <c r="T292" s="120"/>
      <c r="AT292" s="116" t="s">
        <v>218</v>
      </c>
      <c r="AU292" s="116" t="s">
        <v>88</v>
      </c>
      <c r="AV292" s="115" t="s">
        <v>86</v>
      </c>
      <c r="AW292" s="115" t="s">
        <v>35</v>
      </c>
      <c r="AX292" s="115" t="s">
        <v>79</v>
      </c>
      <c r="AY292" s="116" t="s">
        <v>205</v>
      </c>
    </row>
    <row r="293" spans="2:65" s="122" customFormat="1">
      <c r="B293" s="121"/>
      <c r="D293" s="110" t="s">
        <v>218</v>
      </c>
      <c r="E293" s="123" t="s">
        <v>1</v>
      </c>
      <c r="F293" s="124" t="s">
        <v>388</v>
      </c>
      <c r="H293" s="125">
        <v>4</v>
      </c>
      <c r="I293" s="6"/>
      <c r="L293" s="121"/>
      <c r="M293" s="126"/>
      <c r="N293" s="127"/>
      <c r="O293" s="127"/>
      <c r="P293" s="127"/>
      <c r="Q293" s="127"/>
      <c r="R293" s="127"/>
      <c r="S293" s="127"/>
      <c r="T293" s="128"/>
      <c r="AT293" s="123" t="s">
        <v>218</v>
      </c>
      <c r="AU293" s="123" t="s">
        <v>88</v>
      </c>
      <c r="AV293" s="122" t="s">
        <v>88</v>
      </c>
      <c r="AW293" s="122" t="s">
        <v>35</v>
      </c>
      <c r="AX293" s="122" t="s">
        <v>79</v>
      </c>
      <c r="AY293" s="123" t="s">
        <v>205</v>
      </c>
    </row>
    <row r="294" spans="2:65" s="200" customFormat="1">
      <c r="B294" s="199"/>
      <c r="D294" s="110" t="s">
        <v>218</v>
      </c>
      <c r="E294" s="201" t="s">
        <v>1</v>
      </c>
      <c r="F294" s="202" t="s">
        <v>220</v>
      </c>
      <c r="H294" s="203">
        <v>4</v>
      </c>
      <c r="I294" s="7"/>
      <c r="L294" s="199"/>
      <c r="M294" s="204"/>
      <c r="N294" s="205"/>
      <c r="O294" s="205"/>
      <c r="P294" s="205"/>
      <c r="Q294" s="205"/>
      <c r="R294" s="205"/>
      <c r="S294" s="205"/>
      <c r="T294" s="206"/>
      <c r="AT294" s="201" t="s">
        <v>218</v>
      </c>
      <c r="AU294" s="201" t="s">
        <v>88</v>
      </c>
      <c r="AV294" s="200" t="s">
        <v>212</v>
      </c>
      <c r="AW294" s="200" t="s">
        <v>35</v>
      </c>
      <c r="AX294" s="200" t="s">
        <v>86</v>
      </c>
      <c r="AY294" s="201" t="s">
        <v>205</v>
      </c>
    </row>
    <row r="295" spans="2:65" s="25" customFormat="1" ht="24" customHeight="1">
      <c r="B295" s="23"/>
      <c r="C295" s="98" t="s">
        <v>401</v>
      </c>
      <c r="D295" s="98" t="s">
        <v>207</v>
      </c>
      <c r="E295" s="99" t="s">
        <v>875</v>
      </c>
      <c r="F295" s="100" t="s">
        <v>876</v>
      </c>
      <c r="G295" s="101" t="s">
        <v>346</v>
      </c>
      <c r="H295" s="102">
        <v>58</v>
      </c>
      <c r="I295" s="5"/>
      <c r="J295" s="102">
        <f>ROUND(I295*H295,2)</f>
        <v>0</v>
      </c>
      <c r="K295" s="100" t="s">
        <v>211</v>
      </c>
      <c r="L295" s="23"/>
      <c r="M295" s="103" t="s">
        <v>1</v>
      </c>
      <c r="N295" s="104" t="s">
        <v>44</v>
      </c>
      <c r="O295" s="105"/>
      <c r="P295" s="106">
        <f>O295*H295</f>
        <v>0</v>
      </c>
      <c r="Q295" s="106">
        <v>9.6840000000000008E-6</v>
      </c>
      <c r="R295" s="106">
        <f>Q295*H295</f>
        <v>5.6167200000000004E-4</v>
      </c>
      <c r="S295" s="106">
        <v>0</v>
      </c>
      <c r="T295" s="107">
        <f>S295*H295</f>
        <v>0</v>
      </c>
      <c r="AR295" s="108" t="s">
        <v>212</v>
      </c>
      <c r="AT295" s="108" t="s">
        <v>207</v>
      </c>
      <c r="AU295" s="108" t="s">
        <v>88</v>
      </c>
      <c r="AY295" s="15" t="s">
        <v>205</v>
      </c>
      <c r="BE295" s="109">
        <f>IF(N295="základní",J295,0)</f>
        <v>0</v>
      </c>
      <c r="BF295" s="109">
        <f>IF(N295="snížená",J295,0)</f>
        <v>0</v>
      </c>
      <c r="BG295" s="109">
        <f>IF(N295="zákl. přenesená",J295,0)</f>
        <v>0</v>
      </c>
      <c r="BH295" s="109">
        <f>IF(N295="sníž. přenesená",J295,0)</f>
        <v>0</v>
      </c>
      <c r="BI295" s="109">
        <f>IF(N295="nulová",J295,0)</f>
        <v>0</v>
      </c>
      <c r="BJ295" s="15" t="s">
        <v>86</v>
      </c>
      <c r="BK295" s="109">
        <f>ROUND(I295*H295,2)</f>
        <v>0</v>
      </c>
      <c r="BL295" s="15" t="s">
        <v>212</v>
      </c>
      <c r="BM295" s="108" t="s">
        <v>877</v>
      </c>
    </row>
    <row r="296" spans="2:65" s="25" customFormat="1" ht="19.5">
      <c r="B296" s="23"/>
      <c r="D296" s="110" t="s">
        <v>214</v>
      </c>
      <c r="F296" s="198" t="s">
        <v>872</v>
      </c>
      <c r="I296" s="2"/>
      <c r="L296" s="23"/>
      <c r="M296" s="112"/>
      <c r="N296" s="105"/>
      <c r="O296" s="105"/>
      <c r="P296" s="105"/>
      <c r="Q296" s="105"/>
      <c r="R296" s="105"/>
      <c r="S296" s="105"/>
      <c r="T296" s="113"/>
      <c r="AT296" s="15" t="s">
        <v>214</v>
      </c>
      <c r="AU296" s="15" t="s">
        <v>88</v>
      </c>
    </row>
    <row r="297" spans="2:65" s="25" customFormat="1" ht="97.5">
      <c r="B297" s="23"/>
      <c r="D297" s="110" t="s">
        <v>237</v>
      </c>
      <c r="F297" s="111" t="s">
        <v>873</v>
      </c>
      <c r="I297" s="2"/>
      <c r="L297" s="23"/>
      <c r="M297" s="112"/>
      <c r="N297" s="105"/>
      <c r="O297" s="105"/>
      <c r="P297" s="105"/>
      <c r="Q297" s="105"/>
      <c r="R297" s="105"/>
      <c r="S297" s="105"/>
      <c r="T297" s="113"/>
      <c r="AT297" s="15" t="s">
        <v>237</v>
      </c>
      <c r="AU297" s="15" t="s">
        <v>88</v>
      </c>
    </row>
    <row r="298" spans="2:65" s="115" customFormat="1">
      <c r="B298" s="114"/>
      <c r="D298" s="110" t="s">
        <v>218</v>
      </c>
      <c r="E298" s="116" t="s">
        <v>1</v>
      </c>
      <c r="F298" s="117" t="s">
        <v>878</v>
      </c>
      <c r="H298" s="116" t="s">
        <v>1</v>
      </c>
      <c r="I298" s="9"/>
      <c r="L298" s="114"/>
      <c r="M298" s="118"/>
      <c r="N298" s="119"/>
      <c r="O298" s="119"/>
      <c r="P298" s="119"/>
      <c r="Q298" s="119"/>
      <c r="R298" s="119"/>
      <c r="S298" s="119"/>
      <c r="T298" s="120"/>
      <c r="AT298" s="116" t="s">
        <v>218</v>
      </c>
      <c r="AU298" s="116" t="s">
        <v>88</v>
      </c>
      <c r="AV298" s="115" t="s">
        <v>86</v>
      </c>
      <c r="AW298" s="115" t="s">
        <v>35</v>
      </c>
      <c r="AX298" s="115" t="s">
        <v>79</v>
      </c>
      <c r="AY298" s="116" t="s">
        <v>205</v>
      </c>
    </row>
    <row r="299" spans="2:65" s="115" customFormat="1">
      <c r="B299" s="114"/>
      <c r="D299" s="110" t="s">
        <v>218</v>
      </c>
      <c r="E299" s="116" t="s">
        <v>1</v>
      </c>
      <c r="F299" s="117" t="s">
        <v>879</v>
      </c>
      <c r="H299" s="116" t="s">
        <v>1</v>
      </c>
      <c r="I299" s="9"/>
      <c r="L299" s="114"/>
      <c r="M299" s="118"/>
      <c r="N299" s="119"/>
      <c r="O299" s="119"/>
      <c r="P299" s="119"/>
      <c r="Q299" s="119"/>
      <c r="R299" s="119"/>
      <c r="S299" s="119"/>
      <c r="T299" s="120"/>
      <c r="AT299" s="116" t="s">
        <v>218</v>
      </c>
      <c r="AU299" s="116" t="s">
        <v>88</v>
      </c>
      <c r="AV299" s="115" t="s">
        <v>86</v>
      </c>
      <c r="AW299" s="115" t="s">
        <v>35</v>
      </c>
      <c r="AX299" s="115" t="s">
        <v>79</v>
      </c>
      <c r="AY299" s="116" t="s">
        <v>205</v>
      </c>
    </row>
    <row r="300" spans="2:65" s="122" customFormat="1">
      <c r="B300" s="121"/>
      <c r="D300" s="110" t="s">
        <v>218</v>
      </c>
      <c r="E300" s="123" t="s">
        <v>1</v>
      </c>
      <c r="F300" s="124" t="s">
        <v>880</v>
      </c>
      <c r="H300" s="125">
        <v>44</v>
      </c>
      <c r="I300" s="6"/>
      <c r="L300" s="121"/>
      <c r="M300" s="126"/>
      <c r="N300" s="127"/>
      <c r="O300" s="127"/>
      <c r="P300" s="127"/>
      <c r="Q300" s="127"/>
      <c r="R300" s="127"/>
      <c r="S300" s="127"/>
      <c r="T300" s="128"/>
      <c r="AT300" s="123" t="s">
        <v>218</v>
      </c>
      <c r="AU300" s="123" t="s">
        <v>88</v>
      </c>
      <c r="AV300" s="122" t="s">
        <v>88</v>
      </c>
      <c r="AW300" s="122" t="s">
        <v>35</v>
      </c>
      <c r="AX300" s="122" t="s">
        <v>79</v>
      </c>
      <c r="AY300" s="123" t="s">
        <v>205</v>
      </c>
    </row>
    <row r="301" spans="2:65" s="115" customFormat="1">
      <c r="B301" s="114"/>
      <c r="D301" s="110" t="s">
        <v>218</v>
      </c>
      <c r="E301" s="116" t="s">
        <v>1</v>
      </c>
      <c r="F301" s="117" t="s">
        <v>881</v>
      </c>
      <c r="H301" s="116" t="s">
        <v>1</v>
      </c>
      <c r="I301" s="9"/>
      <c r="L301" s="114"/>
      <c r="M301" s="118"/>
      <c r="N301" s="119"/>
      <c r="O301" s="119"/>
      <c r="P301" s="119"/>
      <c r="Q301" s="119"/>
      <c r="R301" s="119"/>
      <c r="S301" s="119"/>
      <c r="T301" s="120"/>
      <c r="AT301" s="116" t="s">
        <v>218</v>
      </c>
      <c r="AU301" s="116" t="s">
        <v>88</v>
      </c>
      <c r="AV301" s="115" t="s">
        <v>86</v>
      </c>
      <c r="AW301" s="115" t="s">
        <v>35</v>
      </c>
      <c r="AX301" s="115" t="s">
        <v>79</v>
      </c>
      <c r="AY301" s="116" t="s">
        <v>205</v>
      </c>
    </row>
    <row r="302" spans="2:65" s="122" customFormat="1">
      <c r="B302" s="121"/>
      <c r="D302" s="110" t="s">
        <v>218</v>
      </c>
      <c r="E302" s="123" t="s">
        <v>1</v>
      </c>
      <c r="F302" s="124" t="s">
        <v>882</v>
      </c>
      <c r="H302" s="125">
        <v>14</v>
      </c>
      <c r="I302" s="6"/>
      <c r="L302" s="121"/>
      <c r="M302" s="126"/>
      <c r="N302" s="127"/>
      <c r="O302" s="127"/>
      <c r="P302" s="127"/>
      <c r="Q302" s="127"/>
      <c r="R302" s="127"/>
      <c r="S302" s="127"/>
      <c r="T302" s="128"/>
      <c r="AT302" s="123" t="s">
        <v>218</v>
      </c>
      <c r="AU302" s="123" t="s">
        <v>88</v>
      </c>
      <c r="AV302" s="122" t="s">
        <v>88</v>
      </c>
      <c r="AW302" s="122" t="s">
        <v>35</v>
      </c>
      <c r="AX302" s="122" t="s">
        <v>79</v>
      </c>
      <c r="AY302" s="123" t="s">
        <v>205</v>
      </c>
    </row>
    <row r="303" spans="2:65" s="200" customFormat="1">
      <c r="B303" s="199"/>
      <c r="D303" s="110" t="s">
        <v>218</v>
      </c>
      <c r="E303" s="201" t="s">
        <v>1</v>
      </c>
      <c r="F303" s="202" t="s">
        <v>220</v>
      </c>
      <c r="H303" s="203">
        <v>58</v>
      </c>
      <c r="I303" s="7"/>
      <c r="L303" s="199"/>
      <c r="M303" s="204"/>
      <c r="N303" s="205"/>
      <c r="O303" s="205"/>
      <c r="P303" s="205"/>
      <c r="Q303" s="205"/>
      <c r="R303" s="205"/>
      <c r="S303" s="205"/>
      <c r="T303" s="206"/>
      <c r="AT303" s="201" t="s">
        <v>218</v>
      </c>
      <c r="AU303" s="201" t="s">
        <v>88</v>
      </c>
      <c r="AV303" s="200" t="s">
        <v>212</v>
      </c>
      <c r="AW303" s="200" t="s">
        <v>35</v>
      </c>
      <c r="AX303" s="200" t="s">
        <v>86</v>
      </c>
      <c r="AY303" s="201" t="s">
        <v>205</v>
      </c>
    </row>
    <row r="304" spans="2:65" s="25" customFormat="1" ht="16.5" customHeight="1">
      <c r="B304" s="23"/>
      <c r="C304" s="207" t="s">
        <v>407</v>
      </c>
      <c r="D304" s="207" t="s">
        <v>221</v>
      </c>
      <c r="E304" s="208" t="s">
        <v>883</v>
      </c>
      <c r="F304" s="209" t="s">
        <v>884</v>
      </c>
      <c r="G304" s="210" t="s">
        <v>297</v>
      </c>
      <c r="H304" s="211">
        <v>6.88</v>
      </c>
      <c r="I304" s="8"/>
      <c r="J304" s="211">
        <f>ROUND(I304*H304,2)</f>
        <v>0</v>
      </c>
      <c r="K304" s="209" t="s">
        <v>211</v>
      </c>
      <c r="L304" s="212"/>
      <c r="M304" s="213" t="s">
        <v>1</v>
      </c>
      <c r="N304" s="214" t="s">
        <v>44</v>
      </c>
      <c r="O304" s="105"/>
      <c r="P304" s="106">
        <f>O304*H304</f>
        <v>0</v>
      </c>
      <c r="Q304" s="106">
        <v>1E-3</v>
      </c>
      <c r="R304" s="106">
        <f>Q304*H304</f>
        <v>6.8799999999999998E-3</v>
      </c>
      <c r="S304" s="106">
        <v>0</v>
      </c>
      <c r="T304" s="107">
        <f>S304*H304</f>
        <v>0</v>
      </c>
      <c r="AR304" s="108" t="s">
        <v>885</v>
      </c>
      <c r="AT304" s="108" t="s">
        <v>221</v>
      </c>
      <c r="AU304" s="108" t="s">
        <v>88</v>
      </c>
      <c r="AY304" s="15" t="s">
        <v>205</v>
      </c>
      <c r="BE304" s="109">
        <f>IF(N304="základní",J304,0)</f>
        <v>0</v>
      </c>
      <c r="BF304" s="109">
        <f>IF(N304="snížená",J304,0)</f>
        <v>0</v>
      </c>
      <c r="BG304" s="109">
        <f>IF(N304="zákl. přenesená",J304,0)</f>
        <v>0</v>
      </c>
      <c r="BH304" s="109">
        <f>IF(N304="sníž. přenesená",J304,0)</f>
        <v>0</v>
      </c>
      <c r="BI304" s="109">
        <f>IF(N304="nulová",J304,0)</f>
        <v>0</v>
      </c>
      <c r="BJ304" s="15" t="s">
        <v>86</v>
      </c>
      <c r="BK304" s="109">
        <f>ROUND(I304*H304,2)</f>
        <v>0</v>
      </c>
      <c r="BL304" s="15" t="s">
        <v>885</v>
      </c>
      <c r="BM304" s="108" t="s">
        <v>886</v>
      </c>
    </row>
    <row r="305" spans="2:65" s="25" customFormat="1" ht="19.5">
      <c r="B305" s="23"/>
      <c r="D305" s="110" t="s">
        <v>216</v>
      </c>
      <c r="F305" s="111" t="s">
        <v>887</v>
      </c>
      <c r="I305" s="2"/>
      <c r="L305" s="23"/>
      <c r="M305" s="112"/>
      <c r="N305" s="105"/>
      <c r="O305" s="105"/>
      <c r="P305" s="105"/>
      <c r="Q305" s="105"/>
      <c r="R305" s="105"/>
      <c r="S305" s="105"/>
      <c r="T305" s="113"/>
      <c r="AT305" s="15" t="s">
        <v>216</v>
      </c>
      <c r="AU305" s="15" t="s">
        <v>88</v>
      </c>
    </row>
    <row r="306" spans="2:65" s="115" customFormat="1">
      <c r="B306" s="114"/>
      <c r="D306" s="110" t="s">
        <v>218</v>
      </c>
      <c r="E306" s="116" t="s">
        <v>1</v>
      </c>
      <c r="F306" s="117" t="s">
        <v>888</v>
      </c>
      <c r="H306" s="116" t="s">
        <v>1</v>
      </c>
      <c r="I306" s="9"/>
      <c r="L306" s="114"/>
      <c r="M306" s="118"/>
      <c r="N306" s="119"/>
      <c r="O306" s="119"/>
      <c r="P306" s="119"/>
      <c r="Q306" s="119"/>
      <c r="R306" s="119"/>
      <c r="S306" s="119"/>
      <c r="T306" s="120"/>
      <c r="AT306" s="116" t="s">
        <v>218</v>
      </c>
      <c r="AU306" s="116" t="s">
        <v>88</v>
      </c>
      <c r="AV306" s="115" t="s">
        <v>86</v>
      </c>
      <c r="AW306" s="115" t="s">
        <v>35</v>
      </c>
      <c r="AX306" s="115" t="s">
        <v>79</v>
      </c>
      <c r="AY306" s="116" t="s">
        <v>205</v>
      </c>
    </row>
    <row r="307" spans="2:65" s="122" customFormat="1">
      <c r="B307" s="121"/>
      <c r="D307" s="110" t="s">
        <v>218</v>
      </c>
      <c r="E307" s="123" t="s">
        <v>1</v>
      </c>
      <c r="F307" s="124" t="s">
        <v>889</v>
      </c>
      <c r="H307" s="125">
        <v>0.4</v>
      </c>
      <c r="I307" s="6"/>
      <c r="L307" s="121"/>
      <c r="M307" s="126"/>
      <c r="N307" s="127"/>
      <c r="O307" s="127"/>
      <c r="P307" s="127"/>
      <c r="Q307" s="127"/>
      <c r="R307" s="127"/>
      <c r="S307" s="127"/>
      <c r="T307" s="128"/>
      <c r="AT307" s="123" t="s">
        <v>218</v>
      </c>
      <c r="AU307" s="123" t="s">
        <v>88</v>
      </c>
      <c r="AV307" s="122" t="s">
        <v>88</v>
      </c>
      <c r="AW307" s="122" t="s">
        <v>35</v>
      </c>
      <c r="AX307" s="122" t="s">
        <v>79</v>
      </c>
      <c r="AY307" s="123" t="s">
        <v>205</v>
      </c>
    </row>
    <row r="308" spans="2:65" s="122" customFormat="1">
      <c r="B308" s="121"/>
      <c r="D308" s="110" t="s">
        <v>218</v>
      </c>
      <c r="E308" s="123" t="s">
        <v>1</v>
      </c>
      <c r="F308" s="124" t="s">
        <v>890</v>
      </c>
      <c r="H308" s="125">
        <v>3.96</v>
      </c>
      <c r="I308" s="6"/>
      <c r="L308" s="121"/>
      <c r="M308" s="126"/>
      <c r="N308" s="127"/>
      <c r="O308" s="127"/>
      <c r="P308" s="127"/>
      <c r="Q308" s="127"/>
      <c r="R308" s="127"/>
      <c r="S308" s="127"/>
      <c r="T308" s="128"/>
      <c r="AT308" s="123" t="s">
        <v>218</v>
      </c>
      <c r="AU308" s="123" t="s">
        <v>88</v>
      </c>
      <c r="AV308" s="122" t="s">
        <v>88</v>
      </c>
      <c r="AW308" s="122" t="s">
        <v>35</v>
      </c>
      <c r="AX308" s="122" t="s">
        <v>79</v>
      </c>
      <c r="AY308" s="123" t="s">
        <v>205</v>
      </c>
    </row>
    <row r="309" spans="2:65" s="122" customFormat="1">
      <c r="B309" s="121"/>
      <c r="D309" s="110" t="s">
        <v>218</v>
      </c>
      <c r="E309" s="123" t="s">
        <v>1</v>
      </c>
      <c r="F309" s="124" t="s">
        <v>891</v>
      </c>
      <c r="H309" s="125">
        <v>2.52</v>
      </c>
      <c r="I309" s="6"/>
      <c r="L309" s="121"/>
      <c r="M309" s="126"/>
      <c r="N309" s="127"/>
      <c r="O309" s="127"/>
      <c r="P309" s="127"/>
      <c r="Q309" s="127"/>
      <c r="R309" s="127"/>
      <c r="S309" s="127"/>
      <c r="T309" s="128"/>
      <c r="AT309" s="123" t="s">
        <v>218</v>
      </c>
      <c r="AU309" s="123" t="s">
        <v>88</v>
      </c>
      <c r="AV309" s="122" t="s">
        <v>88</v>
      </c>
      <c r="AW309" s="122" t="s">
        <v>35</v>
      </c>
      <c r="AX309" s="122" t="s">
        <v>79</v>
      </c>
      <c r="AY309" s="123" t="s">
        <v>205</v>
      </c>
    </row>
    <row r="310" spans="2:65" s="200" customFormat="1">
      <c r="B310" s="199"/>
      <c r="D310" s="110" t="s">
        <v>218</v>
      </c>
      <c r="E310" s="201" t="s">
        <v>1</v>
      </c>
      <c r="F310" s="202" t="s">
        <v>220</v>
      </c>
      <c r="H310" s="203">
        <v>6.88</v>
      </c>
      <c r="I310" s="7"/>
      <c r="L310" s="199"/>
      <c r="M310" s="204"/>
      <c r="N310" s="205"/>
      <c r="O310" s="205"/>
      <c r="P310" s="205"/>
      <c r="Q310" s="205"/>
      <c r="R310" s="205"/>
      <c r="S310" s="205"/>
      <c r="T310" s="206"/>
      <c r="AT310" s="201" t="s">
        <v>218</v>
      </c>
      <c r="AU310" s="201" t="s">
        <v>88</v>
      </c>
      <c r="AV310" s="200" t="s">
        <v>212</v>
      </c>
      <c r="AW310" s="200" t="s">
        <v>35</v>
      </c>
      <c r="AX310" s="200" t="s">
        <v>86</v>
      </c>
      <c r="AY310" s="201" t="s">
        <v>205</v>
      </c>
    </row>
    <row r="311" spans="2:65" s="25" customFormat="1" ht="24" customHeight="1">
      <c r="B311" s="23"/>
      <c r="C311" s="98" t="s">
        <v>417</v>
      </c>
      <c r="D311" s="98" t="s">
        <v>207</v>
      </c>
      <c r="E311" s="99" t="s">
        <v>892</v>
      </c>
      <c r="F311" s="100" t="s">
        <v>893</v>
      </c>
      <c r="G311" s="101" t="s">
        <v>346</v>
      </c>
      <c r="H311" s="102">
        <v>38</v>
      </c>
      <c r="I311" s="5"/>
      <c r="J311" s="102">
        <f>ROUND(I311*H311,2)</f>
        <v>0</v>
      </c>
      <c r="K311" s="100" t="s">
        <v>211</v>
      </c>
      <c r="L311" s="23"/>
      <c r="M311" s="103" t="s">
        <v>1</v>
      </c>
      <c r="N311" s="104" t="s">
        <v>44</v>
      </c>
      <c r="O311" s="105"/>
      <c r="P311" s="106">
        <f>O311*H311</f>
        <v>0</v>
      </c>
      <c r="Q311" s="106">
        <v>1.5840000000000001E-5</v>
      </c>
      <c r="R311" s="106">
        <f>Q311*H311</f>
        <v>6.0192000000000004E-4</v>
      </c>
      <c r="S311" s="106">
        <v>0</v>
      </c>
      <c r="T311" s="107">
        <f>S311*H311</f>
        <v>0</v>
      </c>
      <c r="AR311" s="108" t="s">
        <v>212</v>
      </c>
      <c r="AT311" s="108" t="s">
        <v>207</v>
      </c>
      <c r="AU311" s="108" t="s">
        <v>88</v>
      </c>
      <c r="AY311" s="15" t="s">
        <v>205</v>
      </c>
      <c r="BE311" s="109">
        <f>IF(N311="základní",J311,0)</f>
        <v>0</v>
      </c>
      <c r="BF311" s="109">
        <f>IF(N311="snížená",J311,0)</f>
        <v>0</v>
      </c>
      <c r="BG311" s="109">
        <f>IF(N311="zákl. přenesená",J311,0)</f>
        <v>0</v>
      </c>
      <c r="BH311" s="109">
        <f>IF(N311="sníž. přenesená",J311,0)</f>
        <v>0</v>
      </c>
      <c r="BI311" s="109">
        <f>IF(N311="nulová",J311,0)</f>
        <v>0</v>
      </c>
      <c r="BJ311" s="15" t="s">
        <v>86</v>
      </c>
      <c r="BK311" s="109">
        <f>ROUND(I311*H311,2)</f>
        <v>0</v>
      </c>
      <c r="BL311" s="15" t="s">
        <v>212</v>
      </c>
      <c r="BM311" s="108" t="s">
        <v>894</v>
      </c>
    </row>
    <row r="312" spans="2:65" s="25" customFormat="1" ht="19.5">
      <c r="B312" s="23"/>
      <c r="D312" s="110" t="s">
        <v>214</v>
      </c>
      <c r="F312" s="198" t="s">
        <v>895</v>
      </c>
      <c r="I312" s="2"/>
      <c r="L312" s="23"/>
      <c r="M312" s="112"/>
      <c r="N312" s="105"/>
      <c r="O312" s="105"/>
      <c r="P312" s="105"/>
      <c r="Q312" s="105"/>
      <c r="R312" s="105"/>
      <c r="S312" s="105"/>
      <c r="T312" s="113"/>
      <c r="AT312" s="15" t="s">
        <v>214</v>
      </c>
      <c r="AU312" s="15" t="s">
        <v>88</v>
      </c>
    </row>
    <row r="313" spans="2:65" s="25" customFormat="1" ht="97.5">
      <c r="B313" s="23"/>
      <c r="D313" s="110" t="s">
        <v>237</v>
      </c>
      <c r="F313" s="111" t="s">
        <v>873</v>
      </c>
      <c r="I313" s="2"/>
      <c r="L313" s="23"/>
      <c r="M313" s="112"/>
      <c r="N313" s="105"/>
      <c r="O313" s="105"/>
      <c r="P313" s="105"/>
      <c r="Q313" s="105"/>
      <c r="R313" s="105"/>
      <c r="S313" s="105"/>
      <c r="T313" s="113"/>
      <c r="AT313" s="15" t="s">
        <v>237</v>
      </c>
      <c r="AU313" s="15" t="s">
        <v>88</v>
      </c>
    </row>
    <row r="314" spans="2:65" s="115" customFormat="1">
      <c r="B314" s="114"/>
      <c r="D314" s="110" t="s">
        <v>218</v>
      </c>
      <c r="E314" s="116" t="s">
        <v>1</v>
      </c>
      <c r="F314" s="117" t="s">
        <v>896</v>
      </c>
      <c r="H314" s="116" t="s">
        <v>1</v>
      </c>
      <c r="I314" s="9"/>
      <c r="L314" s="114"/>
      <c r="M314" s="118"/>
      <c r="N314" s="119"/>
      <c r="O314" s="119"/>
      <c r="P314" s="119"/>
      <c r="Q314" s="119"/>
      <c r="R314" s="119"/>
      <c r="S314" s="119"/>
      <c r="T314" s="120"/>
      <c r="AT314" s="116" t="s">
        <v>218</v>
      </c>
      <c r="AU314" s="116" t="s">
        <v>88</v>
      </c>
      <c r="AV314" s="115" t="s">
        <v>86</v>
      </c>
      <c r="AW314" s="115" t="s">
        <v>35</v>
      </c>
      <c r="AX314" s="115" t="s">
        <v>79</v>
      </c>
      <c r="AY314" s="116" t="s">
        <v>205</v>
      </c>
    </row>
    <row r="315" spans="2:65" s="122" customFormat="1">
      <c r="B315" s="121"/>
      <c r="D315" s="110" t="s">
        <v>218</v>
      </c>
      <c r="E315" s="123" t="s">
        <v>1</v>
      </c>
      <c r="F315" s="124" t="s">
        <v>897</v>
      </c>
      <c r="H315" s="125">
        <v>34</v>
      </c>
      <c r="I315" s="6"/>
      <c r="L315" s="121"/>
      <c r="M315" s="126"/>
      <c r="N315" s="127"/>
      <c r="O315" s="127"/>
      <c r="P315" s="127"/>
      <c r="Q315" s="127"/>
      <c r="R315" s="127"/>
      <c r="S315" s="127"/>
      <c r="T315" s="128"/>
      <c r="AT315" s="123" t="s">
        <v>218</v>
      </c>
      <c r="AU315" s="123" t="s">
        <v>88</v>
      </c>
      <c r="AV315" s="122" t="s">
        <v>88</v>
      </c>
      <c r="AW315" s="122" t="s">
        <v>35</v>
      </c>
      <c r="AX315" s="122" t="s">
        <v>79</v>
      </c>
      <c r="AY315" s="123" t="s">
        <v>205</v>
      </c>
    </row>
    <row r="316" spans="2:65" s="115" customFormat="1">
      <c r="B316" s="114"/>
      <c r="D316" s="110" t="s">
        <v>218</v>
      </c>
      <c r="E316" s="116" t="s">
        <v>1</v>
      </c>
      <c r="F316" s="117" t="s">
        <v>898</v>
      </c>
      <c r="H316" s="116" t="s">
        <v>1</v>
      </c>
      <c r="I316" s="9"/>
      <c r="L316" s="114"/>
      <c r="M316" s="118"/>
      <c r="N316" s="119"/>
      <c r="O316" s="119"/>
      <c r="P316" s="119"/>
      <c r="Q316" s="119"/>
      <c r="R316" s="119"/>
      <c r="S316" s="119"/>
      <c r="T316" s="120"/>
      <c r="AT316" s="116" t="s">
        <v>218</v>
      </c>
      <c r="AU316" s="116" t="s">
        <v>88</v>
      </c>
      <c r="AV316" s="115" t="s">
        <v>86</v>
      </c>
      <c r="AW316" s="115" t="s">
        <v>35</v>
      </c>
      <c r="AX316" s="115" t="s">
        <v>79</v>
      </c>
      <c r="AY316" s="116" t="s">
        <v>205</v>
      </c>
    </row>
    <row r="317" spans="2:65" s="122" customFormat="1">
      <c r="B317" s="121"/>
      <c r="D317" s="110" t="s">
        <v>218</v>
      </c>
      <c r="E317" s="123" t="s">
        <v>1</v>
      </c>
      <c r="F317" s="124" t="s">
        <v>388</v>
      </c>
      <c r="H317" s="125">
        <v>4</v>
      </c>
      <c r="I317" s="6"/>
      <c r="L317" s="121"/>
      <c r="M317" s="126"/>
      <c r="N317" s="127"/>
      <c r="O317" s="127"/>
      <c r="P317" s="127"/>
      <c r="Q317" s="127"/>
      <c r="R317" s="127"/>
      <c r="S317" s="127"/>
      <c r="T317" s="128"/>
      <c r="AT317" s="123" t="s">
        <v>218</v>
      </c>
      <c r="AU317" s="123" t="s">
        <v>88</v>
      </c>
      <c r="AV317" s="122" t="s">
        <v>88</v>
      </c>
      <c r="AW317" s="122" t="s">
        <v>35</v>
      </c>
      <c r="AX317" s="122" t="s">
        <v>79</v>
      </c>
      <c r="AY317" s="123" t="s">
        <v>205</v>
      </c>
    </row>
    <row r="318" spans="2:65" s="200" customFormat="1">
      <c r="B318" s="199"/>
      <c r="D318" s="110" t="s">
        <v>218</v>
      </c>
      <c r="E318" s="201" t="s">
        <v>1</v>
      </c>
      <c r="F318" s="202" t="s">
        <v>220</v>
      </c>
      <c r="H318" s="203">
        <v>38</v>
      </c>
      <c r="I318" s="7"/>
      <c r="L318" s="199"/>
      <c r="M318" s="204"/>
      <c r="N318" s="205"/>
      <c r="O318" s="205"/>
      <c r="P318" s="205"/>
      <c r="Q318" s="205"/>
      <c r="R318" s="205"/>
      <c r="S318" s="205"/>
      <c r="T318" s="206"/>
      <c r="AT318" s="201" t="s">
        <v>218</v>
      </c>
      <c r="AU318" s="201" t="s">
        <v>88</v>
      </c>
      <c r="AV318" s="200" t="s">
        <v>212</v>
      </c>
      <c r="AW318" s="200" t="s">
        <v>35</v>
      </c>
      <c r="AX318" s="200" t="s">
        <v>86</v>
      </c>
      <c r="AY318" s="201" t="s">
        <v>205</v>
      </c>
    </row>
    <row r="319" spans="2:65" s="25" customFormat="1" ht="16.5" customHeight="1">
      <c r="B319" s="23"/>
      <c r="C319" s="207" t="s">
        <v>424</v>
      </c>
      <c r="D319" s="207" t="s">
        <v>221</v>
      </c>
      <c r="E319" s="208" t="s">
        <v>899</v>
      </c>
      <c r="F319" s="209" t="s">
        <v>900</v>
      </c>
      <c r="G319" s="210" t="s">
        <v>224</v>
      </c>
      <c r="H319" s="211">
        <v>15.95</v>
      </c>
      <c r="I319" s="8"/>
      <c r="J319" s="211">
        <f>ROUND(I319*H319,2)</f>
        <v>0</v>
      </c>
      <c r="K319" s="209" t="s">
        <v>211</v>
      </c>
      <c r="L319" s="212"/>
      <c r="M319" s="213" t="s">
        <v>1</v>
      </c>
      <c r="N319" s="214" t="s">
        <v>44</v>
      </c>
      <c r="O319" s="105"/>
      <c r="P319" s="106">
        <f>O319*H319</f>
        <v>0</v>
      </c>
      <c r="Q319" s="106">
        <v>1E-3</v>
      </c>
      <c r="R319" s="106">
        <f>Q319*H319</f>
        <v>1.5949999999999999E-2</v>
      </c>
      <c r="S319" s="106">
        <v>0</v>
      </c>
      <c r="T319" s="107">
        <f>S319*H319</f>
        <v>0</v>
      </c>
      <c r="AR319" s="108" t="s">
        <v>885</v>
      </c>
      <c r="AT319" s="108" t="s">
        <v>221</v>
      </c>
      <c r="AU319" s="108" t="s">
        <v>88</v>
      </c>
      <c r="AY319" s="15" t="s">
        <v>205</v>
      </c>
      <c r="BE319" s="109">
        <f>IF(N319="základní",J319,0)</f>
        <v>0</v>
      </c>
      <c r="BF319" s="109">
        <f>IF(N319="snížená",J319,0)</f>
        <v>0</v>
      </c>
      <c r="BG319" s="109">
        <f>IF(N319="zákl. přenesená",J319,0)</f>
        <v>0</v>
      </c>
      <c r="BH319" s="109">
        <f>IF(N319="sníž. přenesená",J319,0)</f>
        <v>0</v>
      </c>
      <c r="BI319" s="109">
        <f>IF(N319="nulová",J319,0)</f>
        <v>0</v>
      </c>
      <c r="BJ319" s="15" t="s">
        <v>86</v>
      </c>
      <c r="BK319" s="109">
        <f>ROUND(I319*H319,2)</f>
        <v>0</v>
      </c>
      <c r="BL319" s="15" t="s">
        <v>885</v>
      </c>
      <c r="BM319" s="108" t="s">
        <v>901</v>
      </c>
    </row>
    <row r="320" spans="2:65" s="25" customFormat="1" ht="19.5">
      <c r="B320" s="23"/>
      <c r="D320" s="110" t="s">
        <v>216</v>
      </c>
      <c r="F320" s="111" t="s">
        <v>902</v>
      </c>
      <c r="I320" s="2"/>
      <c r="L320" s="23"/>
      <c r="M320" s="112"/>
      <c r="N320" s="105"/>
      <c r="O320" s="105"/>
      <c r="P320" s="105"/>
      <c r="Q320" s="105"/>
      <c r="R320" s="105"/>
      <c r="S320" s="105"/>
      <c r="T320" s="113"/>
      <c r="AT320" s="15" t="s">
        <v>216</v>
      </c>
      <c r="AU320" s="15" t="s">
        <v>88</v>
      </c>
    </row>
    <row r="321" spans="2:65" s="115" customFormat="1">
      <c r="B321" s="114"/>
      <c r="D321" s="110" t="s">
        <v>218</v>
      </c>
      <c r="E321" s="116" t="s">
        <v>1</v>
      </c>
      <c r="F321" s="117" t="s">
        <v>888</v>
      </c>
      <c r="H321" s="116" t="s">
        <v>1</v>
      </c>
      <c r="I321" s="9"/>
      <c r="L321" s="114"/>
      <c r="M321" s="118"/>
      <c r="N321" s="119"/>
      <c r="O321" s="119"/>
      <c r="P321" s="119"/>
      <c r="Q321" s="119"/>
      <c r="R321" s="119"/>
      <c r="S321" s="119"/>
      <c r="T321" s="120"/>
      <c r="AT321" s="116" t="s">
        <v>218</v>
      </c>
      <c r="AU321" s="116" t="s">
        <v>88</v>
      </c>
      <c r="AV321" s="115" t="s">
        <v>86</v>
      </c>
      <c r="AW321" s="115" t="s">
        <v>35</v>
      </c>
      <c r="AX321" s="115" t="s">
        <v>79</v>
      </c>
      <c r="AY321" s="116" t="s">
        <v>205</v>
      </c>
    </row>
    <row r="322" spans="2:65" s="122" customFormat="1">
      <c r="B322" s="121"/>
      <c r="D322" s="110" t="s">
        <v>218</v>
      </c>
      <c r="E322" s="123" t="s">
        <v>1</v>
      </c>
      <c r="F322" s="124" t="s">
        <v>903</v>
      </c>
      <c r="H322" s="125">
        <v>12.41</v>
      </c>
      <c r="I322" s="6"/>
      <c r="L322" s="121"/>
      <c r="M322" s="126"/>
      <c r="N322" s="127"/>
      <c r="O322" s="127"/>
      <c r="P322" s="127"/>
      <c r="Q322" s="127"/>
      <c r="R322" s="127"/>
      <c r="S322" s="127"/>
      <c r="T322" s="128"/>
      <c r="AT322" s="123" t="s">
        <v>218</v>
      </c>
      <c r="AU322" s="123" t="s">
        <v>88</v>
      </c>
      <c r="AV322" s="122" t="s">
        <v>88</v>
      </c>
      <c r="AW322" s="122" t="s">
        <v>35</v>
      </c>
      <c r="AX322" s="122" t="s">
        <v>79</v>
      </c>
      <c r="AY322" s="123" t="s">
        <v>205</v>
      </c>
    </row>
    <row r="323" spans="2:65" s="122" customFormat="1">
      <c r="B323" s="121"/>
      <c r="D323" s="110" t="s">
        <v>218</v>
      </c>
      <c r="E323" s="123" t="s">
        <v>1</v>
      </c>
      <c r="F323" s="124" t="s">
        <v>904</v>
      </c>
      <c r="H323" s="125">
        <v>3.54</v>
      </c>
      <c r="I323" s="6"/>
      <c r="L323" s="121"/>
      <c r="M323" s="126"/>
      <c r="N323" s="127"/>
      <c r="O323" s="127"/>
      <c r="P323" s="127"/>
      <c r="Q323" s="127"/>
      <c r="R323" s="127"/>
      <c r="S323" s="127"/>
      <c r="T323" s="128"/>
      <c r="AT323" s="123" t="s">
        <v>218</v>
      </c>
      <c r="AU323" s="123" t="s">
        <v>88</v>
      </c>
      <c r="AV323" s="122" t="s">
        <v>88</v>
      </c>
      <c r="AW323" s="122" t="s">
        <v>35</v>
      </c>
      <c r="AX323" s="122" t="s">
        <v>79</v>
      </c>
      <c r="AY323" s="123" t="s">
        <v>205</v>
      </c>
    </row>
    <row r="324" spans="2:65" s="200" customFormat="1">
      <c r="B324" s="199"/>
      <c r="D324" s="110" t="s">
        <v>218</v>
      </c>
      <c r="E324" s="201" t="s">
        <v>1</v>
      </c>
      <c r="F324" s="202" t="s">
        <v>220</v>
      </c>
      <c r="H324" s="203">
        <v>15.95</v>
      </c>
      <c r="I324" s="7"/>
      <c r="L324" s="199"/>
      <c r="M324" s="204"/>
      <c r="N324" s="205"/>
      <c r="O324" s="205"/>
      <c r="P324" s="205"/>
      <c r="Q324" s="205"/>
      <c r="R324" s="205"/>
      <c r="S324" s="205"/>
      <c r="T324" s="206"/>
      <c r="AT324" s="201" t="s">
        <v>218</v>
      </c>
      <c r="AU324" s="201" t="s">
        <v>88</v>
      </c>
      <c r="AV324" s="200" t="s">
        <v>212</v>
      </c>
      <c r="AW324" s="200" t="s">
        <v>35</v>
      </c>
      <c r="AX324" s="200" t="s">
        <v>86</v>
      </c>
      <c r="AY324" s="201" t="s">
        <v>205</v>
      </c>
    </row>
    <row r="325" spans="2:65" s="25" customFormat="1" ht="16.5" customHeight="1">
      <c r="B325" s="23"/>
      <c r="C325" s="98" t="s">
        <v>427</v>
      </c>
      <c r="D325" s="98" t="s">
        <v>207</v>
      </c>
      <c r="E325" s="99" t="s">
        <v>905</v>
      </c>
      <c r="F325" s="100" t="s">
        <v>906</v>
      </c>
      <c r="G325" s="101" t="s">
        <v>233</v>
      </c>
      <c r="H325" s="102">
        <v>10</v>
      </c>
      <c r="I325" s="5"/>
      <c r="J325" s="102">
        <f>ROUND(I325*H325,2)</f>
        <v>0</v>
      </c>
      <c r="K325" s="100" t="s">
        <v>234</v>
      </c>
      <c r="L325" s="23"/>
      <c r="M325" s="103" t="s">
        <v>1</v>
      </c>
      <c r="N325" s="104" t="s">
        <v>44</v>
      </c>
      <c r="O325" s="105"/>
      <c r="P325" s="106">
        <f>O325*H325</f>
        <v>0</v>
      </c>
      <c r="Q325" s="106">
        <v>0</v>
      </c>
      <c r="R325" s="106">
        <f>Q325*H325</f>
        <v>0</v>
      </c>
      <c r="S325" s="106">
        <v>2</v>
      </c>
      <c r="T325" s="107">
        <f>S325*H325</f>
        <v>20</v>
      </c>
      <c r="AR325" s="108" t="s">
        <v>212</v>
      </c>
      <c r="AT325" s="108" t="s">
        <v>207</v>
      </c>
      <c r="AU325" s="108" t="s">
        <v>88</v>
      </c>
      <c r="AY325" s="15" t="s">
        <v>205</v>
      </c>
      <c r="BE325" s="109">
        <f>IF(N325="základní",J325,0)</f>
        <v>0</v>
      </c>
      <c r="BF325" s="109">
        <f>IF(N325="snížená",J325,0)</f>
        <v>0</v>
      </c>
      <c r="BG325" s="109">
        <f>IF(N325="zákl. přenesená",J325,0)</f>
        <v>0</v>
      </c>
      <c r="BH325" s="109">
        <f>IF(N325="sníž. přenesená",J325,0)</f>
        <v>0</v>
      </c>
      <c r="BI325" s="109">
        <f>IF(N325="nulová",J325,0)</f>
        <v>0</v>
      </c>
      <c r="BJ325" s="15" t="s">
        <v>86</v>
      </c>
      <c r="BK325" s="109">
        <f>ROUND(I325*H325,2)</f>
        <v>0</v>
      </c>
      <c r="BL325" s="15" t="s">
        <v>212</v>
      </c>
      <c r="BM325" s="108" t="s">
        <v>907</v>
      </c>
    </row>
    <row r="326" spans="2:65" s="25" customFormat="1">
      <c r="B326" s="23"/>
      <c r="D326" s="110" t="s">
        <v>214</v>
      </c>
      <c r="F326" s="198" t="s">
        <v>908</v>
      </c>
      <c r="I326" s="2"/>
      <c r="L326" s="23"/>
      <c r="M326" s="112"/>
      <c r="N326" s="105"/>
      <c r="O326" s="105"/>
      <c r="P326" s="105"/>
      <c r="Q326" s="105"/>
      <c r="R326" s="105"/>
      <c r="S326" s="105"/>
      <c r="T326" s="113"/>
      <c r="AT326" s="15" t="s">
        <v>214</v>
      </c>
      <c r="AU326" s="15" t="s">
        <v>88</v>
      </c>
    </row>
    <row r="327" spans="2:65" s="115" customFormat="1">
      <c r="B327" s="114"/>
      <c r="D327" s="110" t="s">
        <v>218</v>
      </c>
      <c r="E327" s="116" t="s">
        <v>1</v>
      </c>
      <c r="F327" s="117" t="s">
        <v>909</v>
      </c>
      <c r="H327" s="116" t="s">
        <v>1</v>
      </c>
      <c r="I327" s="9"/>
      <c r="L327" s="114"/>
      <c r="M327" s="118"/>
      <c r="N327" s="119"/>
      <c r="O327" s="119"/>
      <c r="P327" s="119"/>
      <c r="Q327" s="119"/>
      <c r="R327" s="119"/>
      <c r="S327" s="119"/>
      <c r="T327" s="120"/>
      <c r="AT327" s="116" t="s">
        <v>218</v>
      </c>
      <c r="AU327" s="116" t="s">
        <v>88</v>
      </c>
      <c r="AV327" s="115" t="s">
        <v>86</v>
      </c>
      <c r="AW327" s="115" t="s">
        <v>35</v>
      </c>
      <c r="AX327" s="115" t="s">
        <v>79</v>
      </c>
      <c r="AY327" s="116" t="s">
        <v>205</v>
      </c>
    </row>
    <row r="328" spans="2:65" s="122" customFormat="1">
      <c r="B328" s="121"/>
      <c r="D328" s="110" t="s">
        <v>218</v>
      </c>
      <c r="E328" s="123" t="s">
        <v>1</v>
      </c>
      <c r="F328" s="124" t="s">
        <v>910</v>
      </c>
      <c r="H328" s="125">
        <v>10</v>
      </c>
      <c r="I328" s="6"/>
      <c r="L328" s="121"/>
      <c r="M328" s="126"/>
      <c r="N328" s="127"/>
      <c r="O328" s="127"/>
      <c r="P328" s="127"/>
      <c r="Q328" s="127"/>
      <c r="R328" s="127"/>
      <c r="S328" s="127"/>
      <c r="T328" s="128"/>
      <c r="AT328" s="123" t="s">
        <v>218</v>
      </c>
      <c r="AU328" s="123" t="s">
        <v>88</v>
      </c>
      <c r="AV328" s="122" t="s">
        <v>88</v>
      </c>
      <c r="AW328" s="122" t="s">
        <v>35</v>
      </c>
      <c r="AX328" s="122" t="s">
        <v>79</v>
      </c>
      <c r="AY328" s="123" t="s">
        <v>205</v>
      </c>
    </row>
    <row r="329" spans="2:65" s="200" customFormat="1">
      <c r="B329" s="199"/>
      <c r="D329" s="110" t="s">
        <v>218</v>
      </c>
      <c r="E329" s="201" t="s">
        <v>1</v>
      </c>
      <c r="F329" s="202" t="s">
        <v>220</v>
      </c>
      <c r="H329" s="203">
        <v>10</v>
      </c>
      <c r="I329" s="7"/>
      <c r="L329" s="199"/>
      <c r="M329" s="204"/>
      <c r="N329" s="205"/>
      <c r="O329" s="205"/>
      <c r="P329" s="205"/>
      <c r="Q329" s="205"/>
      <c r="R329" s="205"/>
      <c r="S329" s="205"/>
      <c r="T329" s="206"/>
      <c r="AT329" s="201" t="s">
        <v>218</v>
      </c>
      <c r="AU329" s="201" t="s">
        <v>88</v>
      </c>
      <c r="AV329" s="200" t="s">
        <v>212</v>
      </c>
      <c r="AW329" s="200" t="s">
        <v>35</v>
      </c>
      <c r="AX329" s="200" t="s">
        <v>86</v>
      </c>
      <c r="AY329" s="201" t="s">
        <v>205</v>
      </c>
    </row>
    <row r="330" spans="2:65" s="25" customFormat="1" ht="24" customHeight="1">
      <c r="B330" s="23"/>
      <c r="C330" s="98" t="s">
        <v>911</v>
      </c>
      <c r="D330" s="98" t="s">
        <v>207</v>
      </c>
      <c r="E330" s="99" t="s">
        <v>912</v>
      </c>
      <c r="F330" s="100" t="s">
        <v>913</v>
      </c>
      <c r="G330" s="101" t="s">
        <v>210</v>
      </c>
      <c r="H330" s="102">
        <v>31.1</v>
      </c>
      <c r="I330" s="5"/>
      <c r="J330" s="102">
        <f>ROUND(I330*H330,2)</f>
        <v>0</v>
      </c>
      <c r="K330" s="100" t="s">
        <v>234</v>
      </c>
      <c r="L330" s="23"/>
      <c r="M330" s="103" t="s">
        <v>1</v>
      </c>
      <c r="N330" s="104" t="s">
        <v>44</v>
      </c>
      <c r="O330" s="105"/>
      <c r="P330" s="106">
        <f>O330*H330</f>
        <v>0</v>
      </c>
      <c r="Q330" s="106">
        <v>0</v>
      </c>
      <c r="R330" s="106">
        <f>Q330*H330</f>
        <v>0</v>
      </c>
      <c r="S330" s="106">
        <v>0</v>
      </c>
      <c r="T330" s="107">
        <f>S330*H330</f>
        <v>0</v>
      </c>
      <c r="AR330" s="108" t="s">
        <v>212</v>
      </c>
      <c r="AT330" s="108" t="s">
        <v>207</v>
      </c>
      <c r="AU330" s="108" t="s">
        <v>88</v>
      </c>
      <c r="AY330" s="15" t="s">
        <v>205</v>
      </c>
      <c r="BE330" s="109">
        <f>IF(N330="základní",J330,0)</f>
        <v>0</v>
      </c>
      <c r="BF330" s="109">
        <f>IF(N330="snížená",J330,0)</f>
        <v>0</v>
      </c>
      <c r="BG330" s="109">
        <f>IF(N330="zákl. přenesená",J330,0)</f>
        <v>0</v>
      </c>
      <c r="BH330" s="109">
        <f>IF(N330="sníž. přenesená",J330,0)</f>
        <v>0</v>
      </c>
      <c r="BI330" s="109">
        <f>IF(N330="nulová",J330,0)</f>
        <v>0</v>
      </c>
      <c r="BJ330" s="15" t="s">
        <v>86</v>
      </c>
      <c r="BK330" s="109">
        <f>ROUND(I330*H330,2)</f>
        <v>0</v>
      </c>
      <c r="BL330" s="15" t="s">
        <v>212</v>
      </c>
      <c r="BM330" s="108" t="s">
        <v>914</v>
      </c>
    </row>
    <row r="331" spans="2:65" s="25" customFormat="1">
      <c r="B331" s="23"/>
      <c r="D331" s="110" t="s">
        <v>214</v>
      </c>
      <c r="F331" s="198" t="s">
        <v>913</v>
      </c>
      <c r="I331" s="2"/>
      <c r="L331" s="23"/>
      <c r="M331" s="112"/>
      <c r="N331" s="105"/>
      <c r="O331" s="105"/>
      <c r="P331" s="105"/>
      <c r="Q331" s="105"/>
      <c r="R331" s="105"/>
      <c r="S331" s="105"/>
      <c r="T331" s="113"/>
      <c r="AT331" s="15" t="s">
        <v>214</v>
      </c>
      <c r="AU331" s="15" t="s">
        <v>88</v>
      </c>
    </row>
    <row r="332" spans="2:65" s="25" customFormat="1" ht="68.25">
      <c r="B332" s="23"/>
      <c r="D332" s="110" t="s">
        <v>237</v>
      </c>
      <c r="F332" s="111" t="s">
        <v>915</v>
      </c>
      <c r="I332" s="2"/>
      <c r="L332" s="23"/>
      <c r="M332" s="112"/>
      <c r="N332" s="105"/>
      <c r="O332" s="105"/>
      <c r="P332" s="105"/>
      <c r="Q332" s="105"/>
      <c r="R332" s="105"/>
      <c r="S332" s="105"/>
      <c r="T332" s="113"/>
      <c r="AT332" s="15" t="s">
        <v>237</v>
      </c>
      <c r="AU332" s="15" t="s">
        <v>88</v>
      </c>
    </row>
    <row r="333" spans="2:65" s="115" customFormat="1">
      <c r="B333" s="114"/>
      <c r="D333" s="110" t="s">
        <v>218</v>
      </c>
      <c r="E333" s="116" t="s">
        <v>1</v>
      </c>
      <c r="F333" s="117" t="s">
        <v>916</v>
      </c>
      <c r="H333" s="116" t="s">
        <v>1</v>
      </c>
      <c r="I333" s="9"/>
      <c r="L333" s="114"/>
      <c r="M333" s="118"/>
      <c r="N333" s="119"/>
      <c r="O333" s="119"/>
      <c r="P333" s="119"/>
      <c r="Q333" s="119"/>
      <c r="R333" s="119"/>
      <c r="S333" s="119"/>
      <c r="T333" s="120"/>
      <c r="AT333" s="116" t="s">
        <v>218</v>
      </c>
      <c r="AU333" s="116" t="s">
        <v>88</v>
      </c>
      <c r="AV333" s="115" t="s">
        <v>86</v>
      </c>
      <c r="AW333" s="115" t="s">
        <v>35</v>
      </c>
      <c r="AX333" s="115" t="s">
        <v>79</v>
      </c>
      <c r="AY333" s="116" t="s">
        <v>205</v>
      </c>
    </row>
    <row r="334" spans="2:65" s="122" customFormat="1">
      <c r="B334" s="121"/>
      <c r="D334" s="110" t="s">
        <v>218</v>
      </c>
      <c r="E334" s="123" t="s">
        <v>1</v>
      </c>
      <c r="F334" s="124" t="s">
        <v>917</v>
      </c>
      <c r="H334" s="125">
        <v>31.1</v>
      </c>
      <c r="I334" s="6"/>
      <c r="L334" s="121"/>
      <c r="M334" s="126"/>
      <c r="N334" s="127"/>
      <c r="O334" s="127"/>
      <c r="P334" s="127"/>
      <c r="Q334" s="127"/>
      <c r="R334" s="127"/>
      <c r="S334" s="127"/>
      <c r="T334" s="128"/>
      <c r="AT334" s="123" t="s">
        <v>218</v>
      </c>
      <c r="AU334" s="123" t="s">
        <v>88</v>
      </c>
      <c r="AV334" s="122" t="s">
        <v>88</v>
      </c>
      <c r="AW334" s="122" t="s">
        <v>35</v>
      </c>
      <c r="AX334" s="122" t="s">
        <v>79</v>
      </c>
      <c r="AY334" s="123" t="s">
        <v>205</v>
      </c>
    </row>
    <row r="335" spans="2:65" s="200" customFormat="1">
      <c r="B335" s="199"/>
      <c r="D335" s="110" t="s">
        <v>218</v>
      </c>
      <c r="E335" s="201" t="s">
        <v>1</v>
      </c>
      <c r="F335" s="202" t="s">
        <v>220</v>
      </c>
      <c r="H335" s="203">
        <v>31.1</v>
      </c>
      <c r="I335" s="7"/>
      <c r="L335" s="199"/>
      <c r="M335" s="204"/>
      <c r="N335" s="205"/>
      <c r="O335" s="205"/>
      <c r="P335" s="205"/>
      <c r="Q335" s="205"/>
      <c r="R335" s="205"/>
      <c r="S335" s="205"/>
      <c r="T335" s="206"/>
      <c r="AT335" s="201" t="s">
        <v>218</v>
      </c>
      <c r="AU335" s="201" t="s">
        <v>88</v>
      </c>
      <c r="AV335" s="200" t="s">
        <v>212</v>
      </c>
      <c r="AW335" s="200" t="s">
        <v>35</v>
      </c>
      <c r="AX335" s="200" t="s">
        <v>86</v>
      </c>
      <c r="AY335" s="201" t="s">
        <v>205</v>
      </c>
    </row>
    <row r="336" spans="2:65" s="86" customFormat="1" ht="22.9" customHeight="1">
      <c r="B336" s="85"/>
      <c r="D336" s="87" t="s">
        <v>78</v>
      </c>
      <c r="E336" s="96" t="s">
        <v>918</v>
      </c>
      <c r="F336" s="96" t="s">
        <v>919</v>
      </c>
      <c r="I336" s="4"/>
      <c r="J336" s="97">
        <f>BK336</f>
        <v>0</v>
      </c>
      <c r="L336" s="85"/>
      <c r="M336" s="90"/>
      <c r="N336" s="91"/>
      <c r="O336" s="91"/>
      <c r="P336" s="92">
        <f>SUM(P337:P350)</f>
        <v>0</v>
      </c>
      <c r="Q336" s="91"/>
      <c r="R336" s="92">
        <f>SUM(R337:R350)</f>
        <v>0</v>
      </c>
      <c r="S336" s="91"/>
      <c r="T336" s="93">
        <f>SUM(T337:T350)</f>
        <v>0</v>
      </c>
      <c r="AR336" s="87" t="s">
        <v>86</v>
      </c>
      <c r="AT336" s="94" t="s">
        <v>78</v>
      </c>
      <c r="AU336" s="94" t="s">
        <v>86</v>
      </c>
      <c r="AY336" s="87" t="s">
        <v>205</v>
      </c>
      <c r="BK336" s="95">
        <f>SUM(BK337:BK350)</f>
        <v>0</v>
      </c>
    </row>
    <row r="337" spans="2:65" s="25" customFormat="1" ht="24" customHeight="1">
      <c r="B337" s="23"/>
      <c r="C337" s="98" t="s">
        <v>920</v>
      </c>
      <c r="D337" s="98" t="s">
        <v>207</v>
      </c>
      <c r="E337" s="99" t="s">
        <v>921</v>
      </c>
      <c r="F337" s="100" t="s">
        <v>922</v>
      </c>
      <c r="G337" s="101" t="s">
        <v>224</v>
      </c>
      <c r="H337" s="102">
        <v>20</v>
      </c>
      <c r="I337" s="5"/>
      <c r="J337" s="102">
        <f>ROUND(I337*H337,2)</f>
        <v>0</v>
      </c>
      <c r="K337" s="100" t="s">
        <v>234</v>
      </c>
      <c r="L337" s="23"/>
      <c r="M337" s="103" t="s">
        <v>1</v>
      </c>
      <c r="N337" s="104" t="s">
        <v>44</v>
      </c>
      <c r="O337" s="105"/>
      <c r="P337" s="106">
        <f>O337*H337</f>
        <v>0</v>
      </c>
      <c r="Q337" s="106">
        <v>0</v>
      </c>
      <c r="R337" s="106">
        <f>Q337*H337</f>
        <v>0</v>
      </c>
      <c r="S337" s="106">
        <v>0</v>
      </c>
      <c r="T337" s="107">
        <f>S337*H337</f>
        <v>0</v>
      </c>
      <c r="AR337" s="108" t="s">
        <v>212</v>
      </c>
      <c r="AT337" s="108" t="s">
        <v>207</v>
      </c>
      <c r="AU337" s="108" t="s">
        <v>88</v>
      </c>
      <c r="AY337" s="15" t="s">
        <v>205</v>
      </c>
      <c r="BE337" s="109">
        <f>IF(N337="základní",J337,0)</f>
        <v>0</v>
      </c>
      <c r="BF337" s="109">
        <f>IF(N337="snížená",J337,0)</f>
        <v>0</v>
      </c>
      <c r="BG337" s="109">
        <f>IF(N337="zákl. přenesená",J337,0)</f>
        <v>0</v>
      </c>
      <c r="BH337" s="109">
        <f>IF(N337="sníž. přenesená",J337,0)</f>
        <v>0</v>
      </c>
      <c r="BI337" s="109">
        <f>IF(N337="nulová",J337,0)</f>
        <v>0</v>
      </c>
      <c r="BJ337" s="15" t="s">
        <v>86</v>
      </c>
      <c r="BK337" s="109">
        <f>ROUND(I337*H337,2)</f>
        <v>0</v>
      </c>
      <c r="BL337" s="15" t="s">
        <v>212</v>
      </c>
      <c r="BM337" s="108" t="s">
        <v>923</v>
      </c>
    </row>
    <row r="338" spans="2:65" s="25" customFormat="1" ht="19.5">
      <c r="B338" s="23"/>
      <c r="D338" s="110" t="s">
        <v>214</v>
      </c>
      <c r="F338" s="198" t="s">
        <v>924</v>
      </c>
      <c r="I338" s="2"/>
      <c r="L338" s="23"/>
      <c r="M338" s="112"/>
      <c r="N338" s="105"/>
      <c r="O338" s="105"/>
      <c r="P338" s="105"/>
      <c r="Q338" s="105"/>
      <c r="R338" s="105"/>
      <c r="S338" s="105"/>
      <c r="T338" s="113"/>
      <c r="AT338" s="15" t="s">
        <v>214</v>
      </c>
      <c r="AU338" s="15" t="s">
        <v>88</v>
      </c>
    </row>
    <row r="339" spans="2:65" s="25" customFormat="1" ht="78">
      <c r="B339" s="23"/>
      <c r="D339" s="110" t="s">
        <v>237</v>
      </c>
      <c r="F339" s="111" t="s">
        <v>925</v>
      </c>
      <c r="I339" s="2"/>
      <c r="L339" s="23"/>
      <c r="M339" s="112"/>
      <c r="N339" s="105"/>
      <c r="O339" s="105"/>
      <c r="P339" s="105"/>
      <c r="Q339" s="105"/>
      <c r="R339" s="105"/>
      <c r="S339" s="105"/>
      <c r="T339" s="113"/>
      <c r="AT339" s="15" t="s">
        <v>237</v>
      </c>
      <c r="AU339" s="15" t="s">
        <v>88</v>
      </c>
    </row>
    <row r="340" spans="2:65" s="122" customFormat="1">
      <c r="B340" s="121"/>
      <c r="D340" s="110" t="s">
        <v>218</v>
      </c>
      <c r="E340" s="123" t="s">
        <v>1</v>
      </c>
      <c r="F340" s="124" t="s">
        <v>926</v>
      </c>
      <c r="H340" s="125">
        <v>20</v>
      </c>
      <c r="I340" s="6"/>
      <c r="L340" s="121"/>
      <c r="M340" s="126"/>
      <c r="N340" s="127"/>
      <c r="O340" s="127"/>
      <c r="P340" s="127"/>
      <c r="Q340" s="127"/>
      <c r="R340" s="127"/>
      <c r="S340" s="127"/>
      <c r="T340" s="128"/>
      <c r="AT340" s="123" t="s">
        <v>218</v>
      </c>
      <c r="AU340" s="123" t="s">
        <v>88</v>
      </c>
      <c r="AV340" s="122" t="s">
        <v>88</v>
      </c>
      <c r="AW340" s="122" t="s">
        <v>35</v>
      </c>
      <c r="AX340" s="122" t="s">
        <v>79</v>
      </c>
      <c r="AY340" s="123" t="s">
        <v>205</v>
      </c>
    </row>
    <row r="341" spans="2:65" s="200" customFormat="1">
      <c r="B341" s="199"/>
      <c r="D341" s="110" t="s">
        <v>218</v>
      </c>
      <c r="E341" s="201" t="s">
        <v>1</v>
      </c>
      <c r="F341" s="202" t="s">
        <v>220</v>
      </c>
      <c r="H341" s="203">
        <v>20</v>
      </c>
      <c r="I341" s="7"/>
      <c r="L341" s="199"/>
      <c r="M341" s="204"/>
      <c r="N341" s="205"/>
      <c r="O341" s="205"/>
      <c r="P341" s="205"/>
      <c r="Q341" s="205"/>
      <c r="R341" s="205"/>
      <c r="S341" s="205"/>
      <c r="T341" s="206"/>
      <c r="AT341" s="201" t="s">
        <v>218</v>
      </c>
      <c r="AU341" s="201" t="s">
        <v>88</v>
      </c>
      <c r="AV341" s="200" t="s">
        <v>212</v>
      </c>
      <c r="AW341" s="200" t="s">
        <v>35</v>
      </c>
      <c r="AX341" s="200" t="s">
        <v>86</v>
      </c>
      <c r="AY341" s="201" t="s">
        <v>205</v>
      </c>
    </row>
    <row r="342" spans="2:65" s="25" customFormat="1" ht="24" customHeight="1">
      <c r="B342" s="23"/>
      <c r="C342" s="98" t="s">
        <v>927</v>
      </c>
      <c r="D342" s="98" t="s">
        <v>207</v>
      </c>
      <c r="E342" s="99" t="s">
        <v>928</v>
      </c>
      <c r="F342" s="100" t="s">
        <v>929</v>
      </c>
      <c r="G342" s="101" t="s">
        <v>224</v>
      </c>
      <c r="H342" s="102">
        <v>680</v>
      </c>
      <c r="I342" s="5"/>
      <c r="J342" s="102">
        <f>ROUND(I342*H342,2)</f>
        <v>0</v>
      </c>
      <c r="K342" s="100" t="s">
        <v>234</v>
      </c>
      <c r="L342" s="23"/>
      <c r="M342" s="103" t="s">
        <v>1</v>
      </c>
      <c r="N342" s="104" t="s">
        <v>44</v>
      </c>
      <c r="O342" s="105"/>
      <c r="P342" s="106">
        <f>O342*H342</f>
        <v>0</v>
      </c>
      <c r="Q342" s="106">
        <v>0</v>
      </c>
      <c r="R342" s="106">
        <f>Q342*H342</f>
        <v>0</v>
      </c>
      <c r="S342" s="106">
        <v>0</v>
      </c>
      <c r="T342" s="107">
        <f>S342*H342</f>
        <v>0</v>
      </c>
      <c r="AR342" s="108" t="s">
        <v>212</v>
      </c>
      <c r="AT342" s="108" t="s">
        <v>207</v>
      </c>
      <c r="AU342" s="108" t="s">
        <v>88</v>
      </c>
      <c r="AY342" s="15" t="s">
        <v>205</v>
      </c>
      <c r="BE342" s="109">
        <f>IF(N342="základní",J342,0)</f>
        <v>0</v>
      </c>
      <c r="BF342" s="109">
        <f>IF(N342="snížená",J342,0)</f>
        <v>0</v>
      </c>
      <c r="BG342" s="109">
        <f>IF(N342="zákl. přenesená",J342,0)</f>
        <v>0</v>
      </c>
      <c r="BH342" s="109">
        <f>IF(N342="sníž. přenesená",J342,0)</f>
        <v>0</v>
      </c>
      <c r="BI342" s="109">
        <f>IF(N342="nulová",J342,0)</f>
        <v>0</v>
      </c>
      <c r="BJ342" s="15" t="s">
        <v>86</v>
      </c>
      <c r="BK342" s="109">
        <f>ROUND(I342*H342,2)</f>
        <v>0</v>
      </c>
      <c r="BL342" s="15" t="s">
        <v>212</v>
      </c>
      <c r="BM342" s="108" t="s">
        <v>930</v>
      </c>
    </row>
    <row r="343" spans="2:65" s="25" customFormat="1" ht="29.25">
      <c r="B343" s="23"/>
      <c r="D343" s="110" t="s">
        <v>214</v>
      </c>
      <c r="F343" s="198" t="s">
        <v>931</v>
      </c>
      <c r="I343" s="2"/>
      <c r="L343" s="23"/>
      <c r="M343" s="112"/>
      <c r="N343" s="105"/>
      <c r="O343" s="105"/>
      <c r="P343" s="105"/>
      <c r="Q343" s="105"/>
      <c r="R343" s="105"/>
      <c r="S343" s="105"/>
      <c r="T343" s="113"/>
      <c r="AT343" s="15" t="s">
        <v>214</v>
      </c>
      <c r="AU343" s="15" t="s">
        <v>88</v>
      </c>
    </row>
    <row r="344" spans="2:65" s="25" customFormat="1" ht="78">
      <c r="B344" s="23"/>
      <c r="D344" s="110" t="s">
        <v>237</v>
      </c>
      <c r="F344" s="111" t="s">
        <v>925</v>
      </c>
      <c r="I344" s="2"/>
      <c r="L344" s="23"/>
      <c r="M344" s="112"/>
      <c r="N344" s="105"/>
      <c r="O344" s="105"/>
      <c r="P344" s="105"/>
      <c r="Q344" s="105"/>
      <c r="R344" s="105"/>
      <c r="S344" s="105"/>
      <c r="T344" s="113"/>
      <c r="AT344" s="15" t="s">
        <v>237</v>
      </c>
      <c r="AU344" s="15" t="s">
        <v>88</v>
      </c>
    </row>
    <row r="345" spans="2:65" s="122" customFormat="1">
      <c r="B345" s="121"/>
      <c r="D345" s="110" t="s">
        <v>218</v>
      </c>
      <c r="F345" s="124" t="s">
        <v>932</v>
      </c>
      <c r="H345" s="125">
        <v>680</v>
      </c>
      <c r="I345" s="6"/>
      <c r="L345" s="121"/>
      <c r="M345" s="126"/>
      <c r="N345" s="127"/>
      <c r="O345" s="127"/>
      <c r="P345" s="127"/>
      <c r="Q345" s="127"/>
      <c r="R345" s="127"/>
      <c r="S345" s="127"/>
      <c r="T345" s="128"/>
      <c r="AT345" s="123" t="s">
        <v>218</v>
      </c>
      <c r="AU345" s="123" t="s">
        <v>88</v>
      </c>
      <c r="AV345" s="122" t="s">
        <v>88</v>
      </c>
      <c r="AW345" s="122" t="s">
        <v>3</v>
      </c>
      <c r="AX345" s="122" t="s">
        <v>86</v>
      </c>
      <c r="AY345" s="123" t="s">
        <v>205</v>
      </c>
    </row>
    <row r="346" spans="2:65" s="25" customFormat="1" ht="24" customHeight="1">
      <c r="B346" s="23"/>
      <c r="C346" s="98" t="s">
        <v>933</v>
      </c>
      <c r="D346" s="98" t="s">
        <v>207</v>
      </c>
      <c r="E346" s="99" t="s">
        <v>934</v>
      </c>
      <c r="F346" s="100" t="s">
        <v>935</v>
      </c>
      <c r="G346" s="101" t="s">
        <v>224</v>
      </c>
      <c r="H346" s="102">
        <v>20</v>
      </c>
      <c r="I346" s="5"/>
      <c r="J346" s="102">
        <f>ROUND(I346*H346,2)</f>
        <v>0</v>
      </c>
      <c r="K346" s="100" t="s">
        <v>211</v>
      </c>
      <c r="L346" s="23"/>
      <c r="M346" s="103" t="s">
        <v>1</v>
      </c>
      <c r="N346" s="104" t="s">
        <v>44</v>
      </c>
      <c r="O346" s="105"/>
      <c r="P346" s="106">
        <f>O346*H346</f>
        <v>0</v>
      </c>
      <c r="Q346" s="106">
        <v>0</v>
      </c>
      <c r="R346" s="106">
        <f>Q346*H346</f>
        <v>0</v>
      </c>
      <c r="S346" s="106">
        <v>0</v>
      </c>
      <c r="T346" s="107">
        <f>S346*H346</f>
        <v>0</v>
      </c>
      <c r="AR346" s="108" t="s">
        <v>212</v>
      </c>
      <c r="AT346" s="108" t="s">
        <v>207</v>
      </c>
      <c r="AU346" s="108" t="s">
        <v>88</v>
      </c>
      <c r="AY346" s="15" t="s">
        <v>205</v>
      </c>
      <c r="BE346" s="109">
        <f>IF(N346="základní",J346,0)</f>
        <v>0</v>
      </c>
      <c r="BF346" s="109">
        <f>IF(N346="snížená",J346,0)</f>
        <v>0</v>
      </c>
      <c r="BG346" s="109">
        <f>IF(N346="zákl. přenesená",J346,0)</f>
        <v>0</v>
      </c>
      <c r="BH346" s="109">
        <f>IF(N346="sníž. přenesená",J346,0)</f>
        <v>0</v>
      </c>
      <c r="BI346" s="109">
        <f>IF(N346="nulová",J346,0)</f>
        <v>0</v>
      </c>
      <c r="BJ346" s="15" t="s">
        <v>86</v>
      </c>
      <c r="BK346" s="109">
        <f>ROUND(I346*H346,2)</f>
        <v>0</v>
      </c>
      <c r="BL346" s="15" t="s">
        <v>212</v>
      </c>
      <c r="BM346" s="108" t="s">
        <v>936</v>
      </c>
    </row>
    <row r="347" spans="2:65" s="25" customFormat="1" ht="19.5">
      <c r="B347" s="23"/>
      <c r="D347" s="110" t="s">
        <v>214</v>
      </c>
      <c r="F347" s="198" t="s">
        <v>937</v>
      </c>
      <c r="I347" s="2"/>
      <c r="L347" s="23"/>
      <c r="M347" s="112"/>
      <c r="N347" s="105"/>
      <c r="O347" s="105"/>
      <c r="P347" s="105"/>
      <c r="Q347" s="105"/>
      <c r="R347" s="105"/>
      <c r="S347" s="105"/>
      <c r="T347" s="113"/>
      <c r="AT347" s="15" t="s">
        <v>214</v>
      </c>
      <c r="AU347" s="15" t="s">
        <v>88</v>
      </c>
    </row>
    <row r="348" spans="2:65" s="25" customFormat="1" ht="68.25">
      <c r="B348" s="23"/>
      <c r="D348" s="110" t="s">
        <v>237</v>
      </c>
      <c r="F348" s="111" t="s">
        <v>938</v>
      </c>
      <c r="I348" s="2"/>
      <c r="L348" s="23"/>
      <c r="M348" s="112"/>
      <c r="N348" s="105"/>
      <c r="O348" s="105"/>
      <c r="P348" s="105"/>
      <c r="Q348" s="105"/>
      <c r="R348" s="105"/>
      <c r="S348" s="105"/>
      <c r="T348" s="113"/>
      <c r="AT348" s="15" t="s">
        <v>237</v>
      </c>
      <c r="AU348" s="15" t="s">
        <v>88</v>
      </c>
    </row>
    <row r="349" spans="2:65" s="122" customFormat="1">
      <c r="B349" s="121"/>
      <c r="D349" s="110" t="s">
        <v>218</v>
      </c>
      <c r="E349" s="123" t="s">
        <v>1</v>
      </c>
      <c r="F349" s="124" t="s">
        <v>926</v>
      </c>
      <c r="H349" s="125">
        <v>20</v>
      </c>
      <c r="I349" s="6"/>
      <c r="L349" s="121"/>
      <c r="M349" s="126"/>
      <c r="N349" s="127"/>
      <c r="O349" s="127"/>
      <c r="P349" s="127"/>
      <c r="Q349" s="127"/>
      <c r="R349" s="127"/>
      <c r="S349" s="127"/>
      <c r="T349" s="128"/>
      <c r="AT349" s="123" t="s">
        <v>218</v>
      </c>
      <c r="AU349" s="123" t="s">
        <v>88</v>
      </c>
      <c r="AV349" s="122" t="s">
        <v>88</v>
      </c>
      <c r="AW349" s="122" t="s">
        <v>35</v>
      </c>
      <c r="AX349" s="122" t="s">
        <v>79</v>
      </c>
      <c r="AY349" s="123" t="s">
        <v>205</v>
      </c>
    </row>
    <row r="350" spans="2:65" s="200" customFormat="1">
      <c r="B350" s="199"/>
      <c r="D350" s="110" t="s">
        <v>218</v>
      </c>
      <c r="E350" s="201" t="s">
        <v>1</v>
      </c>
      <c r="F350" s="202" t="s">
        <v>220</v>
      </c>
      <c r="H350" s="203">
        <v>20</v>
      </c>
      <c r="I350" s="7"/>
      <c r="L350" s="199"/>
      <c r="M350" s="204"/>
      <c r="N350" s="205"/>
      <c r="O350" s="205"/>
      <c r="P350" s="205"/>
      <c r="Q350" s="205"/>
      <c r="R350" s="205"/>
      <c r="S350" s="205"/>
      <c r="T350" s="206"/>
      <c r="AT350" s="201" t="s">
        <v>218</v>
      </c>
      <c r="AU350" s="201" t="s">
        <v>88</v>
      </c>
      <c r="AV350" s="200" t="s">
        <v>212</v>
      </c>
      <c r="AW350" s="200" t="s">
        <v>35</v>
      </c>
      <c r="AX350" s="200" t="s">
        <v>86</v>
      </c>
      <c r="AY350" s="201" t="s">
        <v>205</v>
      </c>
    </row>
    <row r="351" spans="2:65" s="86" customFormat="1" ht="22.9" customHeight="1">
      <c r="B351" s="85"/>
      <c r="D351" s="87" t="s">
        <v>78</v>
      </c>
      <c r="E351" s="96" t="s">
        <v>415</v>
      </c>
      <c r="F351" s="96" t="s">
        <v>416</v>
      </c>
      <c r="I351" s="4"/>
      <c r="J351" s="97">
        <f>BK351</f>
        <v>0</v>
      </c>
      <c r="L351" s="85"/>
      <c r="M351" s="90"/>
      <c r="N351" s="91"/>
      <c r="O351" s="91"/>
      <c r="P351" s="92">
        <f>SUM(P352:P353)</f>
        <v>0</v>
      </c>
      <c r="Q351" s="91"/>
      <c r="R351" s="92">
        <f>SUM(R352:R353)</f>
        <v>0</v>
      </c>
      <c r="S351" s="91"/>
      <c r="T351" s="93">
        <f>SUM(T352:T353)</f>
        <v>0</v>
      </c>
      <c r="AR351" s="87" t="s">
        <v>86</v>
      </c>
      <c r="AT351" s="94" t="s">
        <v>78</v>
      </c>
      <c r="AU351" s="94" t="s">
        <v>86</v>
      </c>
      <c r="AY351" s="87" t="s">
        <v>205</v>
      </c>
      <c r="BK351" s="95">
        <f>SUM(BK352:BK353)</f>
        <v>0</v>
      </c>
    </row>
    <row r="352" spans="2:65" s="25" customFormat="1" ht="16.5" customHeight="1">
      <c r="B352" s="23"/>
      <c r="C352" s="98" t="s">
        <v>939</v>
      </c>
      <c r="D352" s="98" t="s">
        <v>207</v>
      </c>
      <c r="E352" s="99" t="s">
        <v>418</v>
      </c>
      <c r="F352" s="100" t="s">
        <v>419</v>
      </c>
      <c r="G352" s="101" t="s">
        <v>224</v>
      </c>
      <c r="H352" s="102">
        <v>55</v>
      </c>
      <c r="I352" s="5"/>
      <c r="J352" s="102">
        <f>ROUND(I352*H352,2)</f>
        <v>0</v>
      </c>
      <c r="K352" s="100" t="s">
        <v>234</v>
      </c>
      <c r="L352" s="23"/>
      <c r="M352" s="103" t="s">
        <v>1</v>
      </c>
      <c r="N352" s="104" t="s">
        <v>44</v>
      </c>
      <c r="O352" s="105"/>
      <c r="P352" s="106">
        <f>O352*H352</f>
        <v>0</v>
      </c>
      <c r="Q352" s="106">
        <v>0</v>
      </c>
      <c r="R352" s="106">
        <f>Q352*H352</f>
        <v>0</v>
      </c>
      <c r="S352" s="106">
        <v>0</v>
      </c>
      <c r="T352" s="107">
        <f>S352*H352</f>
        <v>0</v>
      </c>
      <c r="AR352" s="108" t="s">
        <v>212</v>
      </c>
      <c r="AT352" s="108" t="s">
        <v>207</v>
      </c>
      <c r="AU352" s="108" t="s">
        <v>88</v>
      </c>
      <c r="AY352" s="15" t="s">
        <v>205</v>
      </c>
      <c r="BE352" s="109">
        <f>IF(N352="základní",J352,0)</f>
        <v>0</v>
      </c>
      <c r="BF352" s="109">
        <f>IF(N352="snížená",J352,0)</f>
        <v>0</v>
      </c>
      <c r="BG352" s="109">
        <f>IF(N352="zákl. přenesená",J352,0)</f>
        <v>0</v>
      </c>
      <c r="BH352" s="109">
        <f>IF(N352="sníž. přenesená",J352,0)</f>
        <v>0</v>
      </c>
      <c r="BI352" s="109">
        <f>IF(N352="nulová",J352,0)</f>
        <v>0</v>
      </c>
      <c r="BJ352" s="15" t="s">
        <v>86</v>
      </c>
      <c r="BK352" s="109">
        <f>ROUND(I352*H352,2)</f>
        <v>0</v>
      </c>
      <c r="BL352" s="15" t="s">
        <v>212</v>
      </c>
      <c r="BM352" s="108" t="s">
        <v>940</v>
      </c>
    </row>
    <row r="353" spans="2:65" s="25" customFormat="1" ht="19.5">
      <c r="B353" s="23"/>
      <c r="D353" s="110" t="s">
        <v>214</v>
      </c>
      <c r="F353" s="198" t="s">
        <v>526</v>
      </c>
      <c r="I353" s="2"/>
      <c r="L353" s="23"/>
      <c r="M353" s="112"/>
      <c r="N353" s="105"/>
      <c r="O353" s="105"/>
      <c r="P353" s="105"/>
      <c r="Q353" s="105"/>
      <c r="R353" s="105"/>
      <c r="S353" s="105"/>
      <c r="T353" s="113"/>
      <c r="AT353" s="15" t="s">
        <v>214</v>
      </c>
      <c r="AU353" s="15" t="s">
        <v>88</v>
      </c>
    </row>
    <row r="354" spans="2:65" s="86" customFormat="1" ht="25.9" customHeight="1">
      <c r="B354" s="85"/>
      <c r="D354" s="87" t="s">
        <v>78</v>
      </c>
      <c r="E354" s="88" t="s">
        <v>941</v>
      </c>
      <c r="F354" s="88" t="s">
        <v>942</v>
      </c>
      <c r="I354" s="4"/>
      <c r="J354" s="89">
        <f>BK354</f>
        <v>0</v>
      </c>
      <c r="L354" s="85"/>
      <c r="M354" s="90"/>
      <c r="N354" s="91"/>
      <c r="O354" s="91"/>
      <c r="P354" s="92">
        <f>P355+P368+P409</f>
        <v>0</v>
      </c>
      <c r="Q354" s="91"/>
      <c r="R354" s="92">
        <f>R355+R368+R409</f>
        <v>1.0205500000000001</v>
      </c>
      <c r="S354" s="91"/>
      <c r="T354" s="93">
        <f>T355+T368+T409</f>
        <v>0</v>
      </c>
      <c r="AR354" s="87" t="s">
        <v>88</v>
      </c>
      <c r="AT354" s="94" t="s">
        <v>78</v>
      </c>
      <c r="AU354" s="94" t="s">
        <v>79</v>
      </c>
      <c r="AY354" s="87" t="s">
        <v>205</v>
      </c>
      <c r="BK354" s="95">
        <f>BK355+BK368+BK409</f>
        <v>0</v>
      </c>
    </row>
    <row r="355" spans="2:65" s="86" customFormat="1" ht="22.9" customHeight="1">
      <c r="B355" s="85"/>
      <c r="D355" s="87" t="s">
        <v>78</v>
      </c>
      <c r="E355" s="96" t="s">
        <v>943</v>
      </c>
      <c r="F355" s="96" t="s">
        <v>944</v>
      </c>
      <c r="I355" s="4"/>
      <c r="J355" s="97">
        <f>BK355</f>
        <v>0</v>
      </c>
      <c r="L355" s="85"/>
      <c r="M355" s="90"/>
      <c r="N355" s="91"/>
      <c r="O355" s="91"/>
      <c r="P355" s="92">
        <f>SUM(P356:P367)</f>
        <v>0</v>
      </c>
      <c r="Q355" s="91"/>
      <c r="R355" s="92">
        <f>SUM(R356:R367)</f>
        <v>2.66E-3</v>
      </c>
      <c r="S355" s="91"/>
      <c r="T355" s="93">
        <f>SUM(T356:T367)</f>
        <v>0</v>
      </c>
      <c r="AR355" s="87" t="s">
        <v>88</v>
      </c>
      <c r="AT355" s="94" t="s">
        <v>78</v>
      </c>
      <c r="AU355" s="94" t="s">
        <v>86</v>
      </c>
      <c r="AY355" s="87" t="s">
        <v>205</v>
      </c>
      <c r="BK355" s="95">
        <f>SUM(BK356:BK367)</f>
        <v>0</v>
      </c>
    </row>
    <row r="356" spans="2:65" s="25" customFormat="1" ht="24" customHeight="1">
      <c r="B356" s="23"/>
      <c r="C356" s="98" t="s">
        <v>945</v>
      </c>
      <c r="D356" s="98" t="s">
        <v>207</v>
      </c>
      <c r="E356" s="99" t="s">
        <v>946</v>
      </c>
      <c r="F356" s="100" t="s">
        <v>947</v>
      </c>
      <c r="G356" s="101" t="s">
        <v>210</v>
      </c>
      <c r="H356" s="102">
        <v>7.6</v>
      </c>
      <c r="I356" s="5"/>
      <c r="J356" s="102">
        <f>ROUND(I356*H356,2)</f>
        <v>0</v>
      </c>
      <c r="K356" s="100" t="s">
        <v>234</v>
      </c>
      <c r="L356" s="23"/>
      <c r="M356" s="103" t="s">
        <v>1</v>
      </c>
      <c r="N356" s="104" t="s">
        <v>44</v>
      </c>
      <c r="O356" s="105"/>
      <c r="P356" s="106">
        <f>O356*H356</f>
        <v>0</v>
      </c>
      <c r="Q356" s="106">
        <v>0</v>
      </c>
      <c r="R356" s="106">
        <f>Q356*H356</f>
        <v>0</v>
      </c>
      <c r="S356" s="106">
        <v>0</v>
      </c>
      <c r="T356" s="107">
        <f>S356*H356</f>
        <v>0</v>
      </c>
      <c r="AR356" s="108" t="s">
        <v>334</v>
      </c>
      <c r="AT356" s="108" t="s">
        <v>207</v>
      </c>
      <c r="AU356" s="108" t="s">
        <v>88</v>
      </c>
      <c r="AY356" s="15" t="s">
        <v>205</v>
      </c>
      <c r="BE356" s="109">
        <f>IF(N356="základní",J356,0)</f>
        <v>0</v>
      </c>
      <c r="BF356" s="109">
        <f>IF(N356="snížená",J356,0)</f>
        <v>0</v>
      </c>
      <c r="BG356" s="109">
        <f>IF(N356="zákl. přenesená",J356,0)</f>
        <v>0</v>
      </c>
      <c r="BH356" s="109">
        <f>IF(N356="sníž. přenesená",J356,0)</f>
        <v>0</v>
      </c>
      <c r="BI356" s="109">
        <f>IF(N356="nulová",J356,0)</f>
        <v>0</v>
      </c>
      <c r="BJ356" s="15" t="s">
        <v>86</v>
      </c>
      <c r="BK356" s="109">
        <f>ROUND(I356*H356,2)</f>
        <v>0</v>
      </c>
      <c r="BL356" s="15" t="s">
        <v>334</v>
      </c>
      <c r="BM356" s="108" t="s">
        <v>948</v>
      </c>
    </row>
    <row r="357" spans="2:65" s="25" customFormat="1" ht="29.25">
      <c r="B357" s="23"/>
      <c r="D357" s="110" t="s">
        <v>214</v>
      </c>
      <c r="F357" s="198" t="s">
        <v>949</v>
      </c>
      <c r="I357" s="2"/>
      <c r="L357" s="23"/>
      <c r="M357" s="112"/>
      <c r="N357" s="105"/>
      <c r="O357" s="105"/>
      <c r="P357" s="105"/>
      <c r="Q357" s="105"/>
      <c r="R357" s="105"/>
      <c r="S357" s="105"/>
      <c r="T357" s="113"/>
      <c r="AT357" s="15" t="s">
        <v>214</v>
      </c>
      <c r="AU357" s="15" t="s">
        <v>88</v>
      </c>
    </row>
    <row r="358" spans="2:65" s="25" customFormat="1" ht="39">
      <c r="B358" s="23"/>
      <c r="D358" s="110" t="s">
        <v>237</v>
      </c>
      <c r="F358" s="111" t="s">
        <v>950</v>
      </c>
      <c r="I358" s="2"/>
      <c r="L358" s="23"/>
      <c r="M358" s="112"/>
      <c r="N358" s="105"/>
      <c r="O358" s="105"/>
      <c r="P358" s="105"/>
      <c r="Q358" s="105"/>
      <c r="R358" s="105"/>
      <c r="S358" s="105"/>
      <c r="T358" s="113"/>
      <c r="AT358" s="15" t="s">
        <v>237</v>
      </c>
      <c r="AU358" s="15" t="s">
        <v>88</v>
      </c>
    </row>
    <row r="359" spans="2:65" s="115" customFormat="1">
      <c r="B359" s="114"/>
      <c r="D359" s="110" t="s">
        <v>218</v>
      </c>
      <c r="E359" s="116" t="s">
        <v>1</v>
      </c>
      <c r="F359" s="117" t="s">
        <v>951</v>
      </c>
      <c r="H359" s="116" t="s">
        <v>1</v>
      </c>
      <c r="I359" s="9"/>
      <c r="L359" s="114"/>
      <c r="M359" s="118"/>
      <c r="N359" s="119"/>
      <c r="O359" s="119"/>
      <c r="P359" s="119"/>
      <c r="Q359" s="119"/>
      <c r="R359" s="119"/>
      <c r="S359" s="119"/>
      <c r="T359" s="120"/>
      <c r="AT359" s="116" t="s">
        <v>218</v>
      </c>
      <c r="AU359" s="116" t="s">
        <v>88</v>
      </c>
      <c r="AV359" s="115" t="s">
        <v>86</v>
      </c>
      <c r="AW359" s="115" t="s">
        <v>35</v>
      </c>
      <c r="AX359" s="115" t="s">
        <v>79</v>
      </c>
      <c r="AY359" s="116" t="s">
        <v>205</v>
      </c>
    </row>
    <row r="360" spans="2:65" s="122" customFormat="1">
      <c r="B360" s="121"/>
      <c r="D360" s="110" t="s">
        <v>218</v>
      </c>
      <c r="E360" s="123" t="s">
        <v>1</v>
      </c>
      <c r="F360" s="124" t="s">
        <v>952</v>
      </c>
      <c r="H360" s="125">
        <v>7.6</v>
      </c>
      <c r="I360" s="6"/>
      <c r="L360" s="121"/>
      <c r="M360" s="126"/>
      <c r="N360" s="127"/>
      <c r="O360" s="127"/>
      <c r="P360" s="127"/>
      <c r="Q360" s="127"/>
      <c r="R360" s="127"/>
      <c r="S360" s="127"/>
      <c r="T360" s="128"/>
      <c r="AT360" s="123" t="s">
        <v>218</v>
      </c>
      <c r="AU360" s="123" t="s">
        <v>88</v>
      </c>
      <c r="AV360" s="122" t="s">
        <v>88</v>
      </c>
      <c r="AW360" s="122" t="s">
        <v>35</v>
      </c>
      <c r="AX360" s="122" t="s">
        <v>79</v>
      </c>
      <c r="AY360" s="123" t="s">
        <v>205</v>
      </c>
    </row>
    <row r="361" spans="2:65" s="200" customFormat="1">
      <c r="B361" s="199"/>
      <c r="D361" s="110" t="s">
        <v>218</v>
      </c>
      <c r="E361" s="201" t="s">
        <v>1</v>
      </c>
      <c r="F361" s="202" t="s">
        <v>220</v>
      </c>
      <c r="H361" s="203">
        <v>7.6</v>
      </c>
      <c r="I361" s="7"/>
      <c r="L361" s="199"/>
      <c r="M361" s="204"/>
      <c r="N361" s="205"/>
      <c r="O361" s="205"/>
      <c r="P361" s="205"/>
      <c r="Q361" s="205"/>
      <c r="R361" s="205"/>
      <c r="S361" s="205"/>
      <c r="T361" s="206"/>
      <c r="AT361" s="201" t="s">
        <v>218</v>
      </c>
      <c r="AU361" s="201" t="s">
        <v>88</v>
      </c>
      <c r="AV361" s="200" t="s">
        <v>212</v>
      </c>
      <c r="AW361" s="200" t="s">
        <v>35</v>
      </c>
      <c r="AX361" s="200" t="s">
        <v>86</v>
      </c>
      <c r="AY361" s="201" t="s">
        <v>205</v>
      </c>
    </row>
    <row r="362" spans="2:65" s="25" customFormat="1" ht="16.5" customHeight="1">
      <c r="B362" s="23"/>
      <c r="C362" s="207" t="s">
        <v>953</v>
      </c>
      <c r="D362" s="207" t="s">
        <v>221</v>
      </c>
      <c r="E362" s="208" t="s">
        <v>954</v>
      </c>
      <c r="F362" s="209" t="s">
        <v>955</v>
      </c>
      <c r="G362" s="210" t="s">
        <v>297</v>
      </c>
      <c r="H362" s="211">
        <v>2.66</v>
      </c>
      <c r="I362" s="8"/>
      <c r="J362" s="211">
        <f>ROUND(I362*H362,2)</f>
        <v>0</v>
      </c>
      <c r="K362" s="209" t="s">
        <v>211</v>
      </c>
      <c r="L362" s="212"/>
      <c r="M362" s="213" t="s">
        <v>1</v>
      </c>
      <c r="N362" s="214" t="s">
        <v>44</v>
      </c>
      <c r="O362" s="105"/>
      <c r="P362" s="106">
        <f>O362*H362</f>
        <v>0</v>
      </c>
      <c r="Q362" s="106">
        <v>1E-3</v>
      </c>
      <c r="R362" s="106">
        <f>Q362*H362</f>
        <v>2.66E-3</v>
      </c>
      <c r="S362" s="106">
        <v>0</v>
      </c>
      <c r="T362" s="107">
        <f>S362*H362</f>
        <v>0</v>
      </c>
      <c r="AR362" s="108" t="s">
        <v>927</v>
      </c>
      <c r="AT362" s="108" t="s">
        <v>221</v>
      </c>
      <c r="AU362" s="108" t="s">
        <v>88</v>
      </c>
      <c r="AY362" s="15" t="s">
        <v>205</v>
      </c>
      <c r="BE362" s="109">
        <f>IF(N362="základní",J362,0)</f>
        <v>0</v>
      </c>
      <c r="BF362" s="109">
        <f>IF(N362="snížená",J362,0)</f>
        <v>0</v>
      </c>
      <c r="BG362" s="109">
        <f>IF(N362="zákl. přenesená",J362,0)</f>
        <v>0</v>
      </c>
      <c r="BH362" s="109">
        <f>IF(N362="sníž. přenesená",J362,0)</f>
        <v>0</v>
      </c>
      <c r="BI362" s="109">
        <f>IF(N362="nulová",J362,0)</f>
        <v>0</v>
      </c>
      <c r="BJ362" s="15" t="s">
        <v>86</v>
      </c>
      <c r="BK362" s="109">
        <f>ROUND(I362*H362,2)</f>
        <v>0</v>
      </c>
      <c r="BL362" s="15" t="s">
        <v>334</v>
      </c>
      <c r="BM362" s="108" t="s">
        <v>956</v>
      </c>
    </row>
    <row r="363" spans="2:65" s="25" customFormat="1">
      <c r="B363" s="23"/>
      <c r="D363" s="110" t="s">
        <v>214</v>
      </c>
      <c r="F363" s="198" t="s">
        <v>955</v>
      </c>
      <c r="I363" s="2"/>
      <c r="L363" s="23"/>
      <c r="M363" s="112"/>
      <c r="N363" s="105"/>
      <c r="O363" s="105"/>
      <c r="P363" s="105"/>
      <c r="Q363" s="105"/>
      <c r="R363" s="105"/>
      <c r="S363" s="105"/>
      <c r="T363" s="113"/>
      <c r="AT363" s="15" t="s">
        <v>214</v>
      </c>
      <c r="AU363" s="15" t="s">
        <v>88</v>
      </c>
    </row>
    <row r="364" spans="2:65" s="25" customFormat="1" ht="19.5">
      <c r="B364" s="23"/>
      <c r="D364" s="110" t="s">
        <v>216</v>
      </c>
      <c r="F364" s="111" t="s">
        <v>957</v>
      </c>
      <c r="I364" s="2"/>
      <c r="L364" s="23"/>
      <c r="M364" s="112"/>
      <c r="N364" s="105"/>
      <c r="O364" s="105"/>
      <c r="P364" s="105"/>
      <c r="Q364" s="105"/>
      <c r="R364" s="105"/>
      <c r="S364" s="105"/>
      <c r="T364" s="113"/>
      <c r="AT364" s="15" t="s">
        <v>216</v>
      </c>
      <c r="AU364" s="15" t="s">
        <v>88</v>
      </c>
    </row>
    <row r="365" spans="2:65" s="115" customFormat="1">
      <c r="B365" s="114"/>
      <c r="D365" s="110" t="s">
        <v>218</v>
      </c>
      <c r="E365" s="116" t="s">
        <v>1</v>
      </c>
      <c r="F365" s="117" t="s">
        <v>888</v>
      </c>
      <c r="H365" s="116" t="s">
        <v>1</v>
      </c>
      <c r="I365" s="9"/>
      <c r="L365" s="114"/>
      <c r="M365" s="118"/>
      <c r="N365" s="119"/>
      <c r="O365" s="119"/>
      <c r="P365" s="119"/>
      <c r="Q365" s="119"/>
      <c r="R365" s="119"/>
      <c r="S365" s="119"/>
      <c r="T365" s="120"/>
      <c r="AT365" s="116" t="s">
        <v>218</v>
      </c>
      <c r="AU365" s="116" t="s">
        <v>88</v>
      </c>
      <c r="AV365" s="115" t="s">
        <v>86</v>
      </c>
      <c r="AW365" s="115" t="s">
        <v>35</v>
      </c>
      <c r="AX365" s="115" t="s">
        <v>79</v>
      </c>
      <c r="AY365" s="116" t="s">
        <v>205</v>
      </c>
    </row>
    <row r="366" spans="2:65" s="122" customFormat="1">
      <c r="B366" s="121"/>
      <c r="D366" s="110" t="s">
        <v>218</v>
      </c>
      <c r="E366" s="123" t="s">
        <v>1</v>
      </c>
      <c r="F366" s="124" t="s">
        <v>958</v>
      </c>
      <c r="H366" s="125">
        <v>2.66</v>
      </c>
      <c r="I366" s="6"/>
      <c r="L366" s="121"/>
      <c r="M366" s="126"/>
      <c r="N366" s="127"/>
      <c r="O366" s="127"/>
      <c r="P366" s="127"/>
      <c r="Q366" s="127"/>
      <c r="R366" s="127"/>
      <c r="S366" s="127"/>
      <c r="T366" s="128"/>
      <c r="AT366" s="123" t="s">
        <v>218</v>
      </c>
      <c r="AU366" s="123" t="s">
        <v>88</v>
      </c>
      <c r="AV366" s="122" t="s">
        <v>88</v>
      </c>
      <c r="AW366" s="122" t="s">
        <v>35</v>
      </c>
      <c r="AX366" s="122" t="s">
        <v>79</v>
      </c>
      <c r="AY366" s="123" t="s">
        <v>205</v>
      </c>
    </row>
    <row r="367" spans="2:65" s="200" customFormat="1">
      <c r="B367" s="199"/>
      <c r="D367" s="110" t="s">
        <v>218</v>
      </c>
      <c r="E367" s="201" t="s">
        <v>1</v>
      </c>
      <c r="F367" s="202" t="s">
        <v>220</v>
      </c>
      <c r="H367" s="203">
        <v>2.66</v>
      </c>
      <c r="I367" s="7"/>
      <c r="L367" s="199"/>
      <c r="M367" s="204"/>
      <c r="N367" s="205"/>
      <c r="O367" s="205"/>
      <c r="P367" s="205"/>
      <c r="Q367" s="205"/>
      <c r="R367" s="205"/>
      <c r="S367" s="205"/>
      <c r="T367" s="206"/>
      <c r="AT367" s="201" t="s">
        <v>218</v>
      </c>
      <c r="AU367" s="201" t="s">
        <v>88</v>
      </c>
      <c r="AV367" s="200" t="s">
        <v>212</v>
      </c>
      <c r="AW367" s="200" t="s">
        <v>35</v>
      </c>
      <c r="AX367" s="200" t="s">
        <v>86</v>
      </c>
      <c r="AY367" s="201" t="s">
        <v>205</v>
      </c>
    </row>
    <row r="368" spans="2:65" s="86" customFormat="1" ht="22.9" customHeight="1">
      <c r="B368" s="85"/>
      <c r="D368" s="87" t="s">
        <v>78</v>
      </c>
      <c r="E368" s="96" t="s">
        <v>959</v>
      </c>
      <c r="F368" s="96" t="s">
        <v>960</v>
      </c>
      <c r="I368" s="4"/>
      <c r="J368" s="97">
        <f>BK368</f>
        <v>0</v>
      </c>
      <c r="L368" s="85"/>
      <c r="M368" s="90"/>
      <c r="N368" s="91"/>
      <c r="O368" s="91"/>
      <c r="P368" s="92">
        <f>SUM(P369:P408)</f>
        <v>0</v>
      </c>
      <c r="Q368" s="91"/>
      <c r="R368" s="92">
        <f>SUM(R369:R408)</f>
        <v>1.01789</v>
      </c>
      <c r="S368" s="91"/>
      <c r="T368" s="93">
        <f>SUM(T369:T408)</f>
        <v>0</v>
      </c>
      <c r="AR368" s="87" t="s">
        <v>88</v>
      </c>
      <c r="AT368" s="94" t="s">
        <v>78</v>
      </c>
      <c r="AU368" s="94" t="s">
        <v>86</v>
      </c>
      <c r="AY368" s="87" t="s">
        <v>205</v>
      </c>
      <c r="BK368" s="95">
        <f>SUM(BK369:BK408)</f>
        <v>0</v>
      </c>
    </row>
    <row r="369" spans="2:65" s="25" customFormat="1" ht="16.5" customHeight="1">
      <c r="B369" s="23"/>
      <c r="C369" s="98" t="s">
        <v>961</v>
      </c>
      <c r="D369" s="98" t="s">
        <v>207</v>
      </c>
      <c r="E369" s="99" t="s">
        <v>962</v>
      </c>
      <c r="F369" s="100" t="s">
        <v>963</v>
      </c>
      <c r="G369" s="101" t="s">
        <v>297</v>
      </c>
      <c r="H369" s="102">
        <v>138.88999999999999</v>
      </c>
      <c r="I369" s="5"/>
      <c r="J369" s="102">
        <f>ROUND(I369*H369,2)</f>
        <v>0</v>
      </c>
      <c r="K369" s="100" t="s">
        <v>211</v>
      </c>
      <c r="L369" s="23"/>
      <c r="M369" s="103" t="s">
        <v>1</v>
      </c>
      <c r="N369" s="104" t="s">
        <v>44</v>
      </c>
      <c r="O369" s="105"/>
      <c r="P369" s="106">
        <f>O369*H369</f>
        <v>0</v>
      </c>
      <c r="Q369" s="106">
        <v>1E-3</v>
      </c>
      <c r="R369" s="106">
        <f>Q369*H369</f>
        <v>0.13888999999999999</v>
      </c>
      <c r="S369" s="106">
        <v>0</v>
      </c>
      <c r="T369" s="107">
        <f>S369*H369</f>
        <v>0</v>
      </c>
      <c r="AR369" s="108" t="s">
        <v>334</v>
      </c>
      <c r="AT369" s="108" t="s">
        <v>207</v>
      </c>
      <c r="AU369" s="108" t="s">
        <v>88</v>
      </c>
      <c r="AY369" s="15" t="s">
        <v>205</v>
      </c>
      <c r="BE369" s="109">
        <f>IF(N369="základní",J369,0)</f>
        <v>0</v>
      </c>
      <c r="BF369" s="109">
        <f>IF(N369="snížená",J369,0)</f>
        <v>0</v>
      </c>
      <c r="BG369" s="109">
        <f>IF(N369="zákl. přenesená",J369,0)</f>
        <v>0</v>
      </c>
      <c r="BH369" s="109">
        <f>IF(N369="sníž. přenesená",J369,0)</f>
        <v>0</v>
      </c>
      <c r="BI369" s="109">
        <f>IF(N369="nulová",J369,0)</f>
        <v>0</v>
      </c>
      <c r="BJ369" s="15" t="s">
        <v>86</v>
      </c>
      <c r="BK369" s="109">
        <f>ROUND(I369*H369,2)</f>
        <v>0</v>
      </c>
      <c r="BL369" s="15" t="s">
        <v>334</v>
      </c>
      <c r="BM369" s="108" t="s">
        <v>964</v>
      </c>
    </row>
    <row r="370" spans="2:65" s="115" customFormat="1">
      <c r="B370" s="114"/>
      <c r="D370" s="110" t="s">
        <v>218</v>
      </c>
      <c r="E370" s="116" t="s">
        <v>1</v>
      </c>
      <c r="F370" s="117" t="s">
        <v>965</v>
      </c>
      <c r="H370" s="116" t="s">
        <v>1</v>
      </c>
      <c r="I370" s="9"/>
      <c r="L370" s="114"/>
      <c r="M370" s="118"/>
      <c r="N370" s="119"/>
      <c r="O370" s="119"/>
      <c r="P370" s="119"/>
      <c r="Q370" s="119"/>
      <c r="R370" s="119"/>
      <c r="S370" s="119"/>
      <c r="T370" s="120"/>
      <c r="AT370" s="116" t="s">
        <v>218</v>
      </c>
      <c r="AU370" s="116" t="s">
        <v>88</v>
      </c>
      <c r="AV370" s="115" t="s">
        <v>86</v>
      </c>
      <c r="AW370" s="115" t="s">
        <v>35</v>
      </c>
      <c r="AX370" s="115" t="s">
        <v>79</v>
      </c>
      <c r="AY370" s="116" t="s">
        <v>205</v>
      </c>
    </row>
    <row r="371" spans="2:65" s="122" customFormat="1">
      <c r="B371" s="121"/>
      <c r="D371" s="110" t="s">
        <v>218</v>
      </c>
      <c r="E371" s="123" t="s">
        <v>1</v>
      </c>
      <c r="F371" s="124" t="s">
        <v>966</v>
      </c>
      <c r="H371" s="125">
        <v>138.88999999999999</v>
      </c>
      <c r="I371" s="6"/>
      <c r="L371" s="121"/>
      <c r="M371" s="126"/>
      <c r="N371" s="127"/>
      <c r="O371" s="127"/>
      <c r="P371" s="127"/>
      <c r="Q371" s="127"/>
      <c r="R371" s="127"/>
      <c r="S371" s="127"/>
      <c r="T371" s="128"/>
      <c r="AT371" s="123" t="s">
        <v>218</v>
      </c>
      <c r="AU371" s="123" t="s">
        <v>88</v>
      </c>
      <c r="AV371" s="122" t="s">
        <v>88</v>
      </c>
      <c r="AW371" s="122" t="s">
        <v>35</v>
      </c>
      <c r="AX371" s="122" t="s">
        <v>79</v>
      </c>
      <c r="AY371" s="123" t="s">
        <v>205</v>
      </c>
    </row>
    <row r="372" spans="2:65" s="200" customFormat="1">
      <c r="B372" s="199"/>
      <c r="D372" s="110" t="s">
        <v>218</v>
      </c>
      <c r="E372" s="201" t="s">
        <v>1</v>
      </c>
      <c r="F372" s="202" t="s">
        <v>220</v>
      </c>
      <c r="H372" s="203">
        <v>138.88999999999999</v>
      </c>
      <c r="I372" s="7"/>
      <c r="L372" s="199"/>
      <c r="M372" s="204"/>
      <c r="N372" s="205"/>
      <c r="O372" s="205"/>
      <c r="P372" s="205"/>
      <c r="Q372" s="205"/>
      <c r="R372" s="205"/>
      <c r="S372" s="205"/>
      <c r="T372" s="206"/>
      <c r="AT372" s="201" t="s">
        <v>218</v>
      </c>
      <c r="AU372" s="201" t="s">
        <v>88</v>
      </c>
      <c r="AV372" s="200" t="s">
        <v>212</v>
      </c>
      <c r="AW372" s="200" t="s">
        <v>35</v>
      </c>
      <c r="AX372" s="200" t="s">
        <v>86</v>
      </c>
      <c r="AY372" s="201" t="s">
        <v>205</v>
      </c>
    </row>
    <row r="373" spans="2:65" s="25" customFormat="1" ht="16.5" customHeight="1">
      <c r="B373" s="23"/>
      <c r="C373" s="207" t="s">
        <v>967</v>
      </c>
      <c r="D373" s="207" t="s">
        <v>221</v>
      </c>
      <c r="E373" s="208" t="s">
        <v>968</v>
      </c>
      <c r="F373" s="209" t="s">
        <v>969</v>
      </c>
      <c r="G373" s="210" t="s">
        <v>346</v>
      </c>
      <c r="H373" s="211">
        <v>2</v>
      </c>
      <c r="I373" s="8"/>
      <c r="J373" s="211">
        <f>ROUND(I373*H373,2)</f>
        <v>0</v>
      </c>
      <c r="K373" s="209" t="s">
        <v>211</v>
      </c>
      <c r="L373" s="212"/>
      <c r="M373" s="213" t="s">
        <v>1</v>
      </c>
      <c r="N373" s="214" t="s">
        <v>44</v>
      </c>
      <c r="O373" s="105"/>
      <c r="P373" s="106">
        <f>O373*H373</f>
        <v>0</v>
      </c>
      <c r="Q373" s="106">
        <v>0</v>
      </c>
      <c r="R373" s="106">
        <f>Q373*H373</f>
        <v>0</v>
      </c>
      <c r="S373" s="106">
        <v>0</v>
      </c>
      <c r="T373" s="107">
        <f>S373*H373</f>
        <v>0</v>
      </c>
      <c r="AR373" s="108" t="s">
        <v>927</v>
      </c>
      <c r="AT373" s="108" t="s">
        <v>221</v>
      </c>
      <c r="AU373" s="108" t="s">
        <v>88</v>
      </c>
      <c r="AY373" s="15" t="s">
        <v>205</v>
      </c>
      <c r="BE373" s="109">
        <f>IF(N373="základní",J373,0)</f>
        <v>0</v>
      </c>
      <c r="BF373" s="109">
        <f>IF(N373="snížená",J373,0)</f>
        <v>0</v>
      </c>
      <c r="BG373" s="109">
        <f>IF(N373="zákl. přenesená",J373,0)</f>
        <v>0</v>
      </c>
      <c r="BH373" s="109">
        <f>IF(N373="sníž. přenesená",J373,0)</f>
        <v>0</v>
      </c>
      <c r="BI373" s="109">
        <f>IF(N373="nulová",J373,0)</f>
        <v>0</v>
      </c>
      <c r="BJ373" s="15" t="s">
        <v>86</v>
      </c>
      <c r="BK373" s="109">
        <f>ROUND(I373*H373,2)</f>
        <v>0</v>
      </c>
      <c r="BL373" s="15" t="s">
        <v>334</v>
      </c>
      <c r="BM373" s="108" t="s">
        <v>970</v>
      </c>
    </row>
    <row r="374" spans="2:65" s="25" customFormat="1">
      <c r="B374" s="23"/>
      <c r="D374" s="110" t="s">
        <v>214</v>
      </c>
      <c r="F374" s="198" t="s">
        <v>969</v>
      </c>
      <c r="I374" s="2"/>
      <c r="L374" s="23"/>
      <c r="M374" s="112"/>
      <c r="N374" s="105"/>
      <c r="O374" s="105"/>
      <c r="P374" s="105"/>
      <c r="Q374" s="105"/>
      <c r="R374" s="105"/>
      <c r="S374" s="105"/>
      <c r="T374" s="113"/>
      <c r="AT374" s="15" t="s">
        <v>214</v>
      </c>
      <c r="AU374" s="15" t="s">
        <v>88</v>
      </c>
    </row>
    <row r="375" spans="2:65" s="115" customFormat="1">
      <c r="B375" s="114"/>
      <c r="D375" s="110" t="s">
        <v>218</v>
      </c>
      <c r="E375" s="116" t="s">
        <v>1</v>
      </c>
      <c r="F375" s="117" t="s">
        <v>971</v>
      </c>
      <c r="H375" s="116" t="s">
        <v>1</v>
      </c>
      <c r="I375" s="9"/>
      <c r="L375" s="114"/>
      <c r="M375" s="118"/>
      <c r="N375" s="119"/>
      <c r="O375" s="119"/>
      <c r="P375" s="119"/>
      <c r="Q375" s="119"/>
      <c r="R375" s="119"/>
      <c r="S375" s="119"/>
      <c r="T375" s="120"/>
      <c r="AT375" s="116" t="s">
        <v>218</v>
      </c>
      <c r="AU375" s="116" t="s">
        <v>88</v>
      </c>
      <c r="AV375" s="115" t="s">
        <v>86</v>
      </c>
      <c r="AW375" s="115" t="s">
        <v>35</v>
      </c>
      <c r="AX375" s="115" t="s">
        <v>79</v>
      </c>
      <c r="AY375" s="116" t="s">
        <v>205</v>
      </c>
    </row>
    <row r="376" spans="2:65" s="115" customFormat="1">
      <c r="B376" s="114"/>
      <c r="D376" s="110" t="s">
        <v>218</v>
      </c>
      <c r="E376" s="116" t="s">
        <v>1</v>
      </c>
      <c r="F376" s="117" t="s">
        <v>972</v>
      </c>
      <c r="H376" s="116" t="s">
        <v>1</v>
      </c>
      <c r="I376" s="9"/>
      <c r="L376" s="114"/>
      <c r="M376" s="118"/>
      <c r="N376" s="119"/>
      <c r="O376" s="119"/>
      <c r="P376" s="119"/>
      <c r="Q376" s="119"/>
      <c r="R376" s="119"/>
      <c r="S376" s="119"/>
      <c r="T376" s="120"/>
      <c r="AT376" s="116" t="s">
        <v>218</v>
      </c>
      <c r="AU376" s="116" t="s">
        <v>88</v>
      </c>
      <c r="AV376" s="115" t="s">
        <v>86</v>
      </c>
      <c r="AW376" s="115" t="s">
        <v>35</v>
      </c>
      <c r="AX376" s="115" t="s">
        <v>79</v>
      </c>
      <c r="AY376" s="116" t="s">
        <v>205</v>
      </c>
    </row>
    <row r="377" spans="2:65" s="122" customFormat="1">
      <c r="B377" s="121"/>
      <c r="D377" s="110" t="s">
        <v>218</v>
      </c>
      <c r="E377" s="123" t="s">
        <v>1</v>
      </c>
      <c r="F377" s="124" t="s">
        <v>973</v>
      </c>
      <c r="H377" s="125">
        <v>2</v>
      </c>
      <c r="I377" s="6"/>
      <c r="L377" s="121"/>
      <c r="M377" s="126"/>
      <c r="N377" s="127"/>
      <c r="O377" s="127"/>
      <c r="P377" s="127"/>
      <c r="Q377" s="127"/>
      <c r="R377" s="127"/>
      <c r="S377" s="127"/>
      <c r="T377" s="128"/>
      <c r="AT377" s="123" t="s">
        <v>218</v>
      </c>
      <c r="AU377" s="123" t="s">
        <v>88</v>
      </c>
      <c r="AV377" s="122" t="s">
        <v>88</v>
      </c>
      <c r="AW377" s="122" t="s">
        <v>35</v>
      </c>
      <c r="AX377" s="122" t="s">
        <v>86</v>
      </c>
      <c r="AY377" s="123" t="s">
        <v>205</v>
      </c>
    </row>
    <row r="378" spans="2:65" s="25" customFormat="1" ht="16.5" customHeight="1">
      <c r="B378" s="23"/>
      <c r="C378" s="98" t="s">
        <v>974</v>
      </c>
      <c r="D378" s="98" t="s">
        <v>207</v>
      </c>
      <c r="E378" s="99" t="s">
        <v>975</v>
      </c>
      <c r="F378" s="100" t="s">
        <v>976</v>
      </c>
      <c r="G378" s="101" t="s">
        <v>297</v>
      </c>
      <c r="H378" s="102">
        <v>444.06</v>
      </c>
      <c r="I378" s="5"/>
      <c r="J378" s="102">
        <f>ROUND(I378*H378,2)</f>
        <v>0</v>
      </c>
      <c r="K378" s="100" t="s">
        <v>211</v>
      </c>
      <c r="L378" s="23"/>
      <c r="M378" s="103" t="s">
        <v>1</v>
      </c>
      <c r="N378" s="104" t="s">
        <v>44</v>
      </c>
      <c r="O378" s="105"/>
      <c r="P378" s="106">
        <f>O378*H378</f>
        <v>0</v>
      </c>
      <c r="Q378" s="106">
        <v>1E-3</v>
      </c>
      <c r="R378" s="106">
        <f>Q378*H378</f>
        <v>0.44406000000000001</v>
      </c>
      <c r="S378" s="106">
        <v>0</v>
      </c>
      <c r="T378" s="107">
        <f>S378*H378</f>
        <v>0</v>
      </c>
      <c r="AR378" s="108" t="s">
        <v>334</v>
      </c>
      <c r="AT378" s="108" t="s">
        <v>207</v>
      </c>
      <c r="AU378" s="108" t="s">
        <v>88</v>
      </c>
      <c r="AY378" s="15" t="s">
        <v>205</v>
      </c>
      <c r="BE378" s="109">
        <f>IF(N378="základní",J378,0)</f>
        <v>0</v>
      </c>
      <c r="BF378" s="109">
        <f>IF(N378="snížená",J378,0)</f>
        <v>0</v>
      </c>
      <c r="BG378" s="109">
        <f>IF(N378="zákl. přenesená",J378,0)</f>
        <v>0</v>
      </c>
      <c r="BH378" s="109">
        <f>IF(N378="sníž. přenesená",J378,0)</f>
        <v>0</v>
      </c>
      <c r="BI378" s="109">
        <f>IF(N378="nulová",J378,0)</f>
        <v>0</v>
      </c>
      <c r="BJ378" s="15" t="s">
        <v>86</v>
      </c>
      <c r="BK378" s="109">
        <f>ROUND(I378*H378,2)</f>
        <v>0</v>
      </c>
      <c r="BL378" s="15" t="s">
        <v>334</v>
      </c>
      <c r="BM378" s="108" t="s">
        <v>977</v>
      </c>
    </row>
    <row r="379" spans="2:65" s="25" customFormat="1" ht="48.75">
      <c r="B379" s="23"/>
      <c r="D379" s="110" t="s">
        <v>216</v>
      </c>
      <c r="F379" s="111" t="s">
        <v>978</v>
      </c>
      <c r="I379" s="2"/>
      <c r="L379" s="23"/>
      <c r="M379" s="112"/>
      <c r="N379" s="105"/>
      <c r="O379" s="105"/>
      <c r="P379" s="105"/>
      <c r="Q379" s="105"/>
      <c r="R379" s="105"/>
      <c r="S379" s="105"/>
      <c r="T379" s="113"/>
      <c r="AT379" s="15" t="s">
        <v>216</v>
      </c>
      <c r="AU379" s="15" t="s">
        <v>88</v>
      </c>
    </row>
    <row r="380" spans="2:65" s="115" customFormat="1" ht="22.5">
      <c r="B380" s="114"/>
      <c r="D380" s="110" t="s">
        <v>218</v>
      </c>
      <c r="E380" s="116" t="s">
        <v>1</v>
      </c>
      <c r="F380" s="117" t="s">
        <v>979</v>
      </c>
      <c r="H380" s="116" t="s">
        <v>1</v>
      </c>
      <c r="I380" s="9"/>
      <c r="L380" s="114"/>
      <c r="M380" s="118"/>
      <c r="N380" s="119"/>
      <c r="O380" s="119"/>
      <c r="P380" s="119"/>
      <c r="Q380" s="119"/>
      <c r="R380" s="119"/>
      <c r="S380" s="119"/>
      <c r="T380" s="120"/>
      <c r="AT380" s="116" t="s">
        <v>218</v>
      </c>
      <c r="AU380" s="116" t="s">
        <v>88</v>
      </c>
      <c r="AV380" s="115" t="s">
        <v>86</v>
      </c>
      <c r="AW380" s="115" t="s">
        <v>35</v>
      </c>
      <c r="AX380" s="115" t="s">
        <v>79</v>
      </c>
      <c r="AY380" s="116" t="s">
        <v>205</v>
      </c>
    </row>
    <row r="381" spans="2:65" s="122" customFormat="1">
      <c r="B381" s="121"/>
      <c r="D381" s="110" t="s">
        <v>218</v>
      </c>
      <c r="E381" s="123" t="s">
        <v>1</v>
      </c>
      <c r="F381" s="124" t="s">
        <v>980</v>
      </c>
      <c r="H381" s="125">
        <v>444.06</v>
      </c>
      <c r="I381" s="6"/>
      <c r="L381" s="121"/>
      <c r="M381" s="126"/>
      <c r="N381" s="127"/>
      <c r="O381" s="127"/>
      <c r="P381" s="127"/>
      <c r="Q381" s="127"/>
      <c r="R381" s="127"/>
      <c r="S381" s="127"/>
      <c r="T381" s="128"/>
      <c r="AT381" s="123" t="s">
        <v>218</v>
      </c>
      <c r="AU381" s="123" t="s">
        <v>88</v>
      </c>
      <c r="AV381" s="122" t="s">
        <v>88</v>
      </c>
      <c r="AW381" s="122" t="s">
        <v>35</v>
      </c>
      <c r="AX381" s="122" t="s">
        <v>79</v>
      </c>
      <c r="AY381" s="123" t="s">
        <v>205</v>
      </c>
    </row>
    <row r="382" spans="2:65" s="200" customFormat="1">
      <c r="B382" s="199"/>
      <c r="D382" s="110" t="s">
        <v>218</v>
      </c>
      <c r="E382" s="201" t="s">
        <v>1</v>
      </c>
      <c r="F382" s="202" t="s">
        <v>220</v>
      </c>
      <c r="H382" s="203">
        <v>444.06</v>
      </c>
      <c r="I382" s="7"/>
      <c r="L382" s="199"/>
      <c r="M382" s="204"/>
      <c r="N382" s="205"/>
      <c r="O382" s="205"/>
      <c r="P382" s="205"/>
      <c r="Q382" s="205"/>
      <c r="R382" s="205"/>
      <c r="S382" s="205"/>
      <c r="T382" s="206"/>
      <c r="AT382" s="201" t="s">
        <v>218</v>
      </c>
      <c r="AU382" s="201" t="s">
        <v>88</v>
      </c>
      <c r="AV382" s="200" t="s">
        <v>212</v>
      </c>
      <c r="AW382" s="200" t="s">
        <v>35</v>
      </c>
      <c r="AX382" s="200" t="s">
        <v>86</v>
      </c>
      <c r="AY382" s="201" t="s">
        <v>205</v>
      </c>
    </row>
    <row r="383" spans="2:65" s="25" customFormat="1" ht="16.5" customHeight="1">
      <c r="B383" s="23"/>
      <c r="C383" s="98" t="s">
        <v>981</v>
      </c>
      <c r="D383" s="98" t="s">
        <v>207</v>
      </c>
      <c r="E383" s="99" t="s">
        <v>982</v>
      </c>
      <c r="F383" s="100" t="s">
        <v>983</v>
      </c>
      <c r="G383" s="101" t="s">
        <v>297</v>
      </c>
      <c r="H383" s="102">
        <v>64.41</v>
      </c>
      <c r="I383" s="5"/>
      <c r="J383" s="102">
        <f>ROUND(I383*H383,2)</f>
        <v>0</v>
      </c>
      <c r="K383" s="100" t="s">
        <v>211</v>
      </c>
      <c r="L383" s="23"/>
      <c r="M383" s="103" t="s">
        <v>1</v>
      </c>
      <c r="N383" s="104" t="s">
        <v>44</v>
      </c>
      <c r="O383" s="105"/>
      <c r="P383" s="106">
        <f>O383*H383</f>
        <v>0</v>
      </c>
      <c r="Q383" s="106">
        <v>1E-3</v>
      </c>
      <c r="R383" s="106">
        <f>Q383*H383</f>
        <v>6.4409999999999995E-2</v>
      </c>
      <c r="S383" s="106">
        <v>0</v>
      </c>
      <c r="T383" s="107">
        <f>S383*H383</f>
        <v>0</v>
      </c>
      <c r="AR383" s="108" t="s">
        <v>334</v>
      </c>
      <c r="AT383" s="108" t="s">
        <v>207</v>
      </c>
      <c r="AU383" s="108" t="s">
        <v>88</v>
      </c>
      <c r="AY383" s="15" t="s">
        <v>205</v>
      </c>
      <c r="BE383" s="109">
        <f>IF(N383="základní",J383,0)</f>
        <v>0</v>
      </c>
      <c r="BF383" s="109">
        <f>IF(N383="snížená",J383,0)</f>
        <v>0</v>
      </c>
      <c r="BG383" s="109">
        <f>IF(N383="zákl. přenesená",J383,0)</f>
        <v>0</v>
      </c>
      <c r="BH383" s="109">
        <f>IF(N383="sníž. přenesená",J383,0)</f>
        <v>0</v>
      </c>
      <c r="BI383" s="109">
        <f>IF(N383="nulová",J383,0)</f>
        <v>0</v>
      </c>
      <c r="BJ383" s="15" t="s">
        <v>86</v>
      </c>
      <c r="BK383" s="109">
        <f>ROUND(I383*H383,2)</f>
        <v>0</v>
      </c>
      <c r="BL383" s="15" t="s">
        <v>334</v>
      </c>
      <c r="BM383" s="108" t="s">
        <v>984</v>
      </c>
    </row>
    <row r="384" spans="2:65" s="25" customFormat="1" ht="48.75">
      <c r="B384" s="23"/>
      <c r="D384" s="110" t="s">
        <v>216</v>
      </c>
      <c r="F384" s="111" t="s">
        <v>978</v>
      </c>
      <c r="I384" s="2"/>
      <c r="L384" s="23"/>
      <c r="M384" s="112"/>
      <c r="N384" s="105"/>
      <c r="O384" s="105"/>
      <c r="P384" s="105"/>
      <c r="Q384" s="105"/>
      <c r="R384" s="105"/>
      <c r="S384" s="105"/>
      <c r="T384" s="113"/>
      <c r="AT384" s="15" t="s">
        <v>216</v>
      </c>
      <c r="AU384" s="15" t="s">
        <v>88</v>
      </c>
    </row>
    <row r="385" spans="2:65" s="115" customFormat="1" ht="22.5">
      <c r="B385" s="114"/>
      <c r="D385" s="110" t="s">
        <v>218</v>
      </c>
      <c r="E385" s="116" t="s">
        <v>1</v>
      </c>
      <c r="F385" s="117" t="s">
        <v>985</v>
      </c>
      <c r="H385" s="116" t="s">
        <v>1</v>
      </c>
      <c r="I385" s="9"/>
      <c r="L385" s="114"/>
      <c r="M385" s="118"/>
      <c r="N385" s="119"/>
      <c r="O385" s="119"/>
      <c r="P385" s="119"/>
      <c r="Q385" s="119"/>
      <c r="R385" s="119"/>
      <c r="S385" s="119"/>
      <c r="T385" s="120"/>
      <c r="AT385" s="116" t="s">
        <v>218</v>
      </c>
      <c r="AU385" s="116" t="s">
        <v>88</v>
      </c>
      <c r="AV385" s="115" t="s">
        <v>86</v>
      </c>
      <c r="AW385" s="115" t="s">
        <v>35</v>
      </c>
      <c r="AX385" s="115" t="s">
        <v>79</v>
      </c>
      <c r="AY385" s="116" t="s">
        <v>205</v>
      </c>
    </row>
    <row r="386" spans="2:65" s="122" customFormat="1">
      <c r="B386" s="121"/>
      <c r="D386" s="110" t="s">
        <v>218</v>
      </c>
      <c r="E386" s="123" t="s">
        <v>1</v>
      </c>
      <c r="F386" s="124" t="s">
        <v>986</v>
      </c>
      <c r="H386" s="125">
        <v>64.41</v>
      </c>
      <c r="I386" s="6"/>
      <c r="L386" s="121"/>
      <c r="M386" s="126"/>
      <c r="N386" s="127"/>
      <c r="O386" s="127"/>
      <c r="P386" s="127"/>
      <c r="Q386" s="127"/>
      <c r="R386" s="127"/>
      <c r="S386" s="127"/>
      <c r="T386" s="128"/>
      <c r="AT386" s="123" t="s">
        <v>218</v>
      </c>
      <c r="AU386" s="123" t="s">
        <v>88</v>
      </c>
      <c r="AV386" s="122" t="s">
        <v>88</v>
      </c>
      <c r="AW386" s="122" t="s">
        <v>35</v>
      </c>
      <c r="AX386" s="122" t="s">
        <v>79</v>
      </c>
      <c r="AY386" s="123" t="s">
        <v>205</v>
      </c>
    </row>
    <row r="387" spans="2:65" s="200" customFormat="1">
      <c r="B387" s="199"/>
      <c r="D387" s="110" t="s">
        <v>218</v>
      </c>
      <c r="E387" s="201" t="s">
        <v>1</v>
      </c>
      <c r="F387" s="202" t="s">
        <v>220</v>
      </c>
      <c r="H387" s="203">
        <v>64.41</v>
      </c>
      <c r="I387" s="7"/>
      <c r="L387" s="199"/>
      <c r="M387" s="204"/>
      <c r="N387" s="205"/>
      <c r="O387" s="205"/>
      <c r="P387" s="205"/>
      <c r="Q387" s="205"/>
      <c r="R387" s="205"/>
      <c r="S387" s="205"/>
      <c r="T387" s="206"/>
      <c r="AT387" s="201" t="s">
        <v>218</v>
      </c>
      <c r="AU387" s="201" t="s">
        <v>88</v>
      </c>
      <c r="AV387" s="200" t="s">
        <v>212</v>
      </c>
      <c r="AW387" s="200" t="s">
        <v>35</v>
      </c>
      <c r="AX387" s="200" t="s">
        <v>86</v>
      </c>
      <c r="AY387" s="201" t="s">
        <v>205</v>
      </c>
    </row>
    <row r="388" spans="2:65" s="25" customFormat="1" ht="16.5" customHeight="1">
      <c r="B388" s="23"/>
      <c r="C388" s="98" t="s">
        <v>987</v>
      </c>
      <c r="D388" s="98" t="s">
        <v>207</v>
      </c>
      <c r="E388" s="99" t="s">
        <v>988</v>
      </c>
      <c r="F388" s="100" t="s">
        <v>989</v>
      </c>
      <c r="G388" s="101" t="s">
        <v>297</v>
      </c>
      <c r="H388" s="102">
        <v>251.7</v>
      </c>
      <c r="I388" s="5"/>
      <c r="J388" s="102">
        <f>ROUND(I388*H388,2)</f>
        <v>0</v>
      </c>
      <c r="K388" s="100" t="s">
        <v>211</v>
      </c>
      <c r="L388" s="23"/>
      <c r="M388" s="103" t="s">
        <v>1</v>
      </c>
      <c r="N388" s="104" t="s">
        <v>44</v>
      </c>
      <c r="O388" s="105"/>
      <c r="P388" s="106">
        <f>O388*H388</f>
        <v>0</v>
      </c>
      <c r="Q388" s="106">
        <v>1E-3</v>
      </c>
      <c r="R388" s="106">
        <f>Q388*H388</f>
        <v>0.25169999999999998</v>
      </c>
      <c r="S388" s="106">
        <v>0</v>
      </c>
      <c r="T388" s="107">
        <f>S388*H388</f>
        <v>0</v>
      </c>
      <c r="AR388" s="108" t="s">
        <v>334</v>
      </c>
      <c r="AT388" s="108" t="s">
        <v>207</v>
      </c>
      <c r="AU388" s="108" t="s">
        <v>88</v>
      </c>
      <c r="AY388" s="15" t="s">
        <v>205</v>
      </c>
      <c r="BE388" s="109">
        <f>IF(N388="základní",J388,0)</f>
        <v>0</v>
      </c>
      <c r="BF388" s="109">
        <f>IF(N388="snížená",J388,0)</f>
        <v>0</v>
      </c>
      <c r="BG388" s="109">
        <f>IF(N388="zákl. přenesená",J388,0)</f>
        <v>0</v>
      </c>
      <c r="BH388" s="109">
        <f>IF(N388="sníž. přenesená",J388,0)</f>
        <v>0</v>
      </c>
      <c r="BI388" s="109">
        <f>IF(N388="nulová",J388,0)</f>
        <v>0</v>
      </c>
      <c r="BJ388" s="15" t="s">
        <v>86</v>
      </c>
      <c r="BK388" s="109">
        <f>ROUND(I388*H388,2)</f>
        <v>0</v>
      </c>
      <c r="BL388" s="15" t="s">
        <v>334</v>
      </c>
      <c r="BM388" s="108" t="s">
        <v>990</v>
      </c>
    </row>
    <row r="389" spans="2:65" s="25" customFormat="1" ht="48.75">
      <c r="B389" s="23"/>
      <c r="D389" s="110" t="s">
        <v>216</v>
      </c>
      <c r="F389" s="111" t="s">
        <v>978</v>
      </c>
      <c r="I389" s="2"/>
      <c r="L389" s="23"/>
      <c r="M389" s="112"/>
      <c r="N389" s="105"/>
      <c r="O389" s="105"/>
      <c r="P389" s="105"/>
      <c r="Q389" s="105"/>
      <c r="R389" s="105"/>
      <c r="S389" s="105"/>
      <c r="T389" s="113"/>
      <c r="AT389" s="15" t="s">
        <v>216</v>
      </c>
      <c r="AU389" s="15" t="s">
        <v>88</v>
      </c>
    </row>
    <row r="390" spans="2:65" s="115" customFormat="1">
      <c r="B390" s="114"/>
      <c r="D390" s="110" t="s">
        <v>218</v>
      </c>
      <c r="E390" s="116" t="s">
        <v>1</v>
      </c>
      <c r="F390" s="117" t="s">
        <v>991</v>
      </c>
      <c r="H390" s="116" t="s">
        <v>1</v>
      </c>
      <c r="I390" s="9"/>
      <c r="L390" s="114"/>
      <c r="M390" s="118"/>
      <c r="N390" s="119"/>
      <c r="O390" s="119"/>
      <c r="P390" s="119"/>
      <c r="Q390" s="119"/>
      <c r="R390" s="119"/>
      <c r="S390" s="119"/>
      <c r="T390" s="120"/>
      <c r="AT390" s="116" t="s">
        <v>218</v>
      </c>
      <c r="AU390" s="116" t="s">
        <v>88</v>
      </c>
      <c r="AV390" s="115" t="s">
        <v>86</v>
      </c>
      <c r="AW390" s="115" t="s">
        <v>35</v>
      </c>
      <c r="AX390" s="115" t="s">
        <v>79</v>
      </c>
      <c r="AY390" s="116" t="s">
        <v>205</v>
      </c>
    </row>
    <row r="391" spans="2:65" s="115" customFormat="1">
      <c r="B391" s="114"/>
      <c r="D391" s="110" t="s">
        <v>218</v>
      </c>
      <c r="E391" s="116" t="s">
        <v>1</v>
      </c>
      <c r="F391" s="117" t="s">
        <v>879</v>
      </c>
      <c r="H391" s="116" t="s">
        <v>1</v>
      </c>
      <c r="I391" s="9"/>
      <c r="L391" s="114"/>
      <c r="M391" s="118"/>
      <c r="N391" s="119"/>
      <c r="O391" s="119"/>
      <c r="P391" s="119"/>
      <c r="Q391" s="119"/>
      <c r="R391" s="119"/>
      <c r="S391" s="119"/>
      <c r="T391" s="120"/>
      <c r="AT391" s="116" t="s">
        <v>218</v>
      </c>
      <c r="AU391" s="116" t="s">
        <v>88</v>
      </c>
      <c r="AV391" s="115" t="s">
        <v>86</v>
      </c>
      <c r="AW391" s="115" t="s">
        <v>35</v>
      </c>
      <c r="AX391" s="115" t="s">
        <v>79</v>
      </c>
      <c r="AY391" s="116" t="s">
        <v>205</v>
      </c>
    </row>
    <row r="392" spans="2:65" s="122" customFormat="1">
      <c r="B392" s="121"/>
      <c r="D392" s="110" t="s">
        <v>218</v>
      </c>
      <c r="E392" s="123" t="s">
        <v>1</v>
      </c>
      <c r="F392" s="124" t="s">
        <v>992</v>
      </c>
      <c r="H392" s="125">
        <v>145.54</v>
      </c>
      <c r="I392" s="6"/>
      <c r="L392" s="121"/>
      <c r="M392" s="126"/>
      <c r="N392" s="127"/>
      <c r="O392" s="127"/>
      <c r="P392" s="127"/>
      <c r="Q392" s="127"/>
      <c r="R392" s="127"/>
      <c r="S392" s="127"/>
      <c r="T392" s="128"/>
      <c r="AT392" s="123" t="s">
        <v>218</v>
      </c>
      <c r="AU392" s="123" t="s">
        <v>88</v>
      </c>
      <c r="AV392" s="122" t="s">
        <v>88</v>
      </c>
      <c r="AW392" s="122" t="s">
        <v>35</v>
      </c>
      <c r="AX392" s="122" t="s">
        <v>79</v>
      </c>
      <c r="AY392" s="123" t="s">
        <v>205</v>
      </c>
    </row>
    <row r="393" spans="2:65" s="115" customFormat="1">
      <c r="B393" s="114"/>
      <c r="D393" s="110" t="s">
        <v>218</v>
      </c>
      <c r="E393" s="116" t="s">
        <v>1</v>
      </c>
      <c r="F393" s="117" t="s">
        <v>881</v>
      </c>
      <c r="H393" s="116" t="s">
        <v>1</v>
      </c>
      <c r="I393" s="9"/>
      <c r="L393" s="114"/>
      <c r="M393" s="118"/>
      <c r="N393" s="119"/>
      <c r="O393" s="119"/>
      <c r="P393" s="119"/>
      <c r="Q393" s="119"/>
      <c r="R393" s="119"/>
      <c r="S393" s="119"/>
      <c r="T393" s="120"/>
      <c r="AT393" s="116" t="s">
        <v>218</v>
      </c>
      <c r="AU393" s="116" t="s">
        <v>88</v>
      </c>
      <c r="AV393" s="115" t="s">
        <v>86</v>
      </c>
      <c r="AW393" s="115" t="s">
        <v>35</v>
      </c>
      <c r="AX393" s="115" t="s">
        <v>79</v>
      </c>
      <c r="AY393" s="116" t="s">
        <v>205</v>
      </c>
    </row>
    <row r="394" spans="2:65" s="122" customFormat="1">
      <c r="B394" s="121"/>
      <c r="D394" s="110" t="s">
        <v>218</v>
      </c>
      <c r="E394" s="123" t="s">
        <v>1</v>
      </c>
      <c r="F394" s="124" t="s">
        <v>993</v>
      </c>
      <c r="H394" s="125">
        <v>106.16</v>
      </c>
      <c r="I394" s="6"/>
      <c r="L394" s="121"/>
      <c r="M394" s="126"/>
      <c r="N394" s="127"/>
      <c r="O394" s="127"/>
      <c r="P394" s="127"/>
      <c r="Q394" s="127"/>
      <c r="R394" s="127"/>
      <c r="S394" s="127"/>
      <c r="T394" s="128"/>
      <c r="AT394" s="123" t="s">
        <v>218</v>
      </c>
      <c r="AU394" s="123" t="s">
        <v>88</v>
      </c>
      <c r="AV394" s="122" t="s">
        <v>88</v>
      </c>
      <c r="AW394" s="122" t="s">
        <v>35</v>
      </c>
      <c r="AX394" s="122" t="s">
        <v>79</v>
      </c>
      <c r="AY394" s="123" t="s">
        <v>205</v>
      </c>
    </row>
    <row r="395" spans="2:65" s="200" customFormat="1">
      <c r="B395" s="199"/>
      <c r="D395" s="110" t="s">
        <v>218</v>
      </c>
      <c r="E395" s="201" t="s">
        <v>1</v>
      </c>
      <c r="F395" s="202" t="s">
        <v>220</v>
      </c>
      <c r="H395" s="203">
        <v>251.7</v>
      </c>
      <c r="I395" s="7"/>
      <c r="L395" s="199"/>
      <c r="M395" s="204"/>
      <c r="N395" s="205"/>
      <c r="O395" s="205"/>
      <c r="P395" s="205"/>
      <c r="Q395" s="205"/>
      <c r="R395" s="205"/>
      <c r="S395" s="205"/>
      <c r="T395" s="206"/>
      <c r="AT395" s="201" t="s">
        <v>218</v>
      </c>
      <c r="AU395" s="201" t="s">
        <v>88</v>
      </c>
      <c r="AV395" s="200" t="s">
        <v>212</v>
      </c>
      <c r="AW395" s="200" t="s">
        <v>35</v>
      </c>
      <c r="AX395" s="200" t="s">
        <v>86</v>
      </c>
      <c r="AY395" s="201" t="s">
        <v>205</v>
      </c>
    </row>
    <row r="396" spans="2:65" s="25" customFormat="1" ht="16.5" customHeight="1">
      <c r="B396" s="23"/>
      <c r="C396" s="98" t="s">
        <v>994</v>
      </c>
      <c r="D396" s="98" t="s">
        <v>207</v>
      </c>
      <c r="E396" s="99" t="s">
        <v>995</v>
      </c>
      <c r="F396" s="100" t="s">
        <v>996</v>
      </c>
      <c r="G396" s="101" t="s">
        <v>297</v>
      </c>
      <c r="H396" s="102">
        <v>8.9</v>
      </c>
      <c r="I396" s="5"/>
      <c r="J396" s="102">
        <f>ROUND(I396*H396,2)</f>
        <v>0</v>
      </c>
      <c r="K396" s="100" t="s">
        <v>211</v>
      </c>
      <c r="L396" s="23"/>
      <c r="M396" s="103" t="s">
        <v>1</v>
      </c>
      <c r="N396" s="104" t="s">
        <v>44</v>
      </c>
      <c r="O396" s="105"/>
      <c r="P396" s="106">
        <f>O396*H396</f>
        <v>0</v>
      </c>
      <c r="Q396" s="106">
        <v>1E-3</v>
      </c>
      <c r="R396" s="106">
        <f>Q396*H396</f>
        <v>8.8999999999999999E-3</v>
      </c>
      <c r="S396" s="106">
        <v>0</v>
      </c>
      <c r="T396" s="107">
        <f>S396*H396</f>
        <v>0</v>
      </c>
      <c r="AR396" s="108" t="s">
        <v>334</v>
      </c>
      <c r="AT396" s="108" t="s">
        <v>207</v>
      </c>
      <c r="AU396" s="108" t="s">
        <v>88</v>
      </c>
      <c r="AY396" s="15" t="s">
        <v>205</v>
      </c>
      <c r="BE396" s="109">
        <f>IF(N396="základní",J396,0)</f>
        <v>0</v>
      </c>
      <c r="BF396" s="109">
        <f>IF(N396="snížená",J396,0)</f>
        <v>0</v>
      </c>
      <c r="BG396" s="109">
        <f>IF(N396="zákl. přenesená",J396,0)</f>
        <v>0</v>
      </c>
      <c r="BH396" s="109">
        <f>IF(N396="sníž. přenesená",J396,0)</f>
        <v>0</v>
      </c>
      <c r="BI396" s="109">
        <f>IF(N396="nulová",J396,0)</f>
        <v>0</v>
      </c>
      <c r="BJ396" s="15" t="s">
        <v>86</v>
      </c>
      <c r="BK396" s="109">
        <f>ROUND(I396*H396,2)</f>
        <v>0</v>
      </c>
      <c r="BL396" s="15" t="s">
        <v>334</v>
      </c>
      <c r="BM396" s="108" t="s">
        <v>997</v>
      </c>
    </row>
    <row r="397" spans="2:65" s="25" customFormat="1" ht="29.25">
      <c r="B397" s="23"/>
      <c r="D397" s="110" t="s">
        <v>216</v>
      </c>
      <c r="F397" s="111" t="s">
        <v>998</v>
      </c>
      <c r="I397" s="2"/>
      <c r="L397" s="23"/>
      <c r="M397" s="112"/>
      <c r="N397" s="105"/>
      <c r="O397" s="105"/>
      <c r="P397" s="105"/>
      <c r="Q397" s="105"/>
      <c r="R397" s="105"/>
      <c r="S397" s="105"/>
      <c r="T397" s="113"/>
      <c r="AT397" s="15" t="s">
        <v>216</v>
      </c>
      <c r="AU397" s="15" t="s">
        <v>88</v>
      </c>
    </row>
    <row r="398" spans="2:65" s="115" customFormat="1" ht="22.5">
      <c r="B398" s="114"/>
      <c r="D398" s="110" t="s">
        <v>218</v>
      </c>
      <c r="E398" s="116" t="s">
        <v>1</v>
      </c>
      <c r="F398" s="117" t="s">
        <v>999</v>
      </c>
      <c r="H398" s="116" t="s">
        <v>1</v>
      </c>
      <c r="I398" s="9"/>
      <c r="L398" s="114"/>
      <c r="M398" s="118"/>
      <c r="N398" s="119"/>
      <c r="O398" s="119"/>
      <c r="P398" s="119"/>
      <c r="Q398" s="119"/>
      <c r="R398" s="119"/>
      <c r="S398" s="119"/>
      <c r="T398" s="120"/>
      <c r="AT398" s="116" t="s">
        <v>218</v>
      </c>
      <c r="AU398" s="116" t="s">
        <v>88</v>
      </c>
      <c r="AV398" s="115" t="s">
        <v>86</v>
      </c>
      <c r="AW398" s="115" t="s">
        <v>35</v>
      </c>
      <c r="AX398" s="115" t="s">
        <v>79</v>
      </c>
      <c r="AY398" s="116" t="s">
        <v>205</v>
      </c>
    </row>
    <row r="399" spans="2:65" s="122" customFormat="1">
      <c r="B399" s="121"/>
      <c r="D399" s="110" t="s">
        <v>218</v>
      </c>
      <c r="E399" s="123" t="s">
        <v>1</v>
      </c>
      <c r="F399" s="124" t="s">
        <v>1000</v>
      </c>
      <c r="H399" s="125">
        <v>8.9</v>
      </c>
      <c r="I399" s="6"/>
      <c r="L399" s="121"/>
      <c r="M399" s="126"/>
      <c r="N399" s="127"/>
      <c r="O399" s="127"/>
      <c r="P399" s="127"/>
      <c r="Q399" s="127"/>
      <c r="R399" s="127"/>
      <c r="S399" s="127"/>
      <c r="T399" s="128"/>
      <c r="AT399" s="123" t="s">
        <v>218</v>
      </c>
      <c r="AU399" s="123" t="s">
        <v>88</v>
      </c>
      <c r="AV399" s="122" t="s">
        <v>88</v>
      </c>
      <c r="AW399" s="122" t="s">
        <v>35</v>
      </c>
      <c r="AX399" s="122" t="s">
        <v>79</v>
      </c>
      <c r="AY399" s="123" t="s">
        <v>205</v>
      </c>
    </row>
    <row r="400" spans="2:65" s="200" customFormat="1">
      <c r="B400" s="199"/>
      <c r="D400" s="110" t="s">
        <v>218</v>
      </c>
      <c r="E400" s="201" t="s">
        <v>1</v>
      </c>
      <c r="F400" s="202" t="s">
        <v>220</v>
      </c>
      <c r="H400" s="203">
        <v>8.9</v>
      </c>
      <c r="I400" s="7"/>
      <c r="L400" s="199"/>
      <c r="M400" s="204"/>
      <c r="N400" s="205"/>
      <c r="O400" s="205"/>
      <c r="P400" s="205"/>
      <c r="Q400" s="205"/>
      <c r="R400" s="205"/>
      <c r="S400" s="205"/>
      <c r="T400" s="206"/>
      <c r="AT400" s="201" t="s">
        <v>218</v>
      </c>
      <c r="AU400" s="201" t="s">
        <v>88</v>
      </c>
      <c r="AV400" s="200" t="s">
        <v>212</v>
      </c>
      <c r="AW400" s="200" t="s">
        <v>35</v>
      </c>
      <c r="AX400" s="200" t="s">
        <v>86</v>
      </c>
      <c r="AY400" s="201" t="s">
        <v>205</v>
      </c>
    </row>
    <row r="401" spans="2:65" s="25" customFormat="1" ht="16.5" customHeight="1">
      <c r="B401" s="23"/>
      <c r="C401" s="98" t="s">
        <v>1001</v>
      </c>
      <c r="D401" s="98" t="s">
        <v>207</v>
      </c>
      <c r="E401" s="99" t="s">
        <v>1002</v>
      </c>
      <c r="F401" s="100" t="s">
        <v>1003</v>
      </c>
      <c r="G401" s="101" t="s">
        <v>297</v>
      </c>
      <c r="H401" s="102">
        <v>109.93</v>
      </c>
      <c r="I401" s="5"/>
      <c r="J401" s="102">
        <f>ROUND(I401*H401,2)</f>
        <v>0</v>
      </c>
      <c r="K401" s="100" t="s">
        <v>211</v>
      </c>
      <c r="L401" s="23"/>
      <c r="M401" s="103" t="s">
        <v>1</v>
      </c>
      <c r="N401" s="104" t="s">
        <v>44</v>
      </c>
      <c r="O401" s="105"/>
      <c r="P401" s="106">
        <f>O401*H401</f>
        <v>0</v>
      </c>
      <c r="Q401" s="106">
        <v>1E-3</v>
      </c>
      <c r="R401" s="106">
        <f>Q401*H401</f>
        <v>0.10993000000000001</v>
      </c>
      <c r="S401" s="106">
        <v>0</v>
      </c>
      <c r="T401" s="107">
        <f>S401*H401</f>
        <v>0</v>
      </c>
      <c r="AR401" s="108" t="s">
        <v>334</v>
      </c>
      <c r="AT401" s="108" t="s">
        <v>207</v>
      </c>
      <c r="AU401" s="108" t="s">
        <v>88</v>
      </c>
      <c r="AY401" s="15" t="s">
        <v>205</v>
      </c>
      <c r="BE401" s="109">
        <f>IF(N401="základní",J401,0)</f>
        <v>0</v>
      </c>
      <c r="BF401" s="109">
        <f>IF(N401="snížená",J401,0)</f>
        <v>0</v>
      </c>
      <c r="BG401" s="109">
        <f>IF(N401="zákl. přenesená",J401,0)</f>
        <v>0</v>
      </c>
      <c r="BH401" s="109">
        <f>IF(N401="sníž. přenesená",J401,0)</f>
        <v>0</v>
      </c>
      <c r="BI401" s="109">
        <f>IF(N401="nulová",J401,0)</f>
        <v>0</v>
      </c>
      <c r="BJ401" s="15" t="s">
        <v>86</v>
      </c>
      <c r="BK401" s="109">
        <f>ROUND(I401*H401,2)</f>
        <v>0</v>
      </c>
      <c r="BL401" s="15" t="s">
        <v>334</v>
      </c>
      <c r="BM401" s="108" t="s">
        <v>1004</v>
      </c>
    </row>
    <row r="402" spans="2:65" s="25" customFormat="1" ht="48.75">
      <c r="B402" s="23"/>
      <c r="D402" s="110" t="s">
        <v>216</v>
      </c>
      <c r="F402" s="111" t="s">
        <v>978</v>
      </c>
      <c r="I402" s="2"/>
      <c r="L402" s="23"/>
      <c r="M402" s="112"/>
      <c r="N402" s="105"/>
      <c r="O402" s="105"/>
      <c r="P402" s="105"/>
      <c r="Q402" s="105"/>
      <c r="R402" s="105"/>
      <c r="S402" s="105"/>
      <c r="T402" s="113"/>
      <c r="AT402" s="15" t="s">
        <v>216</v>
      </c>
      <c r="AU402" s="15" t="s">
        <v>88</v>
      </c>
    </row>
    <row r="403" spans="2:65" s="115" customFormat="1" ht="22.5">
      <c r="B403" s="114"/>
      <c r="D403" s="110" t="s">
        <v>218</v>
      </c>
      <c r="E403" s="116" t="s">
        <v>1</v>
      </c>
      <c r="F403" s="117" t="s">
        <v>1005</v>
      </c>
      <c r="H403" s="116" t="s">
        <v>1</v>
      </c>
      <c r="I403" s="9"/>
      <c r="L403" s="114"/>
      <c r="M403" s="118"/>
      <c r="N403" s="119"/>
      <c r="O403" s="119"/>
      <c r="P403" s="119"/>
      <c r="Q403" s="119"/>
      <c r="R403" s="119"/>
      <c r="S403" s="119"/>
      <c r="T403" s="120"/>
      <c r="AT403" s="116" t="s">
        <v>218</v>
      </c>
      <c r="AU403" s="116" t="s">
        <v>88</v>
      </c>
      <c r="AV403" s="115" t="s">
        <v>86</v>
      </c>
      <c r="AW403" s="115" t="s">
        <v>35</v>
      </c>
      <c r="AX403" s="115" t="s">
        <v>79</v>
      </c>
      <c r="AY403" s="116" t="s">
        <v>205</v>
      </c>
    </row>
    <row r="404" spans="2:65" s="122" customFormat="1">
      <c r="B404" s="121"/>
      <c r="D404" s="110" t="s">
        <v>218</v>
      </c>
      <c r="E404" s="123" t="s">
        <v>1</v>
      </c>
      <c r="F404" s="124" t="s">
        <v>1006</v>
      </c>
      <c r="H404" s="125">
        <v>109.93</v>
      </c>
      <c r="I404" s="6"/>
      <c r="L404" s="121"/>
      <c r="M404" s="126"/>
      <c r="N404" s="127"/>
      <c r="O404" s="127"/>
      <c r="P404" s="127"/>
      <c r="Q404" s="127"/>
      <c r="R404" s="127"/>
      <c r="S404" s="127"/>
      <c r="T404" s="128"/>
      <c r="AT404" s="123" t="s">
        <v>218</v>
      </c>
      <c r="AU404" s="123" t="s">
        <v>88</v>
      </c>
      <c r="AV404" s="122" t="s">
        <v>88</v>
      </c>
      <c r="AW404" s="122" t="s">
        <v>35</v>
      </c>
      <c r="AX404" s="122" t="s">
        <v>79</v>
      </c>
      <c r="AY404" s="123" t="s">
        <v>205</v>
      </c>
    </row>
    <row r="405" spans="2:65" s="200" customFormat="1">
      <c r="B405" s="199"/>
      <c r="D405" s="110" t="s">
        <v>218</v>
      </c>
      <c r="E405" s="201" t="s">
        <v>1</v>
      </c>
      <c r="F405" s="202" t="s">
        <v>220</v>
      </c>
      <c r="H405" s="203">
        <v>109.93</v>
      </c>
      <c r="I405" s="7"/>
      <c r="L405" s="199"/>
      <c r="M405" s="204"/>
      <c r="N405" s="205"/>
      <c r="O405" s="205"/>
      <c r="P405" s="205"/>
      <c r="Q405" s="205"/>
      <c r="R405" s="205"/>
      <c r="S405" s="205"/>
      <c r="T405" s="206"/>
      <c r="AT405" s="201" t="s">
        <v>218</v>
      </c>
      <c r="AU405" s="201" t="s">
        <v>88</v>
      </c>
      <c r="AV405" s="200" t="s">
        <v>212</v>
      </c>
      <c r="AW405" s="200" t="s">
        <v>35</v>
      </c>
      <c r="AX405" s="200" t="s">
        <v>86</v>
      </c>
      <c r="AY405" s="201" t="s">
        <v>205</v>
      </c>
    </row>
    <row r="406" spans="2:65" s="25" customFormat="1" ht="24" customHeight="1">
      <c r="B406" s="23"/>
      <c r="C406" s="98" t="s">
        <v>1007</v>
      </c>
      <c r="D406" s="98" t="s">
        <v>207</v>
      </c>
      <c r="E406" s="99" t="s">
        <v>1008</v>
      </c>
      <c r="F406" s="100" t="s">
        <v>1009</v>
      </c>
      <c r="G406" s="101" t="s">
        <v>224</v>
      </c>
      <c r="H406" s="102">
        <v>1.02</v>
      </c>
      <c r="I406" s="5"/>
      <c r="J406" s="102">
        <f>ROUND(I406*H406,2)</f>
        <v>0</v>
      </c>
      <c r="K406" s="100" t="s">
        <v>234</v>
      </c>
      <c r="L406" s="23"/>
      <c r="M406" s="103" t="s">
        <v>1</v>
      </c>
      <c r="N406" s="104" t="s">
        <v>44</v>
      </c>
      <c r="O406" s="105"/>
      <c r="P406" s="106">
        <f>O406*H406</f>
        <v>0</v>
      </c>
      <c r="Q406" s="106">
        <v>0</v>
      </c>
      <c r="R406" s="106">
        <f>Q406*H406</f>
        <v>0</v>
      </c>
      <c r="S406" s="106">
        <v>0</v>
      </c>
      <c r="T406" s="107">
        <f>S406*H406</f>
        <v>0</v>
      </c>
      <c r="AR406" s="108" t="s">
        <v>334</v>
      </c>
      <c r="AT406" s="108" t="s">
        <v>207</v>
      </c>
      <c r="AU406" s="108" t="s">
        <v>88</v>
      </c>
      <c r="AY406" s="15" t="s">
        <v>205</v>
      </c>
      <c r="BE406" s="109">
        <f>IF(N406="základní",J406,0)</f>
        <v>0</v>
      </c>
      <c r="BF406" s="109">
        <f>IF(N406="snížená",J406,0)</f>
        <v>0</v>
      </c>
      <c r="BG406" s="109">
        <f>IF(N406="zákl. přenesená",J406,0)</f>
        <v>0</v>
      </c>
      <c r="BH406" s="109">
        <f>IF(N406="sníž. přenesená",J406,0)</f>
        <v>0</v>
      </c>
      <c r="BI406" s="109">
        <f>IF(N406="nulová",J406,0)</f>
        <v>0</v>
      </c>
      <c r="BJ406" s="15" t="s">
        <v>86</v>
      </c>
      <c r="BK406" s="109">
        <f>ROUND(I406*H406,2)</f>
        <v>0</v>
      </c>
      <c r="BL406" s="15" t="s">
        <v>334</v>
      </c>
      <c r="BM406" s="108" t="s">
        <v>1010</v>
      </c>
    </row>
    <row r="407" spans="2:65" s="25" customFormat="1" ht="29.25">
      <c r="B407" s="23"/>
      <c r="D407" s="110" t="s">
        <v>214</v>
      </c>
      <c r="F407" s="198" t="s">
        <v>1011</v>
      </c>
      <c r="I407" s="2"/>
      <c r="L407" s="23"/>
      <c r="M407" s="112"/>
      <c r="N407" s="105"/>
      <c r="O407" s="105"/>
      <c r="P407" s="105"/>
      <c r="Q407" s="105"/>
      <c r="R407" s="105"/>
      <c r="S407" s="105"/>
      <c r="T407" s="113"/>
      <c r="AT407" s="15" t="s">
        <v>214</v>
      </c>
      <c r="AU407" s="15" t="s">
        <v>88</v>
      </c>
    </row>
    <row r="408" spans="2:65" s="25" customFormat="1" ht="107.25">
      <c r="B408" s="23"/>
      <c r="D408" s="110" t="s">
        <v>237</v>
      </c>
      <c r="F408" s="111" t="s">
        <v>1012</v>
      </c>
      <c r="I408" s="2"/>
      <c r="L408" s="23"/>
      <c r="M408" s="112"/>
      <c r="N408" s="105"/>
      <c r="O408" s="105"/>
      <c r="P408" s="105"/>
      <c r="Q408" s="105"/>
      <c r="R408" s="105"/>
      <c r="S408" s="105"/>
      <c r="T408" s="113"/>
      <c r="AT408" s="15" t="s">
        <v>237</v>
      </c>
      <c r="AU408" s="15" t="s">
        <v>88</v>
      </c>
    </row>
    <row r="409" spans="2:65" s="86" customFormat="1" ht="22.9" customHeight="1">
      <c r="B409" s="85"/>
      <c r="D409" s="87" t="s">
        <v>78</v>
      </c>
      <c r="E409" s="96" t="s">
        <v>1013</v>
      </c>
      <c r="F409" s="96" t="s">
        <v>1014</v>
      </c>
      <c r="I409" s="4"/>
      <c r="J409" s="97">
        <f>BK409</f>
        <v>0</v>
      </c>
      <c r="L409" s="85"/>
      <c r="M409" s="90"/>
      <c r="N409" s="91"/>
      <c r="O409" s="91"/>
      <c r="P409" s="92">
        <f>SUM(P410:P430)</f>
        <v>0</v>
      </c>
      <c r="Q409" s="91"/>
      <c r="R409" s="92">
        <f>SUM(R410:R430)</f>
        <v>0</v>
      </c>
      <c r="S409" s="91"/>
      <c r="T409" s="93">
        <f>SUM(T410:T430)</f>
        <v>0</v>
      </c>
      <c r="AR409" s="87" t="s">
        <v>88</v>
      </c>
      <c r="AT409" s="94" t="s">
        <v>78</v>
      </c>
      <c r="AU409" s="94" t="s">
        <v>86</v>
      </c>
      <c r="AY409" s="87" t="s">
        <v>205</v>
      </c>
      <c r="BK409" s="95">
        <f>SUM(BK410:BK430)</f>
        <v>0</v>
      </c>
    </row>
    <row r="410" spans="2:65" s="25" customFormat="1" ht="16.5" customHeight="1">
      <c r="B410" s="23"/>
      <c r="C410" s="98" t="s">
        <v>1015</v>
      </c>
      <c r="D410" s="98" t="s">
        <v>207</v>
      </c>
      <c r="E410" s="99" t="s">
        <v>1016</v>
      </c>
      <c r="F410" s="100" t="s">
        <v>1017</v>
      </c>
      <c r="G410" s="101" t="s">
        <v>210</v>
      </c>
      <c r="H410" s="102">
        <v>2.38</v>
      </c>
      <c r="I410" s="5"/>
      <c r="J410" s="102">
        <f>ROUND(I410*H410,2)</f>
        <v>0</v>
      </c>
      <c r="K410" s="100" t="s">
        <v>211</v>
      </c>
      <c r="L410" s="23"/>
      <c r="M410" s="103" t="s">
        <v>1</v>
      </c>
      <c r="N410" s="104" t="s">
        <v>44</v>
      </c>
      <c r="O410" s="105"/>
      <c r="P410" s="106">
        <f>O410*H410</f>
        <v>0</v>
      </c>
      <c r="Q410" s="106">
        <v>0</v>
      </c>
      <c r="R410" s="106">
        <f>Q410*H410</f>
        <v>0</v>
      </c>
      <c r="S410" s="106">
        <v>0</v>
      </c>
      <c r="T410" s="107">
        <f>S410*H410</f>
        <v>0</v>
      </c>
      <c r="AR410" s="108" t="s">
        <v>334</v>
      </c>
      <c r="AT410" s="108" t="s">
        <v>207</v>
      </c>
      <c r="AU410" s="108" t="s">
        <v>88</v>
      </c>
      <c r="AY410" s="15" t="s">
        <v>205</v>
      </c>
      <c r="BE410" s="109">
        <f>IF(N410="základní",J410,0)</f>
        <v>0</v>
      </c>
      <c r="BF410" s="109">
        <f>IF(N410="snížená",J410,0)</f>
        <v>0</v>
      </c>
      <c r="BG410" s="109">
        <f>IF(N410="zákl. přenesená",J410,0)</f>
        <v>0</v>
      </c>
      <c r="BH410" s="109">
        <f>IF(N410="sníž. přenesená",J410,0)</f>
        <v>0</v>
      </c>
      <c r="BI410" s="109">
        <f>IF(N410="nulová",J410,0)</f>
        <v>0</v>
      </c>
      <c r="BJ410" s="15" t="s">
        <v>86</v>
      </c>
      <c r="BK410" s="109">
        <f>ROUND(I410*H410,2)</f>
        <v>0</v>
      </c>
      <c r="BL410" s="15" t="s">
        <v>334</v>
      </c>
      <c r="BM410" s="108" t="s">
        <v>1018</v>
      </c>
    </row>
    <row r="411" spans="2:65" s="25" customFormat="1" ht="97.5">
      <c r="B411" s="23"/>
      <c r="D411" s="110" t="s">
        <v>216</v>
      </c>
      <c r="F411" s="111" t="s">
        <v>1019</v>
      </c>
      <c r="I411" s="2"/>
      <c r="L411" s="23"/>
      <c r="M411" s="112"/>
      <c r="N411" s="105"/>
      <c r="O411" s="105"/>
      <c r="P411" s="105"/>
      <c r="Q411" s="105"/>
      <c r="R411" s="105"/>
      <c r="S411" s="105"/>
      <c r="T411" s="113"/>
      <c r="AT411" s="15" t="s">
        <v>216</v>
      </c>
      <c r="AU411" s="15" t="s">
        <v>88</v>
      </c>
    </row>
    <row r="412" spans="2:65" s="122" customFormat="1" ht="22.5">
      <c r="B412" s="121"/>
      <c r="D412" s="110" t="s">
        <v>218</v>
      </c>
      <c r="E412" s="123" t="s">
        <v>1</v>
      </c>
      <c r="F412" s="124" t="s">
        <v>1020</v>
      </c>
      <c r="H412" s="125">
        <v>2.38</v>
      </c>
      <c r="I412" s="6"/>
      <c r="L412" s="121"/>
      <c r="M412" s="126"/>
      <c r="N412" s="127"/>
      <c r="O412" s="127"/>
      <c r="P412" s="127"/>
      <c r="Q412" s="127"/>
      <c r="R412" s="127"/>
      <c r="S412" s="127"/>
      <c r="T412" s="128"/>
      <c r="AT412" s="123" t="s">
        <v>218</v>
      </c>
      <c r="AU412" s="123" t="s">
        <v>88</v>
      </c>
      <c r="AV412" s="122" t="s">
        <v>88</v>
      </c>
      <c r="AW412" s="122" t="s">
        <v>35</v>
      </c>
      <c r="AX412" s="122" t="s">
        <v>79</v>
      </c>
      <c r="AY412" s="123" t="s">
        <v>205</v>
      </c>
    </row>
    <row r="413" spans="2:65" s="200" customFormat="1">
      <c r="B413" s="199"/>
      <c r="D413" s="110" t="s">
        <v>218</v>
      </c>
      <c r="E413" s="201" t="s">
        <v>1</v>
      </c>
      <c r="F413" s="202" t="s">
        <v>220</v>
      </c>
      <c r="H413" s="203">
        <v>2.38</v>
      </c>
      <c r="I413" s="7"/>
      <c r="L413" s="199"/>
      <c r="M413" s="204"/>
      <c r="N413" s="205"/>
      <c r="O413" s="205"/>
      <c r="P413" s="205"/>
      <c r="Q413" s="205"/>
      <c r="R413" s="205"/>
      <c r="S413" s="205"/>
      <c r="T413" s="206"/>
      <c r="AT413" s="201" t="s">
        <v>218</v>
      </c>
      <c r="AU413" s="201" t="s">
        <v>88</v>
      </c>
      <c r="AV413" s="200" t="s">
        <v>212</v>
      </c>
      <c r="AW413" s="200" t="s">
        <v>35</v>
      </c>
      <c r="AX413" s="200" t="s">
        <v>86</v>
      </c>
      <c r="AY413" s="201" t="s">
        <v>205</v>
      </c>
    </row>
    <row r="414" spans="2:65" s="25" customFormat="1" ht="16.5" customHeight="1">
      <c r="B414" s="23"/>
      <c r="C414" s="98" t="s">
        <v>1021</v>
      </c>
      <c r="D414" s="98" t="s">
        <v>207</v>
      </c>
      <c r="E414" s="99" t="s">
        <v>1022</v>
      </c>
      <c r="F414" s="100" t="s">
        <v>1023</v>
      </c>
      <c r="G414" s="101" t="s">
        <v>210</v>
      </c>
      <c r="H414" s="102">
        <v>6.71</v>
      </c>
      <c r="I414" s="5"/>
      <c r="J414" s="102">
        <f>ROUND(I414*H414,2)</f>
        <v>0</v>
      </c>
      <c r="K414" s="100" t="s">
        <v>211</v>
      </c>
      <c r="L414" s="23"/>
      <c r="M414" s="103" t="s">
        <v>1</v>
      </c>
      <c r="N414" s="104" t="s">
        <v>44</v>
      </c>
      <c r="O414" s="105"/>
      <c r="P414" s="106">
        <f>O414*H414</f>
        <v>0</v>
      </c>
      <c r="Q414" s="106">
        <v>0</v>
      </c>
      <c r="R414" s="106">
        <f>Q414*H414</f>
        <v>0</v>
      </c>
      <c r="S414" s="106">
        <v>0</v>
      </c>
      <c r="T414" s="107">
        <f>S414*H414</f>
        <v>0</v>
      </c>
      <c r="AR414" s="108" t="s">
        <v>334</v>
      </c>
      <c r="AT414" s="108" t="s">
        <v>207</v>
      </c>
      <c r="AU414" s="108" t="s">
        <v>88</v>
      </c>
      <c r="AY414" s="15" t="s">
        <v>205</v>
      </c>
      <c r="BE414" s="109">
        <f>IF(N414="základní",J414,0)</f>
        <v>0</v>
      </c>
      <c r="BF414" s="109">
        <f>IF(N414="snížená",J414,0)</f>
        <v>0</v>
      </c>
      <c r="BG414" s="109">
        <f>IF(N414="zákl. přenesená",J414,0)</f>
        <v>0</v>
      </c>
      <c r="BH414" s="109">
        <f>IF(N414="sníž. přenesená",J414,0)</f>
        <v>0</v>
      </c>
      <c r="BI414" s="109">
        <f>IF(N414="nulová",J414,0)</f>
        <v>0</v>
      </c>
      <c r="BJ414" s="15" t="s">
        <v>86</v>
      </c>
      <c r="BK414" s="109">
        <f>ROUND(I414*H414,2)</f>
        <v>0</v>
      </c>
      <c r="BL414" s="15" t="s">
        <v>334</v>
      </c>
      <c r="BM414" s="108" t="s">
        <v>1024</v>
      </c>
    </row>
    <row r="415" spans="2:65" s="25" customFormat="1" ht="97.5">
      <c r="B415" s="23"/>
      <c r="D415" s="110" t="s">
        <v>216</v>
      </c>
      <c r="F415" s="111" t="s">
        <v>1019</v>
      </c>
      <c r="I415" s="2"/>
      <c r="L415" s="23"/>
      <c r="M415" s="112"/>
      <c r="N415" s="105"/>
      <c r="O415" s="105"/>
      <c r="P415" s="105"/>
      <c r="Q415" s="105"/>
      <c r="R415" s="105"/>
      <c r="S415" s="105"/>
      <c r="T415" s="113"/>
      <c r="AT415" s="15" t="s">
        <v>216</v>
      </c>
      <c r="AU415" s="15" t="s">
        <v>88</v>
      </c>
    </row>
    <row r="416" spans="2:65" s="122" customFormat="1">
      <c r="B416" s="121"/>
      <c r="D416" s="110" t="s">
        <v>218</v>
      </c>
      <c r="E416" s="123" t="s">
        <v>1</v>
      </c>
      <c r="F416" s="124" t="s">
        <v>1025</v>
      </c>
      <c r="H416" s="125">
        <v>6.71</v>
      </c>
      <c r="I416" s="6"/>
      <c r="L416" s="121"/>
      <c r="M416" s="126"/>
      <c r="N416" s="127"/>
      <c r="O416" s="127"/>
      <c r="P416" s="127"/>
      <c r="Q416" s="127"/>
      <c r="R416" s="127"/>
      <c r="S416" s="127"/>
      <c r="T416" s="128"/>
      <c r="AT416" s="123" t="s">
        <v>218</v>
      </c>
      <c r="AU416" s="123" t="s">
        <v>88</v>
      </c>
      <c r="AV416" s="122" t="s">
        <v>88</v>
      </c>
      <c r="AW416" s="122" t="s">
        <v>35</v>
      </c>
      <c r="AX416" s="122" t="s">
        <v>79</v>
      </c>
      <c r="AY416" s="123" t="s">
        <v>205</v>
      </c>
    </row>
    <row r="417" spans="2:65" s="200" customFormat="1">
      <c r="B417" s="199"/>
      <c r="D417" s="110" t="s">
        <v>218</v>
      </c>
      <c r="E417" s="201" t="s">
        <v>1</v>
      </c>
      <c r="F417" s="202" t="s">
        <v>220</v>
      </c>
      <c r="H417" s="203">
        <v>6.71</v>
      </c>
      <c r="I417" s="7"/>
      <c r="L417" s="199"/>
      <c r="M417" s="204"/>
      <c r="N417" s="205"/>
      <c r="O417" s="205"/>
      <c r="P417" s="205"/>
      <c r="Q417" s="205"/>
      <c r="R417" s="205"/>
      <c r="S417" s="205"/>
      <c r="T417" s="206"/>
      <c r="AT417" s="201" t="s">
        <v>218</v>
      </c>
      <c r="AU417" s="201" t="s">
        <v>88</v>
      </c>
      <c r="AV417" s="200" t="s">
        <v>212</v>
      </c>
      <c r="AW417" s="200" t="s">
        <v>35</v>
      </c>
      <c r="AX417" s="200" t="s">
        <v>86</v>
      </c>
      <c r="AY417" s="201" t="s">
        <v>205</v>
      </c>
    </row>
    <row r="418" spans="2:65" s="25" customFormat="1" ht="16.5" customHeight="1">
      <c r="B418" s="23"/>
      <c r="C418" s="98" t="s">
        <v>1026</v>
      </c>
      <c r="D418" s="98" t="s">
        <v>207</v>
      </c>
      <c r="E418" s="99" t="s">
        <v>1027</v>
      </c>
      <c r="F418" s="100" t="s">
        <v>1028</v>
      </c>
      <c r="G418" s="101" t="s">
        <v>210</v>
      </c>
      <c r="H418" s="102">
        <v>21.75</v>
      </c>
      <c r="I418" s="5"/>
      <c r="J418" s="102">
        <f>ROUND(I418*H418,2)</f>
        <v>0</v>
      </c>
      <c r="K418" s="100" t="s">
        <v>211</v>
      </c>
      <c r="L418" s="23"/>
      <c r="M418" s="103" t="s">
        <v>1</v>
      </c>
      <c r="N418" s="104" t="s">
        <v>44</v>
      </c>
      <c r="O418" s="105"/>
      <c r="P418" s="106">
        <f>O418*H418</f>
        <v>0</v>
      </c>
      <c r="Q418" s="106">
        <v>0</v>
      </c>
      <c r="R418" s="106">
        <f>Q418*H418</f>
        <v>0</v>
      </c>
      <c r="S418" s="106">
        <v>0</v>
      </c>
      <c r="T418" s="107">
        <f>S418*H418</f>
        <v>0</v>
      </c>
      <c r="AR418" s="108" t="s">
        <v>334</v>
      </c>
      <c r="AT418" s="108" t="s">
        <v>207</v>
      </c>
      <c r="AU418" s="108" t="s">
        <v>88</v>
      </c>
      <c r="AY418" s="15" t="s">
        <v>205</v>
      </c>
      <c r="BE418" s="109">
        <f>IF(N418="základní",J418,0)</f>
        <v>0</v>
      </c>
      <c r="BF418" s="109">
        <f>IF(N418="snížená",J418,0)</f>
        <v>0</v>
      </c>
      <c r="BG418" s="109">
        <f>IF(N418="zákl. přenesená",J418,0)</f>
        <v>0</v>
      </c>
      <c r="BH418" s="109">
        <f>IF(N418="sníž. přenesená",J418,0)</f>
        <v>0</v>
      </c>
      <c r="BI418" s="109">
        <f>IF(N418="nulová",J418,0)</f>
        <v>0</v>
      </c>
      <c r="BJ418" s="15" t="s">
        <v>86</v>
      </c>
      <c r="BK418" s="109">
        <f>ROUND(I418*H418,2)</f>
        <v>0</v>
      </c>
      <c r="BL418" s="15" t="s">
        <v>334</v>
      </c>
      <c r="BM418" s="108" t="s">
        <v>1029</v>
      </c>
    </row>
    <row r="419" spans="2:65" s="25" customFormat="1" ht="48.75">
      <c r="B419" s="23"/>
      <c r="D419" s="110" t="s">
        <v>216</v>
      </c>
      <c r="F419" s="111" t="s">
        <v>1030</v>
      </c>
      <c r="I419" s="2"/>
      <c r="L419" s="23"/>
      <c r="M419" s="112"/>
      <c r="N419" s="105"/>
      <c r="O419" s="105"/>
      <c r="P419" s="105"/>
      <c r="Q419" s="105"/>
      <c r="R419" s="105"/>
      <c r="S419" s="105"/>
      <c r="T419" s="113"/>
      <c r="AT419" s="15" t="s">
        <v>216</v>
      </c>
      <c r="AU419" s="15" t="s">
        <v>88</v>
      </c>
    </row>
    <row r="420" spans="2:65" s="122" customFormat="1">
      <c r="B420" s="121"/>
      <c r="D420" s="110" t="s">
        <v>218</v>
      </c>
      <c r="E420" s="123" t="s">
        <v>1</v>
      </c>
      <c r="F420" s="124" t="s">
        <v>1031</v>
      </c>
      <c r="H420" s="125">
        <v>15</v>
      </c>
      <c r="I420" s="6"/>
      <c r="L420" s="121"/>
      <c r="M420" s="126"/>
      <c r="N420" s="127"/>
      <c r="O420" s="127"/>
      <c r="P420" s="127"/>
      <c r="Q420" s="127"/>
      <c r="R420" s="127"/>
      <c r="S420" s="127"/>
      <c r="T420" s="128"/>
      <c r="AT420" s="123" t="s">
        <v>218</v>
      </c>
      <c r="AU420" s="123" t="s">
        <v>88</v>
      </c>
      <c r="AV420" s="122" t="s">
        <v>88</v>
      </c>
      <c r="AW420" s="122" t="s">
        <v>35</v>
      </c>
      <c r="AX420" s="122" t="s">
        <v>79</v>
      </c>
      <c r="AY420" s="123" t="s">
        <v>205</v>
      </c>
    </row>
    <row r="421" spans="2:65" s="122" customFormat="1">
      <c r="B421" s="121"/>
      <c r="D421" s="110" t="s">
        <v>218</v>
      </c>
      <c r="E421" s="123" t="s">
        <v>1</v>
      </c>
      <c r="F421" s="124" t="s">
        <v>1032</v>
      </c>
      <c r="H421" s="125">
        <v>6.75</v>
      </c>
      <c r="I421" s="6"/>
      <c r="L421" s="121"/>
      <c r="M421" s="126"/>
      <c r="N421" s="127"/>
      <c r="O421" s="127"/>
      <c r="P421" s="127"/>
      <c r="Q421" s="127"/>
      <c r="R421" s="127"/>
      <c r="S421" s="127"/>
      <c r="T421" s="128"/>
      <c r="AT421" s="123" t="s">
        <v>218</v>
      </c>
      <c r="AU421" s="123" t="s">
        <v>88</v>
      </c>
      <c r="AV421" s="122" t="s">
        <v>88</v>
      </c>
      <c r="AW421" s="122" t="s">
        <v>35</v>
      </c>
      <c r="AX421" s="122" t="s">
        <v>79</v>
      </c>
      <c r="AY421" s="123" t="s">
        <v>205</v>
      </c>
    </row>
    <row r="422" spans="2:65" s="200" customFormat="1">
      <c r="B422" s="199"/>
      <c r="D422" s="110" t="s">
        <v>218</v>
      </c>
      <c r="E422" s="201" t="s">
        <v>1</v>
      </c>
      <c r="F422" s="202" t="s">
        <v>220</v>
      </c>
      <c r="H422" s="203">
        <v>21.75</v>
      </c>
      <c r="I422" s="7"/>
      <c r="L422" s="199"/>
      <c r="M422" s="204"/>
      <c r="N422" s="205"/>
      <c r="O422" s="205"/>
      <c r="P422" s="205"/>
      <c r="Q422" s="205"/>
      <c r="R422" s="205"/>
      <c r="S422" s="205"/>
      <c r="T422" s="206"/>
      <c r="AT422" s="201" t="s">
        <v>218</v>
      </c>
      <c r="AU422" s="201" t="s">
        <v>88</v>
      </c>
      <c r="AV422" s="200" t="s">
        <v>212</v>
      </c>
      <c r="AW422" s="200" t="s">
        <v>35</v>
      </c>
      <c r="AX422" s="200" t="s">
        <v>86</v>
      </c>
      <c r="AY422" s="201" t="s">
        <v>205</v>
      </c>
    </row>
    <row r="423" spans="2:65" s="25" customFormat="1" ht="16.5" customHeight="1">
      <c r="B423" s="23"/>
      <c r="C423" s="98" t="s">
        <v>1033</v>
      </c>
      <c r="D423" s="98" t="s">
        <v>207</v>
      </c>
      <c r="E423" s="99" t="s">
        <v>1034</v>
      </c>
      <c r="F423" s="100" t="s">
        <v>1035</v>
      </c>
      <c r="G423" s="101" t="s">
        <v>210</v>
      </c>
      <c r="H423" s="102">
        <v>0.45</v>
      </c>
      <c r="I423" s="5"/>
      <c r="J423" s="102">
        <f>ROUND(I423*H423,2)</f>
        <v>0</v>
      </c>
      <c r="K423" s="100" t="s">
        <v>211</v>
      </c>
      <c r="L423" s="23"/>
      <c r="M423" s="103" t="s">
        <v>1</v>
      </c>
      <c r="N423" s="104" t="s">
        <v>44</v>
      </c>
      <c r="O423" s="105"/>
      <c r="P423" s="106">
        <f>O423*H423</f>
        <v>0</v>
      </c>
      <c r="Q423" s="106">
        <v>0</v>
      </c>
      <c r="R423" s="106">
        <f>Q423*H423</f>
        <v>0</v>
      </c>
      <c r="S423" s="106">
        <v>0</v>
      </c>
      <c r="T423" s="107">
        <f>S423*H423</f>
        <v>0</v>
      </c>
      <c r="AR423" s="108" t="s">
        <v>334</v>
      </c>
      <c r="AT423" s="108" t="s">
        <v>207</v>
      </c>
      <c r="AU423" s="108" t="s">
        <v>88</v>
      </c>
      <c r="AY423" s="15" t="s">
        <v>205</v>
      </c>
      <c r="BE423" s="109">
        <f>IF(N423="základní",J423,0)</f>
        <v>0</v>
      </c>
      <c r="BF423" s="109">
        <f>IF(N423="snížená",J423,0)</f>
        <v>0</v>
      </c>
      <c r="BG423" s="109">
        <f>IF(N423="zákl. přenesená",J423,0)</f>
        <v>0</v>
      </c>
      <c r="BH423" s="109">
        <f>IF(N423="sníž. přenesená",J423,0)</f>
        <v>0</v>
      </c>
      <c r="BI423" s="109">
        <f>IF(N423="nulová",J423,0)</f>
        <v>0</v>
      </c>
      <c r="BJ423" s="15" t="s">
        <v>86</v>
      </c>
      <c r="BK423" s="109">
        <f>ROUND(I423*H423,2)</f>
        <v>0</v>
      </c>
      <c r="BL423" s="15" t="s">
        <v>334</v>
      </c>
      <c r="BM423" s="108" t="s">
        <v>1036</v>
      </c>
    </row>
    <row r="424" spans="2:65" s="25" customFormat="1" ht="97.5">
      <c r="B424" s="23"/>
      <c r="D424" s="110" t="s">
        <v>216</v>
      </c>
      <c r="F424" s="111" t="s">
        <v>1019</v>
      </c>
      <c r="I424" s="2"/>
      <c r="L424" s="23"/>
      <c r="M424" s="112"/>
      <c r="N424" s="105"/>
      <c r="O424" s="105"/>
      <c r="P424" s="105"/>
      <c r="Q424" s="105"/>
      <c r="R424" s="105"/>
      <c r="S424" s="105"/>
      <c r="T424" s="113"/>
      <c r="AT424" s="15" t="s">
        <v>216</v>
      </c>
      <c r="AU424" s="15" t="s">
        <v>88</v>
      </c>
    </row>
    <row r="425" spans="2:65" s="122" customFormat="1">
      <c r="B425" s="121"/>
      <c r="D425" s="110" t="s">
        <v>218</v>
      </c>
      <c r="E425" s="123" t="s">
        <v>1</v>
      </c>
      <c r="F425" s="124" t="s">
        <v>1037</v>
      </c>
      <c r="H425" s="125">
        <v>0.45</v>
      </c>
      <c r="I425" s="6"/>
      <c r="L425" s="121"/>
      <c r="M425" s="126"/>
      <c r="N425" s="127"/>
      <c r="O425" s="127"/>
      <c r="P425" s="127"/>
      <c r="Q425" s="127"/>
      <c r="R425" s="127"/>
      <c r="S425" s="127"/>
      <c r="T425" s="128"/>
      <c r="AT425" s="123" t="s">
        <v>218</v>
      </c>
      <c r="AU425" s="123" t="s">
        <v>88</v>
      </c>
      <c r="AV425" s="122" t="s">
        <v>88</v>
      </c>
      <c r="AW425" s="122" t="s">
        <v>35</v>
      </c>
      <c r="AX425" s="122" t="s">
        <v>79</v>
      </c>
      <c r="AY425" s="123" t="s">
        <v>205</v>
      </c>
    </row>
    <row r="426" spans="2:65" s="200" customFormat="1">
      <c r="B426" s="199"/>
      <c r="D426" s="110" t="s">
        <v>218</v>
      </c>
      <c r="E426" s="201" t="s">
        <v>1</v>
      </c>
      <c r="F426" s="202" t="s">
        <v>220</v>
      </c>
      <c r="H426" s="203">
        <v>0.45</v>
      </c>
      <c r="I426" s="7"/>
      <c r="L426" s="199"/>
      <c r="M426" s="204"/>
      <c r="N426" s="205"/>
      <c r="O426" s="205"/>
      <c r="P426" s="205"/>
      <c r="Q426" s="205"/>
      <c r="R426" s="205"/>
      <c r="S426" s="205"/>
      <c r="T426" s="206"/>
      <c r="AT426" s="201" t="s">
        <v>218</v>
      </c>
      <c r="AU426" s="201" t="s">
        <v>88</v>
      </c>
      <c r="AV426" s="200" t="s">
        <v>212</v>
      </c>
      <c r="AW426" s="200" t="s">
        <v>35</v>
      </c>
      <c r="AX426" s="200" t="s">
        <v>86</v>
      </c>
      <c r="AY426" s="201" t="s">
        <v>205</v>
      </c>
    </row>
    <row r="427" spans="2:65" s="25" customFormat="1" ht="16.5" customHeight="1">
      <c r="B427" s="23"/>
      <c r="C427" s="98" t="s">
        <v>1038</v>
      </c>
      <c r="D427" s="98" t="s">
        <v>207</v>
      </c>
      <c r="E427" s="99" t="s">
        <v>1039</v>
      </c>
      <c r="F427" s="100" t="s">
        <v>1040</v>
      </c>
      <c r="G427" s="101" t="s">
        <v>210</v>
      </c>
      <c r="H427" s="102">
        <v>63.63</v>
      </c>
      <c r="I427" s="5"/>
      <c r="J427" s="102">
        <f>ROUND(I427*H427,2)</f>
        <v>0</v>
      </c>
      <c r="K427" s="100" t="s">
        <v>211</v>
      </c>
      <c r="L427" s="23"/>
      <c r="M427" s="103" t="s">
        <v>1</v>
      </c>
      <c r="N427" s="104" t="s">
        <v>44</v>
      </c>
      <c r="O427" s="105"/>
      <c r="P427" s="106">
        <f>O427*H427</f>
        <v>0</v>
      </c>
      <c r="Q427" s="106">
        <v>0</v>
      </c>
      <c r="R427" s="106">
        <f>Q427*H427</f>
        <v>0</v>
      </c>
      <c r="S427" s="106">
        <v>0</v>
      </c>
      <c r="T427" s="107">
        <f>S427*H427</f>
        <v>0</v>
      </c>
      <c r="AR427" s="108" t="s">
        <v>334</v>
      </c>
      <c r="AT427" s="108" t="s">
        <v>207</v>
      </c>
      <c r="AU427" s="108" t="s">
        <v>88</v>
      </c>
      <c r="AY427" s="15" t="s">
        <v>205</v>
      </c>
      <c r="BE427" s="109">
        <f>IF(N427="základní",J427,0)</f>
        <v>0</v>
      </c>
      <c r="BF427" s="109">
        <f>IF(N427="snížená",J427,0)</f>
        <v>0</v>
      </c>
      <c r="BG427" s="109">
        <f>IF(N427="zákl. přenesená",J427,0)</f>
        <v>0</v>
      </c>
      <c r="BH427" s="109">
        <f>IF(N427="sníž. přenesená",J427,0)</f>
        <v>0</v>
      </c>
      <c r="BI427" s="109">
        <f>IF(N427="nulová",J427,0)</f>
        <v>0</v>
      </c>
      <c r="BJ427" s="15" t="s">
        <v>86</v>
      </c>
      <c r="BK427" s="109">
        <f>ROUND(I427*H427,2)</f>
        <v>0</v>
      </c>
      <c r="BL427" s="15" t="s">
        <v>334</v>
      </c>
      <c r="BM427" s="108" t="s">
        <v>1041</v>
      </c>
    </row>
    <row r="428" spans="2:65" s="25" customFormat="1" ht="97.5">
      <c r="B428" s="23"/>
      <c r="D428" s="110" t="s">
        <v>216</v>
      </c>
      <c r="F428" s="111" t="s">
        <v>1042</v>
      </c>
      <c r="I428" s="2"/>
      <c r="L428" s="23"/>
      <c r="M428" s="112"/>
      <c r="N428" s="105"/>
      <c r="O428" s="105"/>
      <c r="P428" s="105"/>
      <c r="Q428" s="105"/>
      <c r="R428" s="105"/>
      <c r="S428" s="105"/>
      <c r="T428" s="113"/>
      <c r="AT428" s="15" t="s">
        <v>216</v>
      </c>
      <c r="AU428" s="15" t="s">
        <v>88</v>
      </c>
    </row>
    <row r="429" spans="2:65" s="122" customFormat="1">
      <c r="B429" s="121"/>
      <c r="D429" s="110" t="s">
        <v>218</v>
      </c>
      <c r="E429" s="123" t="s">
        <v>1</v>
      </c>
      <c r="F429" s="124" t="s">
        <v>1043</v>
      </c>
      <c r="H429" s="125">
        <v>63.63</v>
      </c>
      <c r="I429" s="6"/>
      <c r="L429" s="121"/>
      <c r="M429" s="126"/>
      <c r="N429" s="127"/>
      <c r="O429" s="127"/>
      <c r="P429" s="127"/>
      <c r="Q429" s="127"/>
      <c r="R429" s="127"/>
      <c r="S429" s="127"/>
      <c r="T429" s="128"/>
      <c r="AT429" s="123" t="s">
        <v>218</v>
      </c>
      <c r="AU429" s="123" t="s">
        <v>88</v>
      </c>
      <c r="AV429" s="122" t="s">
        <v>88</v>
      </c>
      <c r="AW429" s="122" t="s">
        <v>35</v>
      </c>
      <c r="AX429" s="122" t="s">
        <v>79</v>
      </c>
      <c r="AY429" s="123" t="s">
        <v>205</v>
      </c>
    </row>
    <row r="430" spans="2:65" s="200" customFormat="1">
      <c r="B430" s="199"/>
      <c r="D430" s="110" t="s">
        <v>218</v>
      </c>
      <c r="E430" s="201" t="s">
        <v>1</v>
      </c>
      <c r="F430" s="202" t="s">
        <v>220</v>
      </c>
      <c r="H430" s="203">
        <v>63.63</v>
      </c>
      <c r="I430" s="7"/>
      <c r="L430" s="199"/>
      <c r="M430" s="204"/>
      <c r="N430" s="205"/>
      <c r="O430" s="205"/>
      <c r="P430" s="205"/>
      <c r="Q430" s="205"/>
      <c r="R430" s="205"/>
      <c r="S430" s="205"/>
      <c r="T430" s="206"/>
      <c r="AT430" s="201" t="s">
        <v>218</v>
      </c>
      <c r="AU430" s="201" t="s">
        <v>88</v>
      </c>
      <c r="AV430" s="200" t="s">
        <v>212</v>
      </c>
      <c r="AW430" s="200" t="s">
        <v>35</v>
      </c>
      <c r="AX430" s="200" t="s">
        <v>86</v>
      </c>
      <c r="AY430" s="201" t="s">
        <v>205</v>
      </c>
    </row>
    <row r="431" spans="2:65" s="86" customFormat="1" ht="25.9" customHeight="1">
      <c r="B431" s="85"/>
      <c r="D431" s="87" t="s">
        <v>78</v>
      </c>
      <c r="E431" s="88" t="s">
        <v>221</v>
      </c>
      <c r="F431" s="88" t="s">
        <v>1044</v>
      </c>
      <c r="I431" s="4"/>
      <c r="J431" s="89">
        <f>BK431</f>
        <v>0</v>
      </c>
      <c r="L431" s="85"/>
      <c r="M431" s="90"/>
      <c r="N431" s="91"/>
      <c r="O431" s="91"/>
      <c r="P431" s="92">
        <f>P432</f>
        <v>0</v>
      </c>
      <c r="Q431" s="91"/>
      <c r="R431" s="92">
        <f>R432</f>
        <v>7.3295919999999999</v>
      </c>
      <c r="S431" s="91"/>
      <c r="T431" s="93">
        <f>T432</f>
        <v>0</v>
      </c>
      <c r="AR431" s="87" t="s">
        <v>230</v>
      </c>
      <c r="AT431" s="94" t="s">
        <v>78</v>
      </c>
      <c r="AU431" s="94" t="s">
        <v>79</v>
      </c>
      <c r="AY431" s="87" t="s">
        <v>205</v>
      </c>
      <c r="BK431" s="95">
        <f>BK432</f>
        <v>0</v>
      </c>
    </row>
    <row r="432" spans="2:65" s="86" customFormat="1" ht="22.9" customHeight="1">
      <c r="B432" s="85"/>
      <c r="D432" s="87" t="s">
        <v>78</v>
      </c>
      <c r="E432" s="96" t="s">
        <v>1045</v>
      </c>
      <c r="F432" s="96" t="s">
        <v>1046</v>
      </c>
      <c r="I432" s="4"/>
      <c r="J432" s="97">
        <f>BK432</f>
        <v>0</v>
      </c>
      <c r="L432" s="85"/>
      <c r="M432" s="90"/>
      <c r="N432" s="91"/>
      <c r="O432" s="91"/>
      <c r="P432" s="92">
        <f>SUM(P433:P443)</f>
        <v>0</v>
      </c>
      <c r="Q432" s="91"/>
      <c r="R432" s="92">
        <f>SUM(R433:R443)</f>
        <v>7.3295919999999999</v>
      </c>
      <c r="S432" s="91"/>
      <c r="T432" s="93">
        <f>SUM(T433:T443)</f>
        <v>0</v>
      </c>
      <c r="AR432" s="87" t="s">
        <v>230</v>
      </c>
      <c r="AT432" s="94" t="s">
        <v>78</v>
      </c>
      <c r="AU432" s="94" t="s">
        <v>86</v>
      </c>
      <c r="AY432" s="87" t="s">
        <v>205</v>
      </c>
      <c r="BK432" s="95">
        <f>SUM(BK433:BK443)</f>
        <v>0</v>
      </c>
    </row>
    <row r="433" spans="2:65" s="25" customFormat="1" ht="16.5" customHeight="1">
      <c r="B433" s="23"/>
      <c r="C433" s="98" t="s">
        <v>1047</v>
      </c>
      <c r="D433" s="98" t="s">
        <v>207</v>
      </c>
      <c r="E433" s="99" t="s">
        <v>1048</v>
      </c>
      <c r="F433" s="100" t="s">
        <v>1049</v>
      </c>
      <c r="G433" s="101" t="s">
        <v>371</v>
      </c>
      <c r="H433" s="102">
        <v>8.51</v>
      </c>
      <c r="I433" s="5"/>
      <c r="J433" s="102">
        <f>ROUND(I433*H433,2)</f>
        <v>0</v>
      </c>
      <c r="K433" s="100" t="s">
        <v>760</v>
      </c>
      <c r="L433" s="23"/>
      <c r="M433" s="103" t="s">
        <v>1</v>
      </c>
      <c r="N433" s="104" t="s">
        <v>44</v>
      </c>
      <c r="O433" s="105"/>
      <c r="P433" s="106">
        <f>O433*H433</f>
        <v>0</v>
      </c>
      <c r="Q433" s="106">
        <v>6.0000000000000002E-5</v>
      </c>
      <c r="R433" s="106">
        <f>Q433*H433</f>
        <v>5.1060000000000005E-4</v>
      </c>
      <c r="S433" s="106">
        <v>0</v>
      </c>
      <c r="T433" s="107">
        <f>S433*H433</f>
        <v>0</v>
      </c>
      <c r="AR433" s="108" t="s">
        <v>1050</v>
      </c>
      <c r="AT433" s="108" t="s">
        <v>207</v>
      </c>
      <c r="AU433" s="108" t="s">
        <v>88</v>
      </c>
      <c r="AY433" s="15" t="s">
        <v>205</v>
      </c>
      <c r="BE433" s="109">
        <f>IF(N433="základní",J433,0)</f>
        <v>0</v>
      </c>
      <c r="BF433" s="109">
        <f>IF(N433="snížená",J433,0)</f>
        <v>0</v>
      </c>
      <c r="BG433" s="109">
        <f>IF(N433="zákl. přenesená",J433,0)</f>
        <v>0</v>
      </c>
      <c r="BH433" s="109">
        <f>IF(N433="sníž. přenesená",J433,0)</f>
        <v>0</v>
      </c>
      <c r="BI433" s="109">
        <f>IF(N433="nulová",J433,0)</f>
        <v>0</v>
      </c>
      <c r="BJ433" s="15" t="s">
        <v>86</v>
      </c>
      <c r="BK433" s="109">
        <f>ROUND(I433*H433,2)</f>
        <v>0</v>
      </c>
      <c r="BL433" s="15" t="s">
        <v>1050</v>
      </c>
      <c r="BM433" s="108" t="s">
        <v>1051</v>
      </c>
    </row>
    <row r="434" spans="2:65" s="25" customFormat="1" ht="16.5" customHeight="1">
      <c r="B434" s="23"/>
      <c r="C434" s="207" t="s">
        <v>1052</v>
      </c>
      <c r="D434" s="207" t="s">
        <v>221</v>
      </c>
      <c r="E434" s="208" t="s">
        <v>1053</v>
      </c>
      <c r="F434" s="209" t="s">
        <v>1054</v>
      </c>
      <c r="G434" s="210" t="s">
        <v>371</v>
      </c>
      <c r="H434" s="211">
        <v>8.51</v>
      </c>
      <c r="I434" s="8"/>
      <c r="J434" s="211">
        <f>ROUND(I434*H434,2)</f>
        <v>0</v>
      </c>
      <c r="K434" s="209" t="s">
        <v>211</v>
      </c>
      <c r="L434" s="212"/>
      <c r="M434" s="213" t="s">
        <v>1</v>
      </c>
      <c r="N434" s="214" t="s">
        <v>44</v>
      </c>
      <c r="O434" s="105"/>
      <c r="P434" s="106">
        <f>O434*H434</f>
        <v>0</v>
      </c>
      <c r="Q434" s="106">
        <v>5.5999999999999999E-3</v>
      </c>
      <c r="R434" s="106">
        <f>Q434*H434</f>
        <v>4.7655999999999997E-2</v>
      </c>
      <c r="S434" s="106">
        <v>0</v>
      </c>
      <c r="T434" s="107">
        <f>S434*H434</f>
        <v>0</v>
      </c>
      <c r="AR434" s="108" t="s">
        <v>885</v>
      </c>
      <c r="AT434" s="108" t="s">
        <v>221</v>
      </c>
      <c r="AU434" s="108" t="s">
        <v>88</v>
      </c>
      <c r="AY434" s="15" t="s">
        <v>205</v>
      </c>
      <c r="BE434" s="109">
        <f>IF(N434="základní",J434,0)</f>
        <v>0</v>
      </c>
      <c r="BF434" s="109">
        <f>IF(N434="snížená",J434,0)</f>
        <v>0</v>
      </c>
      <c r="BG434" s="109">
        <f>IF(N434="zákl. přenesená",J434,0)</f>
        <v>0</v>
      </c>
      <c r="BH434" s="109">
        <f>IF(N434="sníž. přenesená",J434,0)</f>
        <v>0</v>
      </c>
      <c r="BI434" s="109">
        <f>IF(N434="nulová",J434,0)</f>
        <v>0</v>
      </c>
      <c r="BJ434" s="15" t="s">
        <v>86</v>
      </c>
      <c r="BK434" s="109">
        <f>ROUND(I434*H434,2)</f>
        <v>0</v>
      </c>
      <c r="BL434" s="15" t="s">
        <v>885</v>
      </c>
      <c r="BM434" s="108" t="s">
        <v>1055</v>
      </c>
    </row>
    <row r="435" spans="2:65" s="25" customFormat="1" ht="16.5" customHeight="1">
      <c r="B435" s="23"/>
      <c r="C435" s="98" t="s">
        <v>1056</v>
      </c>
      <c r="D435" s="98" t="s">
        <v>207</v>
      </c>
      <c r="E435" s="99" t="s">
        <v>1057</v>
      </c>
      <c r="F435" s="100" t="s">
        <v>1058</v>
      </c>
      <c r="G435" s="101" t="s">
        <v>371</v>
      </c>
      <c r="H435" s="102">
        <v>0.7</v>
      </c>
      <c r="I435" s="5"/>
      <c r="J435" s="102">
        <f>ROUND(I435*H435,2)</f>
        <v>0</v>
      </c>
      <c r="K435" s="100" t="s">
        <v>211</v>
      </c>
      <c r="L435" s="23"/>
      <c r="M435" s="103" t="s">
        <v>1</v>
      </c>
      <c r="N435" s="104" t="s">
        <v>44</v>
      </c>
      <c r="O435" s="105"/>
      <c r="P435" s="106">
        <f>O435*H435</f>
        <v>0</v>
      </c>
      <c r="Q435" s="106">
        <v>7.2000000000000005E-4</v>
      </c>
      <c r="R435" s="106">
        <f>Q435*H435</f>
        <v>5.04E-4</v>
      </c>
      <c r="S435" s="106">
        <v>0</v>
      </c>
      <c r="T435" s="107">
        <f>S435*H435</f>
        <v>0</v>
      </c>
      <c r="AR435" s="108" t="s">
        <v>1050</v>
      </c>
      <c r="AT435" s="108" t="s">
        <v>207</v>
      </c>
      <c r="AU435" s="108" t="s">
        <v>88</v>
      </c>
      <c r="AY435" s="15" t="s">
        <v>205</v>
      </c>
      <c r="BE435" s="109">
        <f>IF(N435="základní",J435,0)</f>
        <v>0</v>
      </c>
      <c r="BF435" s="109">
        <f>IF(N435="snížená",J435,0)</f>
        <v>0</v>
      </c>
      <c r="BG435" s="109">
        <f>IF(N435="zákl. přenesená",J435,0)</f>
        <v>0</v>
      </c>
      <c r="BH435" s="109">
        <f>IF(N435="sníž. přenesená",J435,0)</f>
        <v>0</v>
      </c>
      <c r="BI435" s="109">
        <f>IF(N435="nulová",J435,0)</f>
        <v>0</v>
      </c>
      <c r="BJ435" s="15" t="s">
        <v>86</v>
      </c>
      <c r="BK435" s="109">
        <f>ROUND(I435*H435,2)</f>
        <v>0</v>
      </c>
      <c r="BL435" s="15" t="s">
        <v>1050</v>
      </c>
      <c r="BM435" s="108" t="s">
        <v>1059</v>
      </c>
    </row>
    <row r="436" spans="2:65" s="25" customFormat="1" ht="16.5" customHeight="1">
      <c r="B436" s="23"/>
      <c r="C436" s="207" t="s">
        <v>1060</v>
      </c>
      <c r="D436" s="207" t="s">
        <v>221</v>
      </c>
      <c r="E436" s="208" t="s">
        <v>1061</v>
      </c>
      <c r="F436" s="209" t="s">
        <v>1062</v>
      </c>
      <c r="G436" s="210" t="s">
        <v>371</v>
      </c>
      <c r="H436" s="211">
        <v>0.7</v>
      </c>
      <c r="I436" s="8"/>
      <c r="J436" s="211">
        <f>ROUND(I436*H436,2)</f>
        <v>0</v>
      </c>
      <c r="K436" s="209" t="s">
        <v>760</v>
      </c>
      <c r="L436" s="212"/>
      <c r="M436" s="213" t="s">
        <v>1</v>
      </c>
      <c r="N436" s="214" t="s">
        <v>44</v>
      </c>
      <c r="O436" s="105"/>
      <c r="P436" s="106">
        <f>O436*H436</f>
        <v>0</v>
      </c>
      <c r="Q436" s="106">
        <v>0.12776999999999999</v>
      </c>
      <c r="R436" s="106">
        <f>Q436*H436</f>
        <v>8.9438999999999991E-2</v>
      </c>
      <c r="S436" s="106">
        <v>0</v>
      </c>
      <c r="T436" s="107">
        <f>S436*H436</f>
        <v>0</v>
      </c>
      <c r="AR436" s="108" t="s">
        <v>1063</v>
      </c>
      <c r="AT436" s="108" t="s">
        <v>221</v>
      </c>
      <c r="AU436" s="108" t="s">
        <v>88</v>
      </c>
      <c r="AY436" s="15" t="s">
        <v>205</v>
      </c>
      <c r="BE436" s="109">
        <f>IF(N436="základní",J436,0)</f>
        <v>0</v>
      </c>
      <c r="BF436" s="109">
        <f>IF(N436="snížená",J436,0)</f>
        <v>0</v>
      </c>
      <c r="BG436" s="109">
        <f>IF(N436="zákl. přenesená",J436,0)</f>
        <v>0</v>
      </c>
      <c r="BH436" s="109">
        <f>IF(N436="sníž. přenesená",J436,0)</f>
        <v>0</v>
      </c>
      <c r="BI436" s="109">
        <f>IF(N436="nulová",J436,0)</f>
        <v>0</v>
      </c>
      <c r="BJ436" s="15" t="s">
        <v>86</v>
      </c>
      <c r="BK436" s="109">
        <f>ROUND(I436*H436,2)</f>
        <v>0</v>
      </c>
      <c r="BL436" s="15" t="s">
        <v>1050</v>
      </c>
      <c r="BM436" s="108" t="s">
        <v>1064</v>
      </c>
    </row>
    <row r="437" spans="2:65" s="25" customFormat="1">
      <c r="B437" s="23"/>
      <c r="D437" s="110" t="s">
        <v>214</v>
      </c>
      <c r="F437" s="198" t="s">
        <v>1065</v>
      </c>
      <c r="I437" s="2"/>
      <c r="L437" s="23"/>
      <c r="M437" s="112"/>
      <c r="N437" s="105"/>
      <c r="O437" s="105"/>
      <c r="P437" s="105"/>
      <c r="Q437" s="105"/>
      <c r="R437" s="105"/>
      <c r="S437" s="105"/>
      <c r="T437" s="113"/>
      <c r="AT437" s="15" t="s">
        <v>214</v>
      </c>
      <c r="AU437" s="15" t="s">
        <v>88</v>
      </c>
    </row>
    <row r="438" spans="2:65" s="25" customFormat="1" ht="16.5" customHeight="1">
      <c r="B438" s="23"/>
      <c r="C438" s="98" t="s">
        <v>1066</v>
      </c>
      <c r="D438" s="98" t="s">
        <v>207</v>
      </c>
      <c r="E438" s="99" t="s">
        <v>1067</v>
      </c>
      <c r="F438" s="100" t="s">
        <v>1068</v>
      </c>
      <c r="G438" s="101" t="s">
        <v>371</v>
      </c>
      <c r="H438" s="102">
        <v>17.84</v>
      </c>
      <c r="I438" s="5"/>
      <c r="J438" s="102">
        <f>ROUND(I438*H438,2)</f>
        <v>0</v>
      </c>
      <c r="K438" s="100" t="s">
        <v>760</v>
      </c>
      <c r="L438" s="23"/>
      <c r="M438" s="103" t="s">
        <v>1</v>
      </c>
      <c r="N438" s="104" t="s">
        <v>44</v>
      </c>
      <c r="O438" s="105"/>
      <c r="P438" s="106">
        <f>O438*H438</f>
        <v>0</v>
      </c>
      <c r="Q438" s="106">
        <v>1.1900000000000001E-3</v>
      </c>
      <c r="R438" s="106">
        <f>Q438*H438</f>
        <v>2.1229600000000001E-2</v>
      </c>
      <c r="S438" s="106">
        <v>0</v>
      </c>
      <c r="T438" s="107">
        <f>S438*H438</f>
        <v>0</v>
      </c>
      <c r="AR438" s="108" t="s">
        <v>1050</v>
      </c>
      <c r="AT438" s="108" t="s">
        <v>207</v>
      </c>
      <c r="AU438" s="108" t="s">
        <v>88</v>
      </c>
      <c r="AY438" s="15" t="s">
        <v>205</v>
      </c>
      <c r="BE438" s="109">
        <f>IF(N438="základní",J438,0)</f>
        <v>0</v>
      </c>
      <c r="BF438" s="109">
        <f>IF(N438="snížená",J438,0)</f>
        <v>0</v>
      </c>
      <c r="BG438" s="109">
        <f>IF(N438="zákl. přenesená",J438,0)</f>
        <v>0</v>
      </c>
      <c r="BH438" s="109">
        <f>IF(N438="sníž. přenesená",J438,0)</f>
        <v>0</v>
      </c>
      <c r="BI438" s="109">
        <f>IF(N438="nulová",J438,0)</f>
        <v>0</v>
      </c>
      <c r="BJ438" s="15" t="s">
        <v>86</v>
      </c>
      <c r="BK438" s="109">
        <f>ROUND(I438*H438,2)</f>
        <v>0</v>
      </c>
      <c r="BL438" s="15" t="s">
        <v>1050</v>
      </c>
      <c r="BM438" s="108" t="s">
        <v>1069</v>
      </c>
    </row>
    <row r="439" spans="2:65" s="115" customFormat="1">
      <c r="B439" s="114"/>
      <c r="D439" s="110" t="s">
        <v>218</v>
      </c>
      <c r="E439" s="116" t="s">
        <v>1</v>
      </c>
      <c r="F439" s="117" t="s">
        <v>1070</v>
      </c>
      <c r="H439" s="116" t="s">
        <v>1</v>
      </c>
      <c r="I439" s="9"/>
      <c r="L439" s="114"/>
      <c r="M439" s="118"/>
      <c r="N439" s="119"/>
      <c r="O439" s="119"/>
      <c r="P439" s="119"/>
      <c r="Q439" s="119"/>
      <c r="R439" s="119"/>
      <c r="S439" s="119"/>
      <c r="T439" s="120"/>
      <c r="AT439" s="116" t="s">
        <v>218</v>
      </c>
      <c r="AU439" s="116" t="s">
        <v>88</v>
      </c>
      <c r="AV439" s="115" t="s">
        <v>86</v>
      </c>
      <c r="AW439" s="115" t="s">
        <v>35</v>
      </c>
      <c r="AX439" s="115" t="s">
        <v>79</v>
      </c>
      <c r="AY439" s="116" t="s">
        <v>205</v>
      </c>
    </row>
    <row r="440" spans="2:65" s="122" customFormat="1">
      <c r="B440" s="121"/>
      <c r="D440" s="110" t="s">
        <v>218</v>
      </c>
      <c r="E440" s="123" t="s">
        <v>1</v>
      </c>
      <c r="F440" s="124" t="s">
        <v>1071</v>
      </c>
      <c r="H440" s="125">
        <v>17.84</v>
      </c>
      <c r="I440" s="6"/>
      <c r="L440" s="121"/>
      <c r="M440" s="126"/>
      <c r="N440" s="127"/>
      <c r="O440" s="127"/>
      <c r="P440" s="127"/>
      <c r="Q440" s="127"/>
      <c r="R440" s="127"/>
      <c r="S440" s="127"/>
      <c r="T440" s="128"/>
      <c r="AT440" s="123" t="s">
        <v>218</v>
      </c>
      <c r="AU440" s="123" t="s">
        <v>88</v>
      </c>
      <c r="AV440" s="122" t="s">
        <v>88</v>
      </c>
      <c r="AW440" s="122" t="s">
        <v>35</v>
      </c>
      <c r="AX440" s="122" t="s">
        <v>79</v>
      </c>
      <c r="AY440" s="123" t="s">
        <v>205</v>
      </c>
    </row>
    <row r="441" spans="2:65" s="200" customFormat="1">
      <c r="B441" s="199"/>
      <c r="D441" s="110" t="s">
        <v>218</v>
      </c>
      <c r="E441" s="201" t="s">
        <v>1</v>
      </c>
      <c r="F441" s="202" t="s">
        <v>220</v>
      </c>
      <c r="H441" s="203">
        <v>17.84</v>
      </c>
      <c r="I441" s="7"/>
      <c r="L441" s="199"/>
      <c r="M441" s="204"/>
      <c r="N441" s="205"/>
      <c r="O441" s="205"/>
      <c r="P441" s="205"/>
      <c r="Q441" s="205"/>
      <c r="R441" s="205"/>
      <c r="S441" s="205"/>
      <c r="T441" s="206"/>
      <c r="AT441" s="201" t="s">
        <v>218</v>
      </c>
      <c r="AU441" s="201" t="s">
        <v>88</v>
      </c>
      <c r="AV441" s="200" t="s">
        <v>212</v>
      </c>
      <c r="AW441" s="200" t="s">
        <v>35</v>
      </c>
      <c r="AX441" s="200" t="s">
        <v>86</v>
      </c>
      <c r="AY441" s="201" t="s">
        <v>205</v>
      </c>
    </row>
    <row r="442" spans="2:65" s="25" customFormat="1" ht="16.5" customHeight="1">
      <c r="B442" s="23"/>
      <c r="C442" s="207" t="s">
        <v>1072</v>
      </c>
      <c r="D442" s="207" t="s">
        <v>221</v>
      </c>
      <c r="E442" s="208" t="s">
        <v>1073</v>
      </c>
      <c r="F442" s="209" t="s">
        <v>1074</v>
      </c>
      <c r="G442" s="210" t="s">
        <v>371</v>
      </c>
      <c r="H442" s="211">
        <v>17.84</v>
      </c>
      <c r="I442" s="8"/>
      <c r="J442" s="211">
        <f>ROUND(I442*H442,2)</f>
        <v>0</v>
      </c>
      <c r="K442" s="209" t="s">
        <v>760</v>
      </c>
      <c r="L442" s="212"/>
      <c r="M442" s="213" t="s">
        <v>1</v>
      </c>
      <c r="N442" s="214" t="s">
        <v>44</v>
      </c>
      <c r="O442" s="105"/>
      <c r="P442" s="106">
        <f>O442*H442</f>
        <v>0</v>
      </c>
      <c r="Q442" s="106">
        <v>0.40192</v>
      </c>
      <c r="R442" s="106">
        <f>Q442*H442</f>
        <v>7.1702528000000001</v>
      </c>
      <c r="S442" s="106">
        <v>0</v>
      </c>
      <c r="T442" s="107">
        <f>S442*H442</f>
        <v>0</v>
      </c>
      <c r="AR442" s="108" t="s">
        <v>1063</v>
      </c>
      <c r="AT442" s="108" t="s">
        <v>221</v>
      </c>
      <c r="AU442" s="108" t="s">
        <v>88</v>
      </c>
      <c r="AY442" s="15" t="s">
        <v>205</v>
      </c>
      <c r="BE442" s="109">
        <f>IF(N442="základní",J442,0)</f>
        <v>0</v>
      </c>
      <c r="BF442" s="109">
        <f>IF(N442="snížená",J442,0)</f>
        <v>0</v>
      </c>
      <c r="BG442" s="109">
        <f>IF(N442="zákl. přenesená",J442,0)</f>
        <v>0</v>
      </c>
      <c r="BH442" s="109">
        <f>IF(N442="sníž. přenesená",J442,0)</f>
        <v>0</v>
      </c>
      <c r="BI442" s="109">
        <f>IF(N442="nulová",J442,0)</f>
        <v>0</v>
      </c>
      <c r="BJ442" s="15" t="s">
        <v>86</v>
      </c>
      <c r="BK442" s="109">
        <f>ROUND(I442*H442,2)</f>
        <v>0</v>
      </c>
      <c r="BL442" s="15" t="s">
        <v>1050</v>
      </c>
      <c r="BM442" s="108" t="s">
        <v>1075</v>
      </c>
    </row>
    <row r="443" spans="2:65" s="25" customFormat="1">
      <c r="B443" s="23"/>
      <c r="D443" s="110" t="s">
        <v>214</v>
      </c>
      <c r="F443" s="198" t="s">
        <v>1065</v>
      </c>
      <c r="I443" s="2"/>
      <c r="L443" s="23"/>
      <c r="M443" s="139"/>
      <c r="N443" s="140"/>
      <c r="O443" s="140"/>
      <c r="P443" s="140"/>
      <c r="Q443" s="140"/>
      <c r="R443" s="140"/>
      <c r="S443" s="140"/>
      <c r="T443" s="141"/>
      <c r="AT443" s="15" t="s">
        <v>214</v>
      </c>
      <c r="AU443" s="15" t="s">
        <v>88</v>
      </c>
    </row>
    <row r="444" spans="2:65" s="25" customFormat="1" ht="6.95" customHeight="1">
      <c r="B444" s="53"/>
      <c r="C444" s="54"/>
      <c r="D444" s="54"/>
      <c r="E444" s="54"/>
      <c r="F444" s="54"/>
      <c r="G444" s="54"/>
      <c r="H444" s="54"/>
      <c r="I444" s="3"/>
      <c r="J444" s="54"/>
      <c r="K444" s="54"/>
      <c r="L444" s="23"/>
    </row>
  </sheetData>
  <sheetProtection algorithmName="SHA-512" hashValue="ah/IO65q2MiNSRABuxdedlq9LiYeAbpEdOG59zAToAaPfchNfg+wOha18bm4U9oZ1uPtYibiOZvoy5BYglDyMA==" saltValue="351w4M9Jb1emQIvtBEvlOQ==" spinCount="100000" sheet="1" objects="1" scenarios="1"/>
  <autoFilter ref="C134:K443"/>
  <mergeCells count="12">
    <mergeCell ref="E127:H127"/>
    <mergeCell ref="L2:V2"/>
    <mergeCell ref="E85:H85"/>
    <mergeCell ref="E87:H87"/>
    <mergeCell ref="E89:H89"/>
    <mergeCell ref="E123:H123"/>
    <mergeCell ref="E125:H12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6"/>
  <sheetViews>
    <sheetView showGridLines="0" topLeftCell="A106" workbookViewId="0">
      <selection activeCell="I130" sqref="I130"/>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119</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740</v>
      </c>
      <c r="F9" s="271"/>
      <c r="G9" s="271"/>
      <c r="H9" s="271"/>
      <c r="L9" s="23"/>
    </row>
    <row r="10" spans="2:46" s="25" customFormat="1" ht="12" customHeight="1">
      <c r="B10" s="23"/>
      <c r="D10" s="22" t="s">
        <v>173</v>
      </c>
      <c r="L10" s="23"/>
    </row>
    <row r="11" spans="2:46" s="25" customFormat="1" ht="36.950000000000003" customHeight="1">
      <c r="B11" s="23"/>
      <c r="E11" s="245" t="s">
        <v>1076</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ROUND(J125,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ROUND((SUM(BE125:BE215)),  2)</f>
        <v>0</v>
      </c>
      <c r="I35" s="39">
        <v>0.21</v>
      </c>
      <c r="J35" s="38">
        <f>ROUND(((SUM(BE125:BE215))*I35),  2)</f>
        <v>0</v>
      </c>
      <c r="L35" s="23"/>
    </row>
    <row r="36" spans="2:12" s="25" customFormat="1" ht="14.45" customHeight="1">
      <c r="B36" s="23"/>
      <c r="E36" s="22" t="s">
        <v>45</v>
      </c>
      <c r="F36" s="38">
        <f>ROUND((SUM(BF125:BF215)),  2)</f>
        <v>0</v>
      </c>
      <c r="I36" s="39">
        <v>0.15</v>
      </c>
      <c r="J36" s="38">
        <f>ROUND(((SUM(BF125:BF215))*I36),  2)</f>
        <v>0</v>
      </c>
      <c r="L36" s="23"/>
    </row>
    <row r="37" spans="2:12" s="25" customFormat="1" ht="14.45" hidden="1" customHeight="1">
      <c r="B37" s="23"/>
      <c r="E37" s="22" t="s">
        <v>46</v>
      </c>
      <c r="F37" s="38">
        <f>ROUND((SUM(BG125:BG215)),  2)</f>
        <v>0</v>
      </c>
      <c r="I37" s="39">
        <v>0.21</v>
      </c>
      <c r="J37" s="38">
        <f>0</f>
        <v>0</v>
      </c>
      <c r="L37" s="23"/>
    </row>
    <row r="38" spans="2:12" s="25" customFormat="1" ht="14.45" hidden="1" customHeight="1">
      <c r="B38" s="23"/>
      <c r="E38" s="22" t="s">
        <v>47</v>
      </c>
      <c r="F38" s="38">
        <f>ROUND((SUM(BH125:BH215)),  2)</f>
        <v>0</v>
      </c>
      <c r="I38" s="39">
        <v>0.15</v>
      </c>
      <c r="J38" s="38">
        <f>0</f>
        <v>0</v>
      </c>
      <c r="L38" s="23"/>
    </row>
    <row r="39" spans="2:12" s="25" customFormat="1" ht="14.45" hidden="1" customHeight="1">
      <c r="B39" s="23"/>
      <c r="E39" s="22" t="s">
        <v>48</v>
      </c>
      <c r="F39" s="38">
        <f>ROUND((SUM(BI125:BI215)),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740</v>
      </c>
      <c r="F87" s="271"/>
      <c r="G87" s="271"/>
      <c r="H87" s="271"/>
      <c r="L87" s="23"/>
    </row>
    <row r="88" spans="2:12" s="25" customFormat="1" ht="12" customHeight="1">
      <c r="B88" s="23"/>
      <c r="C88" s="22" t="s">
        <v>173</v>
      </c>
      <c r="L88" s="23"/>
    </row>
    <row r="89" spans="2:12" s="25" customFormat="1" ht="16.5" customHeight="1">
      <c r="B89" s="23"/>
      <c r="E89" s="245" t="str">
        <f>E11</f>
        <v>SO 03.2 - Úprava koryta</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J125</f>
        <v>0</v>
      </c>
      <c r="L98" s="23"/>
      <c r="AU98" s="15" t="s">
        <v>180</v>
      </c>
    </row>
    <row r="99" spans="2:47" s="62" customFormat="1" ht="24.95" customHeight="1">
      <c r="B99" s="61"/>
      <c r="D99" s="63" t="s">
        <v>181</v>
      </c>
      <c r="E99" s="64"/>
      <c r="F99" s="64"/>
      <c r="G99" s="64"/>
      <c r="H99" s="64"/>
      <c r="I99" s="64"/>
      <c r="J99" s="65">
        <f>J126</f>
        <v>0</v>
      </c>
      <c r="L99" s="61"/>
    </row>
    <row r="100" spans="2:47" s="188" customFormat="1" ht="19.899999999999999" customHeight="1">
      <c r="B100" s="66"/>
      <c r="D100" s="68" t="s">
        <v>182</v>
      </c>
      <c r="E100" s="69"/>
      <c r="F100" s="69"/>
      <c r="G100" s="69"/>
      <c r="H100" s="69"/>
      <c r="I100" s="69"/>
      <c r="J100" s="70">
        <f>J127</f>
        <v>0</v>
      </c>
      <c r="L100" s="66"/>
    </row>
    <row r="101" spans="2:47" s="188" customFormat="1" ht="19.899999999999999" customHeight="1">
      <c r="B101" s="66"/>
      <c r="D101" s="68" t="s">
        <v>183</v>
      </c>
      <c r="E101" s="69"/>
      <c r="F101" s="69"/>
      <c r="G101" s="69"/>
      <c r="H101" s="69"/>
      <c r="I101" s="69"/>
      <c r="J101" s="70">
        <f>J182</f>
        <v>0</v>
      </c>
      <c r="L101" s="66"/>
    </row>
    <row r="102" spans="2:47" s="188" customFormat="1" ht="19.899999999999999" customHeight="1">
      <c r="B102" s="66"/>
      <c r="D102" s="68" t="s">
        <v>185</v>
      </c>
      <c r="E102" s="69"/>
      <c r="F102" s="69"/>
      <c r="G102" s="69"/>
      <c r="H102" s="69"/>
      <c r="I102" s="69"/>
      <c r="J102" s="70">
        <f>J195</f>
        <v>0</v>
      </c>
      <c r="L102" s="66"/>
    </row>
    <row r="103" spans="2:47" s="188" customFormat="1" ht="19.899999999999999" customHeight="1">
      <c r="B103" s="66"/>
      <c r="D103" s="68" t="s">
        <v>188</v>
      </c>
      <c r="E103" s="69"/>
      <c r="F103" s="69"/>
      <c r="G103" s="69"/>
      <c r="H103" s="69"/>
      <c r="I103" s="69"/>
      <c r="J103" s="70">
        <f>J213</f>
        <v>0</v>
      </c>
      <c r="L103" s="66"/>
    </row>
    <row r="104" spans="2:47" s="25" customFormat="1" ht="21.75" customHeight="1">
      <c r="B104" s="23"/>
      <c r="L104" s="23"/>
    </row>
    <row r="105" spans="2:47" s="25" customFormat="1" ht="6.95" customHeight="1">
      <c r="B105" s="53"/>
      <c r="C105" s="54"/>
      <c r="D105" s="54"/>
      <c r="E105" s="54"/>
      <c r="F105" s="54"/>
      <c r="G105" s="54"/>
      <c r="H105" s="54"/>
      <c r="I105" s="54"/>
      <c r="J105" s="54"/>
      <c r="K105" s="54"/>
      <c r="L105" s="23"/>
    </row>
    <row r="109" spans="2:47" s="25" customFormat="1" ht="6.95" customHeight="1">
      <c r="B109" s="55"/>
      <c r="C109" s="56"/>
      <c r="D109" s="56"/>
      <c r="E109" s="56"/>
      <c r="F109" s="56"/>
      <c r="G109" s="56"/>
      <c r="H109" s="56"/>
      <c r="I109" s="56"/>
      <c r="J109" s="56"/>
      <c r="K109" s="56"/>
      <c r="L109" s="23"/>
    </row>
    <row r="110" spans="2:47" s="25" customFormat="1" ht="24.95" customHeight="1">
      <c r="B110" s="23"/>
      <c r="C110" s="19" t="s">
        <v>190</v>
      </c>
      <c r="L110" s="23"/>
    </row>
    <row r="111" spans="2:47" s="25" customFormat="1" ht="6.95" customHeight="1">
      <c r="B111" s="23"/>
      <c r="L111" s="23"/>
    </row>
    <row r="112" spans="2:47" s="25" customFormat="1" ht="12" customHeight="1">
      <c r="B112" s="23"/>
      <c r="C112" s="22" t="s">
        <v>15</v>
      </c>
      <c r="L112" s="23"/>
    </row>
    <row r="113" spans="2:65" s="25" customFormat="1" ht="16.5" customHeight="1">
      <c r="B113" s="23"/>
      <c r="E113" s="272" t="str">
        <f>E7</f>
        <v>SN Žireč</v>
      </c>
      <c r="F113" s="273"/>
      <c r="G113" s="273"/>
      <c r="H113" s="273"/>
      <c r="L113" s="23"/>
    </row>
    <row r="114" spans="2:65" ht="12" customHeight="1">
      <c r="B114" s="18"/>
      <c r="C114" s="22" t="s">
        <v>171</v>
      </c>
      <c r="L114" s="18"/>
    </row>
    <row r="115" spans="2:65" s="25" customFormat="1" ht="16.5" customHeight="1">
      <c r="B115" s="23"/>
      <c r="E115" s="272" t="s">
        <v>740</v>
      </c>
      <c r="F115" s="271"/>
      <c r="G115" s="271"/>
      <c r="H115" s="271"/>
      <c r="L115" s="23"/>
    </row>
    <row r="116" spans="2:65" s="25" customFormat="1" ht="12" customHeight="1">
      <c r="B116" s="23"/>
      <c r="C116" s="22" t="s">
        <v>173</v>
      </c>
      <c r="L116" s="23"/>
    </row>
    <row r="117" spans="2:65" s="25" customFormat="1" ht="16.5" customHeight="1">
      <c r="B117" s="23"/>
      <c r="E117" s="245" t="str">
        <f>E11</f>
        <v>SO 03.2 - Úprava koryta</v>
      </c>
      <c r="F117" s="271"/>
      <c r="G117" s="271"/>
      <c r="H117" s="271"/>
      <c r="L117" s="23"/>
    </row>
    <row r="118" spans="2:65" s="25" customFormat="1" ht="6.95" customHeight="1">
      <c r="B118" s="23"/>
      <c r="L118" s="23"/>
    </row>
    <row r="119" spans="2:65" s="25" customFormat="1" ht="12" customHeight="1">
      <c r="B119" s="23"/>
      <c r="C119" s="22" t="s">
        <v>19</v>
      </c>
      <c r="F119" s="30" t="str">
        <f>F14</f>
        <v xml:space="preserve"> </v>
      </c>
      <c r="I119" s="22" t="s">
        <v>21</v>
      </c>
      <c r="J119" s="163" t="str">
        <f>IF(J14="","",J14)</f>
        <v>17. 12. 2018</v>
      </c>
      <c r="L119" s="23"/>
    </row>
    <row r="120" spans="2:65" s="25" customFormat="1" ht="6.95" customHeight="1">
      <c r="B120" s="23"/>
      <c r="L120" s="23"/>
    </row>
    <row r="121" spans="2:65" s="25" customFormat="1" ht="27.95" customHeight="1">
      <c r="B121" s="23"/>
      <c r="C121" s="22" t="s">
        <v>23</v>
      </c>
      <c r="F121" s="30" t="str">
        <f>E17</f>
        <v>Povodí Labe, státní podnik</v>
      </c>
      <c r="I121" s="22" t="s">
        <v>31</v>
      </c>
      <c r="J121" s="57" t="str">
        <f>E23</f>
        <v>Sweco Hydroprojekt a.s.</v>
      </c>
      <c r="L121" s="23"/>
    </row>
    <row r="122" spans="2:65" s="25" customFormat="1" ht="15.2" customHeight="1">
      <c r="B122" s="23"/>
      <c r="C122" s="22" t="s">
        <v>29</v>
      </c>
      <c r="F122" s="30" t="str">
        <f>IF(E20="","",E20)</f>
        <v>Vyplň údaj</v>
      </c>
      <c r="I122" s="22" t="s">
        <v>36</v>
      </c>
      <c r="J122" s="57" t="str">
        <f>E26</f>
        <v xml:space="preserve"> </v>
      </c>
      <c r="L122" s="23"/>
    </row>
    <row r="123" spans="2:65" s="25" customFormat="1" ht="10.35" customHeight="1">
      <c r="B123" s="23"/>
      <c r="L123" s="23"/>
    </row>
    <row r="124" spans="2:65" s="78" customFormat="1" ht="29.25" customHeight="1">
      <c r="B124" s="71"/>
      <c r="C124" s="72" t="s">
        <v>191</v>
      </c>
      <c r="D124" s="73" t="s">
        <v>64</v>
      </c>
      <c r="E124" s="73" t="s">
        <v>60</v>
      </c>
      <c r="F124" s="73" t="s">
        <v>61</v>
      </c>
      <c r="G124" s="73" t="s">
        <v>192</v>
      </c>
      <c r="H124" s="73" t="s">
        <v>193</v>
      </c>
      <c r="I124" s="73" t="s">
        <v>194</v>
      </c>
      <c r="J124" s="73" t="s">
        <v>178</v>
      </c>
      <c r="K124" s="74" t="s">
        <v>195</v>
      </c>
      <c r="L124" s="71"/>
      <c r="M124" s="75" t="s">
        <v>1</v>
      </c>
      <c r="N124" s="76" t="s">
        <v>43</v>
      </c>
      <c r="O124" s="76" t="s">
        <v>196</v>
      </c>
      <c r="P124" s="76" t="s">
        <v>197</v>
      </c>
      <c r="Q124" s="76" t="s">
        <v>198</v>
      </c>
      <c r="R124" s="76" t="s">
        <v>199</v>
      </c>
      <c r="S124" s="76" t="s">
        <v>200</v>
      </c>
      <c r="T124" s="77" t="s">
        <v>201</v>
      </c>
    </row>
    <row r="125" spans="2:65" s="25" customFormat="1" ht="22.9" customHeight="1">
      <c r="B125" s="23"/>
      <c r="C125" s="79" t="s">
        <v>202</v>
      </c>
      <c r="I125" s="2"/>
      <c r="J125" s="80">
        <f>BK125</f>
        <v>0</v>
      </c>
      <c r="L125" s="23"/>
      <c r="M125" s="81"/>
      <c r="N125" s="33"/>
      <c r="O125" s="33"/>
      <c r="P125" s="82">
        <f>P126</f>
        <v>0</v>
      </c>
      <c r="Q125" s="33"/>
      <c r="R125" s="82">
        <f>R126</f>
        <v>1575.3085807999996</v>
      </c>
      <c r="S125" s="33"/>
      <c r="T125" s="83">
        <f>T126</f>
        <v>0</v>
      </c>
      <c r="AT125" s="15" t="s">
        <v>78</v>
      </c>
      <c r="AU125" s="15" t="s">
        <v>180</v>
      </c>
      <c r="BK125" s="84">
        <f>BK126</f>
        <v>0</v>
      </c>
    </row>
    <row r="126" spans="2:65" s="86" customFormat="1" ht="25.9" customHeight="1">
      <c r="B126" s="85"/>
      <c r="D126" s="87" t="s">
        <v>78</v>
      </c>
      <c r="E126" s="88" t="s">
        <v>203</v>
      </c>
      <c r="F126" s="88" t="s">
        <v>204</v>
      </c>
      <c r="I126" s="4"/>
      <c r="J126" s="89">
        <f>BK126</f>
        <v>0</v>
      </c>
      <c r="L126" s="85"/>
      <c r="M126" s="90"/>
      <c r="N126" s="91"/>
      <c r="O126" s="91"/>
      <c r="P126" s="92">
        <f>P127+P182+P195+P213</f>
        <v>0</v>
      </c>
      <c r="Q126" s="91"/>
      <c r="R126" s="92">
        <f>R127+R182+R195+R213</f>
        <v>1575.3085807999996</v>
      </c>
      <c r="S126" s="91"/>
      <c r="T126" s="93">
        <f>T127+T182+T195+T213</f>
        <v>0</v>
      </c>
      <c r="AR126" s="87" t="s">
        <v>86</v>
      </c>
      <c r="AT126" s="94" t="s">
        <v>78</v>
      </c>
      <c r="AU126" s="94" t="s">
        <v>79</v>
      </c>
      <c r="AY126" s="87" t="s">
        <v>205</v>
      </c>
      <c r="BK126" s="95">
        <f>BK127+BK182+BK195+BK213</f>
        <v>0</v>
      </c>
    </row>
    <row r="127" spans="2:65" s="86" customFormat="1" ht="22.9" customHeight="1">
      <c r="B127" s="85"/>
      <c r="D127" s="87" t="s">
        <v>78</v>
      </c>
      <c r="E127" s="96" t="s">
        <v>86</v>
      </c>
      <c r="F127" s="96" t="s">
        <v>206</v>
      </c>
      <c r="I127" s="4"/>
      <c r="J127" s="97">
        <f>BK127</f>
        <v>0</v>
      </c>
      <c r="L127" s="85"/>
      <c r="M127" s="90"/>
      <c r="N127" s="91"/>
      <c r="O127" s="91"/>
      <c r="P127" s="92">
        <f>SUM(P128:P181)</f>
        <v>0</v>
      </c>
      <c r="Q127" s="91"/>
      <c r="R127" s="92">
        <f>SUM(R128:R181)</f>
        <v>2.9999999999999997E-4</v>
      </c>
      <c r="S127" s="91"/>
      <c r="T127" s="93">
        <f>SUM(T128:T181)</f>
        <v>0</v>
      </c>
      <c r="AR127" s="87" t="s">
        <v>86</v>
      </c>
      <c r="AT127" s="94" t="s">
        <v>78</v>
      </c>
      <c r="AU127" s="94" t="s">
        <v>86</v>
      </c>
      <c r="AY127" s="87" t="s">
        <v>205</v>
      </c>
      <c r="BK127" s="95">
        <f>SUM(BK128:BK181)</f>
        <v>0</v>
      </c>
    </row>
    <row r="128" spans="2:65" s="25" customFormat="1" ht="24" customHeight="1">
      <c r="B128" s="23"/>
      <c r="C128" s="98" t="s">
        <v>86</v>
      </c>
      <c r="D128" s="98" t="s">
        <v>207</v>
      </c>
      <c r="E128" s="99" t="s">
        <v>1077</v>
      </c>
      <c r="F128" s="100" t="s">
        <v>1078</v>
      </c>
      <c r="G128" s="101" t="s">
        <v>233</v>
      </c>
      <c r="H128" s="102">
        <v>78</v>
      </c>
      <c r="I128" s="5"/>
      <c r="J128" s="102">
        <f>ROUND(I128*H128,2)</f>
        <v>0</v>
      </c>
      <c r="K128" s="100" t="s">
        <v>234</v>
      </c>
      <c r="L128" s="23"/>
      <c r="M128" s="103" t="s">
        <v>1</v>
      </c>
      <c r="N128" s="104" t="s">
        <v>44</v>
      </c>
      <c r="O128" s="105"/>
      <c r="P128" s="106">
        <f>O128*H128</f>
        <v>0</v>
      </c>
      <c r="Q128" s="106">
        <v>0</v>
      </c>
      <c r="R128" s="106">
        <f>Q128*H128</f>
        <v>0</v>
      </c>
      <c r="S128" s="106">
        <v>0</v>
      </c>
      <c r="T128" s="107">
        <f>S128*H128</f>
        <v>0</v>
      </c>
      <c r="AR128" s="108" t="s">
        <v>212</v>
      </c>
      <c r="AT128" s="108" t="s">
        <v>207</v>
      </c>
      <c r="AU128" s="108" t="s">
        <v>88</v>
      </c>
      <c r="AY128" s="15" t="s">
        <v>205</v>
      </c>
      <c r="BE128" s="109">
        <f>IF(N128="základní",J128,0)</f>
        <v>0</v>
      </c>
      <c r="BF128" s="109">
        <f>IF(N128="snížená",J128,0)</f>
        <v>0</v>
      </c>
      <c r="BG128" s="109">
        <f>IF(N128="zákl. přenesená",J128,0)</f>
        <v>0</v>
      </c>
      <c r="BH128" s="109">
        <f>IF(N128="sníž. přenesená",J128,0)</f>
        <v>0</v>
      </c>
      <c r="BI128" s="109">
        <f>IF(N128="nulová",J128,0)</f>
        <v>0</v>
      </c>
      <c r="BJ128" s="15" t="s">
        <v>86</v>
      </c>
      <c r="BK128" s="109">
        <f>ROUND(I128*H128,2)</f>
        <v>0</v>
      </c>
      <c r="BL128" s="15" t="s">
        <v>212</v>
      </c>
      <c r="BM128" s="108" t="s">
        <v>1079</v>
      </c>
    </row>
    <row r="129" spans="2:65" s="25" customFormat="1" ht="29.25">
      <c r="B129" s="23"/>
      <c r="D129" s="110" t="s">
        <v>214</v>
      </c>
      <c r="F129" s="198" t="s">
        <v>1080</v>
      </c>
      <c r="I129" s="2"/>
      <c r="L129" s="23"/>
      <c r="M129" s="112"/>
      <c r="N129" s="105"/>
      <c r="O129" s="105"/>
      <c r="P129" s="105"/>
      <c r="Q129" s="105"/>
      <c r="R129" s="105"/>
      <c r="S129" s="105"/>
      <c r="T129" s="113"/>
      <c r="AT129" s="15" t="s">
        <v>214</v>
      </c>
      <c r="AU129" s="15" t="s">
        <v>88</v>
      </c>
    </row>
    <row r="130" spans="2:65" s="25" customFormat="1" ht="331.5">
      <c r="B130" s="23"/>
      <c r="D130" s="110" t="s">
        <v>237</v>
      </c>
      <c r="F130" s="111" t="s">
        <v>1081</v>
      </c>
      <c r="I130" s="2"/>
      <c r="L130" s="23"/>
      <c r="M130" s="112"/>
      <c r="N130" s="105"/>
      <c r="O130" s="105"/>
      <c r="P130" s="105"/>
      <c r="Q130" s="105"/>
      <c r="R130" s="105"/>
      <c r="S130" s="105"/>
      <c r="T130" s="113"/>
      <c r="AT130" s="15" t="s">
        <v>237</v>
      </c>
      <c r="AU130" s="15" t="s">
        <v>88</v>
      </c>
    </row>
    <row r="131" spans="2:65" s="115" customFormat="1">
      <c r="B131" s="114"/>
      <c r="D131" s="110" t="s">
        <v>218</v>
      </c>
      <c r="E131" s="116" t="s">
        <v>1</v>
      </c>
      <c r="F131" s="117" t="s">
        <v>1082</v>
      </c>
      <c r="H131" s="116" t="s">
        <v>1</v>
      </c>
      <c r="I131" s="9"/>
      <c r="L131" s="114"/>
      <c r="M131" s="118"/>
      <c r="N131" s="119"/>
      <c r="O131" s="119"/>
      <c r="P131" s="119"/>
      <c r="Q131" s="119"/>
      <c r="R131" s="119"/>
      <c r="S131" s="119"/>
      <c r="T131" s="120"/>
      <c r="AT131" s="116" t="s">
        <v>218</v>
      </c>
      <c r="AU131" s="116" t="s">
        <v>88</v>
      </c>
      <c r="AV131" s="115" t="s">
        <v>86</v>
      </c>
      <c r="AW131" s="115" t="s">
        <v>35</v>
      </c>
      <c r="AX131" s="115" t="s">
        <v>79</v>
      </c>
      <c r="AY131" s="116" t="s">
        <v>205</v>
      </c>
    </row>
    <row r="132" spans="2:65" s="122" customFormat="1">
      <c r="B132" s="121"/>
      <c r="D132" s="110" t="s">
        <v>218</v>
      </c>
      <c r="E132" s="123" t="s">
        <v>1</v>
      </c>
      <c r="F132" s="124" t="s">
        <v>1083</v>
      </c>
      <c r="H132" s="125">
        <v>78</v>
      </c>
      <c r="I132" s="6"/>
      <c r="L132" s="121"/>
      <c r="M132" s="126"/>
      <c r="N132" s="127"/>
      <c r="O132" s="127"/>
      <c r="P132" s="127"/>
      <c r="Q132" s="127"/>
      <c r="R132" s="127"/>
      <c r="S132" s="127"/>
      <c r="T132" s="128"/>
      <c r="AT132" s="123" t="s">
        <v>218</v>
      </c>
      <c r="AU132" s="123" t="s">
        <v>88</v>
      </c>
      <c r="AV132" s="122" t="s">
        <v>88</v>
      </c>
      <c r="AW132" s="122" t="s">
        <v>35</v>
      </c>
      <c r="AX132" s="122" t="s">
        <v>79</v>
      </c>
      <c r="AY132" s="123" t="s">
        <v>205</v>
      </c>
    </row>
    <row r="133" spans="2:65" s="200" customFormat="1">
      <c r="B133" s="199"/>
      <c r="D133" s="110" t="s">
        <v>218</v>
      </c>
      <c r="E133" s="201" t="s">
        <v>1</v>
      </c>
      <c r="F133" s="202" t="s">
        <v>220</v>
      </c>
      <c r="H133" s="203">
        <v>78</v>
      </c>
      <c r="I133" s="7"/>
      <c r="L133" s="199"/>
      <c r="M133" s="204"/>
      <c r="N133" s="205"/>
      <c r="O133" s="205"/>
      <c r="P133" s="205"/>
      <c r="Q133" s="205"/>
      <c r="R133" s="205"/>
      <c r="S133" s="205"/>
      <c r="T133" s="206"/>
      <c r="AT133" s="201" t="s">
        <v>218</v>
      </c>
      <c r="AU133" s="201" t="s">
        <v>88</v>
      </c>
      <c r="AV133" s="200" t="s">
        <v>212</v>
      </c>
      <c r="AW133" s="200" t="s">
        <v>35</v>
      </c>
      <c r="AX133" s="200" t="s">
        <v>86</v>
      </c>
      <c r="AY133" s="201" t="s">
        <v>205</v>
      </c>
    </row>
    <row r="134" spans="2:65" s="25" customFormat="1" ht="24" customHeight="1">
      <c r="B134" s="23"/>
      <c r="C134" s="98" t="s">
        <v>88</v>
      </c>
      <c r="D134" s="98" t="s">
        <v>207</v>
      </c>
      <c r="E134" s="99" t="s">
        <v>1084</v>
      </c>
      <c r="F134" s="100" t="s">
        <v>1085</v>
      </c>
      <c r="G134" s="101" t="s">
        <v>233</v>
      </c>
      <c r="H134" s="102">
        <v>650.14</v>
      </c>
      <c r="I134" s="5"/>
      <c r="J134" s="102">
        <f>ROUND(I134*H134,2)</f>
        <v>0</v>
      </c>
      <c r="K134" s="100" t="s">
        <v>234</v>
      </c>
      <c r="L134" s="23"/>
      <c r="M134" s="103" t="s">
        <v>1</v>
      </c>
      <c r="N134" s="104" t="s">
        <v>44</v>
      </c>
      <c r="O134" s="105"/>
      <c r="P134" s="106">
        <f>O134*H134</f>
        <v>0</v>
      </c>
      <c r="Q134" s="106">
        <v>0</v>
      </c>
      <c r="R134" s="106">
        <f>Q134*H134</f>
        <v>0</v>
      </c>
      <c r="S134" s="106">
        <v>0</v>
      </c>
      <c r="T134" s="107">
        <f>S134*H134</f>
        <v>0</v>
      </c>
      <c r="AR134" s="108" t="s">
        <v>212</v>
      </c>
      <c r="AT134" s="108" t="s">
        <v>207</v>
      </c>
      <c r="AU134" s="108" t="s">
        <v>88</v>
      </c>
      <c r="AY134" s="15" t="s">
        <v>205</v>
      </c>
      <c r="BE134" s="109">
        <f>IF(N134="základní",J134,0)</f>
        <v>0</v>
      </c>
      <c r="BF134" s="109">
        <f>IF(N134="snížená",J134,0)</f>
        <v>0</v>
      </c>
      <c r="BG134" s="109">
        <f>IF(N134="zákl. přenesená",J134,0)</f>
        <v>0</v>
      </c>
      <c r="BH134" s="109">
        <f>IF(N134="sníž. přenesená",J134,0)</f>
        <v>0</v>
      </c>
      <c r="BI134" s="109">
        <f>IF(N134="nulová",J134,0)</f>
        <v>0</v>
      </c>
      <c r="BJ134" s="15" t="s">
        <v>86</v>
      </c>
      <c r="BK134" s="109">
        <f>ROUND(I134*H134,2)</f>
        <v>0</v>
      </c>
      <c r="BL134" s="15" t="s">
        <v>212</v>
      </c>
      <c r="BM134" s="108" t="s">
        <v>1086</v>
      </c>
    </row>
    <row r="135" spans="2:65" s="25" customFormat="1" ht="29.25">
      <c r="B135" s="23"/>
      <c r="D135" s="110" t="s">
        <v>214</v>
      </c>
      <c r="F135" s="198" t="s">
        <v>1087</v>
      </c>
      <c r="I135" s="2"/>
      <c r="L135" s="23"/>
      <c r="M135" s="112"/>
      <c r="N135" s="105"/>
      <c r="O135" s="105"/>
      <c r="P135" s="105"/>
      <c r="Q135" s="105"/>
      <c r="R135" s="105"/>
      <c r="S135" s="105"/>
      <c r="T135" s="113"/>
      <c r="AT135" s="15" t="s">
        <v>214</v>
      </c>
      <c r="AU135" s="15" t="s">
        <v>88</v>
      </c>
    </row>
    <row r="136" spans="2:65" s="25" customFormat="1" ht="341.25">
      <c r="B136" s="23"/>
      <c r="D136" s="110" t="s">
        <v>237</v>
      </c>
      <c r="F136" s="111" t="s">
        <v>1088</v>
      </c>
      <c r="I136" s="2"/>
      <c r="L136" s="23"/>
      <c r="M136" s="112"/>
      <c r="N136" s="105"/>
      <c r="O136" s="105"/>
      <c r="P136" s="105"/>
      <c r="Q136" s="105"/>
      <c r="R136" s="105"/>
      <c r="S136" s="105"/>
      <c r="T136" s="113"/>
      <c r="AT136" s="15" t="s">
        <v>237</v>
      </c>
      <c r="AU136" s="15" t="s">
        <v>88</v>
      </c>
    </row>
    <row r="137" spans="2:65" s="115" customFormat="1">
      <c r="B137" s="114"/>
      <c r="D137" s="110" t="s">
        <v>218</v>
      </c>
      <c r="E137" s="116" t="s">
        <v>1</v>
      </c>
      <c r="F137" s="117" t="s">
        <v>1089</v>
      </c>
      <c r="H137" s="116" t="s">
        <v>1</v>
      </c>
      <c r="I137" s="9"/>
      <c r="L137" s="114"/>
      <c r="M137" s="118"/>
      <c r="N137" s="119"/>
      <c r="O137" s="119"/>
      <c r="P137" s="119"/>
      <c r="Q137" s="119"/>
      <c r="R137" s="119"/>
      <c r="S137" s="119"/>
      <c r="T137" s="120"/>
      <c r="AT137" s="116" t="s">
        <v>218</v>
      </c>
      <c r="AU137" s="116" t="s">
        <v>88</v>
      </c>
      <c r="AV137" s="115" t="s">
        <v>86</v>
      </c>
      <c r="AW137" s="115" t="s">
        <v>35</v>
      </c>
      <c r="AX137" s="115" t="s">
        <v>79</v>
      </c>
      <c r="AY137" s="116" t="s">
        <v>205</v>
      </c>
    </row>
    <row r="138" spans="2:65" s="122" customFormat="1">
      <c r="B138" s="121"/>
      <c r="D138" s="110" t="s">
        <v>218</v>
      </c>
      <c r="E138" s="123" t="s">
        <v>1</v>
      </c>
      <c r="F138" s="124" t="s">
        <v>1090</v>
      </c>
      <c r="H138" s="125">
        <v>650.14</v>
      </c>
      <c r="I138" s="6"/>
      <c r="L138" s="121"/>
      <c r="M138" s="126"/>
      <c r="N138" s="127"/>
      <c r="O138" s="127"/>
      <c r="P138" s="127"/>
      <c r="Q138" s="127"/>
      <c r="R138" s="127"/>
      <c r="S138" s="127"/>
      <c r="T138" s="128"/>
      <c r="AT138" s="123" t="s">
        <v>218</v>
      </c>
      <c r="AU138" s="123" t="s">
        <v>88</v>
      </c>
      <c r="AV138" s="122" t="s">
        <v>88</v>
      </c>
      <c r="AW138" s="122" t="s">
        <v>35</v>
      </c>
      <c r="AX138" s="122" t="s">
        <v>79</v>
      </c>
      <c r="AY138" s="123" t="s">
        <v>205</v>
      </c>
    </row>
    <row r="139" spans="2:65" s="200" customFormat="1">
      <c r="B139" s="199"/>
      <c r="D139" s="110" t="s">
        <v>218</v>
      </c>
      <c r="E139" s="201" t="s">
        <v>1</v>
      </c>
      <c r="F139" s="202" t="s">
        <v>220</v>
      </c>
      <c r="H139" s="203">
        <v>650.14</v>
      </c>
      <c r="I139" s="7"/>
      <c r="L139" s="199"/>
      <c r="M139" s="204"/>
      <c r="N139" s="205"/>
      <c r="O139" s="205"/>
      <c r="P139" s="205"/>
      <c r="Q139" s="205"/>
      <c r="R139" s="205"/>
      <c r="S139" s="205"/>
      <c r="T139" s="206"/>
      <c r="AT139" s="201" t="s">
        <v>218</v>
      </c>
      <c r="AU139" s="201" t="s">
        <v>88</v>
      </c>
      <c r="AV139" s="200" t="s">
        <v>212</v>
      </c>
      <c r="AW139" s="200" t="s">
        <v>35</v>
      </c>
      <c r="AX139" s="200" t="s">
        <v>86</v>
      </c>
      <c r="AY139" s="201" t="s">
        <v>205</v>
      </c>
    </row>
    <row r="140" spans="2:65" s="25" customFormat="1" ht="24" customHeight="1">
      <c r="B140" s="23"/>
      <c r="C140" s="98" t="s">
        <v>230</v>
      </c>
      <c r="D140" s="98" t="s">
        <v>207</v>
      </c>
      <c r="E140" s="99" t="s">
        <v>242</v>
      </c>
      <c r="F140" s="100" t="s">
        <v>243</v>
      </c>
      <c r="G140" s="101" t="s">
        <v>233</v>
      </c>
      <c r="H140" s="102">
        <v>2</v>
      </c>
      <c r="I140" s="5"/>
      <c r="J140" s="102">
        <f>ROUND(I140*H140,2)</f>
        <v>0</v>
      </c>
      <c r="K140" s="100" t="s">
        <v>234</v>
      </c>
      <c r="L140" s="23"/>
      <c r="M140" s="103" t="s">
        <v>1</v>
      </c>
      <c r="N140" s="104" t="s">
        <v>44</v>
      </c>
      <c r="O140" s="105"/>
      <c r="P140" s="106">
        <f>O140*H140</f>
        <v>0</v>
      </c>
      <c r="Q140" s="106">
        <v>0</v>
      </c>
      <c r="R140" s="106">
        <f>Q140*H140</f>
        <v>0</v>
      </c>
      <c r="S140" s="106">
        <v>0</v>
      </c>
      <c r="T140" s="107">
        <f>S140*H140</f>
        <v>0</v>
      </c>
      <c r="AR140" s="108" t="s">
        <v>212</v>
      </c>
      <c r="AT140" s="108" t="s">
        <v>207</v>
      </c>
      <c r="AU140" s="108" t="s">
        <v>88</v>
      </c>
      <c r="AY140" s="15" t="s">
        <v>205</v>
      </c>
      <c r="BE140" s="109">
        <f>IF(N140="základní",J140,0)</f>
        <v>0</v>
      </c>
      <c r="BF140" s="109">
        <f>IF(N140="snížená",J140,0)</f>
        <v>0</v>
      </c>
      <c r="BG140" s="109">
        <f>IF(N140="zákl. přenesená",J140,0)</f>
        <v>0</v>
      </c>
      <c r="BH140" s="109">
        <f>IF(N140="sníž. přenesená",J140,0)</f>
        <v>0</v>
      </c>
      <c r="BI140" s="109">
        <f>IF(N140="nulová",J140,0)</f>
        <v>0</v>
      </c>
      <c r="BJ140" s="15" t="s">
        <v>86</v>
      </c>
      <c r="BK140" s="109">
        <f>ROUND(I140*H140,2)</f>
        <v>0</v>
      </c>
      <c r="BL140" s="15" t="s">
        <v>212</v>
      </c>
      <c r="BM140" s="108" t="s">
        <v>1091</v>
      </c>
    </row>
    <row r="141" spans="2:65" s="25" customFormat="1" ht="39">
      <c r="B141" s="23"/>
      <c r="D141" s="110" t="s">
        <v>214</v>
      </c>
      <c r="F141" s="198" t="s">
        <v>245</v>
      </c>
      <c r="I141" s="2"/>
      <c r="L141" s="23"/>
      <c r="M141" s="112"/>
      <c r="N141" s="105"/>
      <c r="O141" s="105"/>
      <c r="P141" s="105"/>
      <c r="Q141" s="105"/>
      <c r="R141" s="105"/>
      <c r="S141" s="105"/>
      <c r="T141" s="113"/>
      <c r="AT141" s="15" t="s">
        <v>214</v>
      </c>
      <c r="AU141" s="15" t="s">
        <v>88</v>
      </c>
    </row>
    <row r="142" spans="2:65" s="25" customFormat="1" ht="195">
      <c r="B142" s="23"/>
      <c r="D142" s="110" t="s">
        <v>237</v>
      </c>
      <c r="F142" s="111" t="s">
        <v>246</v>
      </c>
      <c r="I142" s="2"/>
      <c r="L142" s="23"/>
      <c r="M142" s="112"/>
      <c r="N142" s="105"/>
      <c r="O142" s="105"/>
      <c r="P142" s="105"/>
      <c r="Q142" s="105"/>
      <c r="R142" s="105"/>
      <c r="S142" s="105"/>
      <c r="T142" s="113"/>
      <c r="AT142" s="15" t="s">
        <v>237</v>
      </c>
      <c r="AU142" s="15" t="s">
        <v>88</v>
      </c>
    </row>
    <row r="143" spans="2:65" s="115" customFormat="1" ht="22.5">
      <c r="B143" s="114"/>
      <c r="D143" s="110" t="s">
        <v>218</v>
      </c>
      <c r="E143" s="116" t="s">
        <v>1</v>
      </c>
      <c r="F143" s="117" t="s">
        <v>253</v>
      </c>
      <c r="H143" s="116" t="s">
        <v>1</v>
      </c>
      <c r="I143" s="9"/>
      <c r="L143" s="114"/>
      <c r="M143" s="118"/>
      <c r="N143" s="119"/>
      <c r="O143" s="119"/>
      <c r="P143" s="119"/>
      <c r="Q143" s="119"/>
      <c r="R143" s="119"/>
      <c r="S143" s="119"/>
      <c r="T143" s="120"/>
      <c r="AT143" s="116" t="s">
        <v>218</v>
      </c>
      <c r="AU143" s="116" t="s">
        <v>88</v>
      </c>
      <c r="AV143" s="115" t="s">
        <v>86</v>
      </c>
      <c r="AW143" s="115" t="s">
        <v>35</v>
      </c>
      <c r="AX143" s="115" t="s">
        <v>79</v>
      </c>
      <c r="AY143" s="116" t="s">
        <v>205</v>
      </c>
    </row>
    <row r="144" spans="2:65" s="115" customFormat="1">
      <c r="B144" s="114"/>
      <c r="D144" s="110" t="s">
        <v>218</v>
      </c>
      <c r="E144" s="116" t="s">
        <v>1</v>
      </c>
      <c r="F144" s="117" t="s">
        <v>669</v>
      </c>
      <c r="H144" s="116" t="s">
        <v>1</v>
      </c>
      <c r="I144" s="9"/>
      <c r="L144" s="114"/>
      <c r="M144" s="118"/>
      <c r="N144" s="119"/>
      <c r="O144" s="119"/>
      <c r="P144" s="119"/>
      <c r="Q144" s="119"/>
      <c r="R144" s="119"/>
      <c r="S144" s="119"/>
      <c r="T144" s="120"/>
      <c r="AT144" s="116" t="s">
        <v>218</v>
      </c>
      <c r="AU144" s="116" t="s">
        <v>88</v>
      </c>
      <c r="AV144" s="115" t="s">
        <v>86</v>
      </c>
      <c r="AW144" s="115" t="s">
        <v>35</v>
      </c>
      <c r="AX144" s="115" t="s">
        <v>79</v>
      </c>
      <c r="AY144" s="116" t="s">
        <v>205</v>
      </c>
    </row>
    <row r="145" spans="2:65" s="122" customFormat="1">
      <c r="B145" s="121"/>
      <c r="D145" s="110" t="s">
        <v>218</v>
      </c>
      <c r="E145" s="123" t="s">
        <v>1</v>
      </c>
      <c r="F145" s="124" t="s">
        <v>1092</v>
      </c>
      <c r="H145" s="125">
        <v>2</v>
      </c>
      <c r="I145" s="6"/>
      <c r="L145" s="121"/>
      <c r="M145" s="126"/>
      <c r="N145" s="127"/>
      <c r="O145" s="127"/>
      <c r="P145" s="127"/>
      <c r="Q145" s="127"/>
      <c r="R145" s="127"/>
      <c r="S145" s="127"/>
      <c r="T145" s="128"/>
      <c r="AT145" s="123" t="s">
        <v>218</v>
      </c>
      <c r="AU145" s="123" t="s">
        <v>88</v>
      </c>
      <c r="AV145" s="122" t="s">
        <v>88</v>
      </c>
      <c r="AW145" s="122" t="s">
        <v>35</v>
      </c>
      <c r="AX145" s="122" t="s">
        <v>79</v>
      </c>
      <c r="AY145" s="123" t="s">
        <v>205</v>
      </c>
    </row>
    <row r="146" spans="2:65" s="200" customFormat="1">
      <c r="B146" s="199"/>
      <c r="D146" s="110" t="s">
        <v>218</v>
      </c>
      <c r="E146" s="201" t="s">
        <v>1</v>
      </c>
      <c r="F146" s="202" t="s">
        <v>220</v>
      </c>
      <c r="H146" s="203">
        <v>2</v>
      </c>
      <c r="I146" s="7"/>
      <c r="L146" s="199"/>
      <c r="M146" s="204"/>
      <c r="N146" s="205"/>
      <c r="O146" s="205"/>
      <c r="P146" s="205"/>
      <c r="Q146" s="205"/>
      <c r="R146" s="205"/>
      <c r="S146" s="205"/>
      <c r="T146" s="206"/>
      <c r="AT146" s="201" t="s">
        <v>218</v>
      </c>
      <c r="AU146" s="201" t="s">
        <v>88</v>
      </c>
      <c r="AV146" s="200" t="s">
        <v>212</v>
      </c>
      <c r="AW146" s="200" t="s">
        <v>35</v>
      </c>
      <c r="AX146" s="200" t="s">
        <v>86</v>
      </c>
      <c r="AY146" s="201" t="s">
        <v>205</v>
      </c>
    </row>
    <row r="147" spans="2:65" s="25" customFormat="1" ht="24" customHeight="1">
      <c r="B147" s="23"/>
      <c r="C147" s="98" t="s">
        <v>212</v>
      </c>
      <c r="D147" s="98" t="s">
        <v>207</v>
      </c>
      <c r="E147" s="99" t="s">
        <v>259</v>
      </c>
      <c r="F147" s="100" t="s">
        <v>260</v>
      </c>
      <c r="G147" s="101" t="s">
        <v>233</v>
      </c>
      <c r="H147" s="102">
        <v>650.14</v>
      </c>
      <c r="I147" s="5"/>
      <c r="J147" s="102">
        <f>ROUND(I147*H147,2)</f>
        <v>0</v>
      </c>
      <c r="K147" s="100" t="s">
        <v>211</v>
      </c>
      <c r="L147" s="23"/>
      <c r="M147" s="103" t="s">
        <v>1</v>
      </c>
      <c r="N147" s="104" t="s">
        <v>44</v>
      </c>
      <c r="O147" s="105"/>
      <c r="P147" s="106">
        <f>O147*H147</f>
        <v>0</v>
      </c>
      <c r="Q147" s="106">
        <v>0</v>
      </c>
      <c r="R147" s="106">
        <f>Q147*H147</f>
        <v>0</v>
      </c>
      <c r="S147" s="106">
        <v>0</v>
      </c>
      <c r="T147" s="107">
        <f>S147*H147</f>
        <v>0</v>
      </c>
      <c r="AR147" s="108" t="s">
        <v>212</v>
      </c>
      <c r="AT147" s="108" t="s">
        <v>207</v>
      </c>
      <c r="AU147" s="108" t="s">
        <v>88</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1093</v>
      </c>
    </row>
    <row r="148" spans="2:65" s="122" customFormat="1">
      <c r="B148" s="121"/>
      <c r="D148" s="110" t="s">
        <v>218</v>
      </c>
      <c r="E148" s="123" t="s">
        <v>1</v>
      </c>
      <c r="F148" s="124" t="s">
        <v>1094</v>
      </c>
      <c r="H148" s="125">
        <v>650.14</v>
      </c>
      <c r="I148" s="6"/>
      <c r="L148" s="121"/>
      <c r="M148" s="126"/>
      <c r="N148" s="127"/>
      <c r="O148" s="127"/>
      <c r="P148" s="127"/>
      <c r="Q148" s="127"/>
      <c r="R148" s="127"/>
      <c r="S148" s="127"/>
      <c r="T148" s="128"/>
      <c r="AT148" s="123" t="s">
        <v>218</v>
      </c>
      <c r="AU148" s="123" t="s">
        <v>88</v>
      </c>
      <c r="AV148" s="122" t="s">
        <v>88</v>
      </c>
      <c r="AW148" s="122" t="s">
        <v>35</v>
      </c>
      <c r="AX148" s="122" t="s">
        <v>79</v>
      </c>
      <c r="AY148" s="123" t="s">
        <v>205</v>
      </c>
    </row>
    <row r="149" spans="2:65" s="200" customFormat="1">
      <c r="B149" s="199"/>
      <c r="D149" s="110" t="s">
        <v>218</v>
      </c>
      <c r="E149" s="201" t="s">
        <v>1</v>
      </c>
      <c r="F149" s="202" t="s">
        <v>220</v>
      </c>
      <c r="H149" s="203">
        <v>650.14</v>
      </c>
      <c r="I149" s="7"/>
      <c r="L149" s="199"/>
      <c r="M149" s="204"/>
      <c r="N149" s="205"/>
      <c r="O149" s="205"/>
      <c r="P149" s="205"/>
      <c r="Q149" s="205"/>
      <c r="R149" s="205"/>
      <c r="S149" s="205"/>
      <c r="T149" s="206"/>
      <c r="AT149" s="201" t="s">
        <v>218</v>
      </c>
      <c r="AU149" s="201" t="s">
        <v>88</v>
      </c>
      <c r="AV149" s="200" t="s">
        <v>212</v>
      </c>
      <c r="AW149" s="200" t="s">
        <v>35</v>
      </c>
      <c r="AX149" s="200" t="s">
        <v>86</v>
      </c>
      <c r="AY149" s="201" t="s">
        <v>205</v>
      </c>
    </row>
    <row r="150" spans="2:65" s="25" customFormat="1" ht="24" customHeight="1">
      <c r="B150" s="23"/>
      <c r="C150" s="98" t="s">
        <v>258</v>
      </c>
      <c r="D150" s="98" t="s">
        <v>207</v>
      </c>
      <c r="E150" s="99" t="s">
        <v>1095</v>
      </c>
      <c r="F150" s="100" t="s">
        <v>1096</v>
      </c>
      <c r="G150" s="101" t="s">
        <v>233</v>
      </c>
      <c r="H150" s="102">
        <v>78</v>
      </c>
      <c r="I150" s="5"/>
      <c r="J150" s="102">
        <f>ROUND(I150*H150,2)</f>
        <v>0</v>
      </c>
      <c r="K150" s="100" t="s">
        <v>211</v>
      </c>
      <c r="L150" s="23"/>
      <c r="M150" s="103" t="s">
        <v>1</v>
      </c>
      <c r="N150" s="104" t="s">
        <v>44</v>
      </c>
      <c r="O150" s="105"/>
      <c r="P150" s="106">
        <f>O150*H150</f>
        <v>0</v>
      </c>
      <c r="Q150" s="106">
        <v>0</v>
      </c>
      <c r="R150" s="106">
        <f>Q150*H150</f>
        <v>0</v>
      </c>
      <c r="S150" s="106">
        <v>0</v>
      </c>
      <c r="T150" s="107">
        <f>S150*H150</f>
        <v>0</v>
      </c>
      <c r="AR150" s="108" t="s">
        <v>212</v>
      </c>
      <c r="AT150" s="108" t="s">
        <v>207</v>
      </c>
      <c r="AU150" s="108" t="s">
        <v>88</v>
      </c>
      <c r="AY150" s="15" t="s">
        <v>205</v>
      </c>
      <c r="BE150" s="109">
        <f>IF(N150="základní",J150,0)</f>
        <v>0</v>
      </c>
      <c r="BF150" s="109">
        <f>IF(N150="snížená",J150,0)</f>
        <v>0</v>
      </c>
      <c r="BG150" s="109">
        <f>IF(N150="zákl. přenesená",J150,0)</f>
        <v>0</v>
      </c>
      <c r="BH150" s="109">
        <f>IF(N150="sníž. přenesená",J150,0)</f>
        <v>0</v>
      </c>
      <c r="BI150" s="109">
        <f>IF(N150="nulová",J150,0)</f>
        <v>0</v>
      </c>
      <c r="BJ150" s="15" t="s">
        <v>86</v>
      </c>
      <c r="BK150" s="109">
        <f>ROUND(I150*H150,2)</f>
        <v>0</v>
      </c>
      <c r="BL150" s="15" t="s">
        <v>212</v>
      </c>
      <c r="BM150" s="108" t="s">
        <v>1097</v>
      </c>
    </row>
    <row r="151" spans="2:65" s="115" customFormat="1">
      <c r="B151" s="114"/>
      <c r="D151" s="110" t="s">
        <v>218</v>
      </c>
      <c r="E151" s="116" t="s">
        <v>1</v>
      </c>
      <c r="F151" s="117" t="s">
        <v>1082</v>
      </c>
      <c r="H151" s="116" t="s">
        <v>1</v>
      </c>
      <c r="I151" s="9"/>
      <c r="L151" s="114"/>
      <c r="M151" s="118"/>
      <c r="N151" s="119"/>
      <c r="O151" s="119"/>
      <c r="P151" s="119"/>
      <c r="Q151" s="119"/>
      <c r="R151" s="119"/>
      <c r="S151" s="119"/>
      <c r="T151" s="120"/>
      <c r="AT151" s="116" t="s">
        <v>218</v>
      </c>
      <c r="AU151" s="116" t="s">
        <v>88</v>
      </c>
      <c r="AV151" s="115" t="s">
        <v>86</v>
      </c>
      <c r="AW151" s="115" t="s">
        <v>35</v>
      </c>
      <c r="AX151" s="115" t="s">
        <v>79</v>
      </c>
      <c r="AY151" s="116" t="s">
        <v>205</v>
      </c>
    </row>
    <row r="152" spans="2:65" s="122" customFormat="1">
      <c r="B152" s="121"/>
      <c r="D152" s="110" t="s">
        <v>218</v>
      </c>
      <c r="E152" s="123" t="s">
        <v>1</v>
      </c>
      <c r="F152" s="124" t="s">
        <v>1098</v>
      </c>
      <c r="H152" s="125">
        <v>78</v>
      </c>
      <c r="I152" s="6"/>
      <c r="L152" s="121"/>
      <c r="M152" s="126"/>
      <c r="N152" s="127"/>
      <c r="O152" s="127"/>
      <c r="P152" s="127"/>
      <c r="Q152" s="127"/>
      <c r="R152" s="127"/>
      <c r="S152" s="127"/>
      <c r="T152" s="128"/>
      <c r="AT152" s="123" t="s">
        <v>218</v>
      </c>
      <c r="AU152" s="123" t="s">
        <v>88</v>
      </c>
      <c r="AV152" s="122" t="s">
        <v>88</v>
      </c>
      <c r="AW152" s="122" t="s">
        <v>35</v>
      </c>
      <c r="AX152" s="122" t="s">
        <v>79</v>
      </c>
      <c r="AY152" s="123" t="s">
        <v>205</v>
      </c>
    </row>
    <row r="153" spans="2:65" s="200" customFormat="1">
      <c r="B153" s="199"/>
      <c r="D153" s="110" t="s">
        <v>218</v>
      </c>
      <c r="E153" s="201" t="s">
        <v>1</v>
      </c>
      <c r="F153" s="202" t="s">
        <v>220</v>
      </c>
      <c r="H153" s="203">
        <v>78</v>
      </c>
      <c r="I153" s="7"/>
      <c r="L153" s="199"/>
      <c r="M153" s="204"/>
      <c r="N153" s="205"/>
      <c r="O153" s="205"/>
      <c r="P153" s="205"/>
      <c r="Q153" s="205"/>
      <c r="R153" s="205"/>
      <c r="S153" s="205"/>
      <c r="T153" s="206"/>
      <c r="AT153" s="201" t="s">
        <v>218</v>
      </c>
      <c r="AU153" s="201" t="s">
        <v>88</v>
      </c>
      <c r="AV153" s="200" t="s">
        <v>212</v>
      </c>
      <c r="AW153" s="200" t="s">
        <v>35</v>
      </c>
      <c r="AX153" s="200" t="s">
        <v>86</v>
      </c>
      <c r="AY153" s="201" t="s">
        <v>205</v>
      </c>
    </row>
    <row r="154" spans="2:65" s="25" customFormat="1" ht="16.5" customHeight="1">
      <c r="B154" s="23"/>
      <c r="C154" s="98" t="s">
        <v>263</v>
      </c>
      <c r="D154" s="98" t="s">
        <v>207</v>
      </c>
      <c r="E154" s="99" t="s">
        <v>1099</v>
      </c>
      <c r="F154" s="100" t="s">
        <v>1100</v>
      </c>
      <c r="G154" s="101" t="s">
        <v>233</v>
      </c>
      <c r="H154" s="102">
        <v>2</v>
      </c>
      <c r="I154" s="5"/>
      <c r="J154" s="102">
        <f>ROUND(I154*H154,2)</f>
        <v>0</v>
      </c>
      <c r="K154" s="100" t="s">
        <v>234</v>
      </c>
      <c r="L154" s="23"/>
      <c r="M154" s="103" t="s">
        <v>1</v>
      </c>
      <c r="N154" s="104" t="s">
        <v>44</v>
      </c>
      <c r="O154" s="105"/>
      <c r="P154" s="106">
        <f>O154*H154</f>
        <v>0</v>
      </c>
      <c r="Q154" s="106">
        <v>0</v>
      </c>
      <c r="R154" s="106">
        <f>Q154*H154</f>
        <v>0</v>
      </c>
      <c r="S154" s="106">
        <v>0</v>
      </c>
      <c r="T154" s="107">
        <f>S154*H154</f>
        <v>0</v>
      </c>
      <c r="AR154" s="108" t="s">
        <v>212</v>
      </c>
      <c r="AT154" s="108" t="s">
        <v>207</v>
      </c>
      <c r="AU154" s="108" t="s">
        <v>88</v>
      </c>
      <c r="AY154" s="15" t="s">
        <v>205</v>
      </c>
      <c r="BE154" s="109">
        <f>IF(N154="základní",J154,0)</f>
        <v>0</v>
      </c>
      <c r="BF154" s="109">
        <f>IF(N154="snížená",J154,0)</f>
        <v>0</v>
      </c>
      <c r="BG154" s="109">
        <f>IF(N154="zákl. přenesená",J154,0)</f>
        <v>0</v>
      </c>
      <c r="BH154" s="109">
        <f>IF(N154="sníž. přenesená",J154,0)</f>
        <v>0</v>
      </c>
      <c r="BI154" s="109">
        <f>IF(N154="nulová",J154,0)</f>
        <v>0</v>
      </c>
      <c r="BJ154" s="15" t="s">
        <v>86</v>
      </c>
      <c r="BK154" s="109">
        <f>ROUND(I154*H154,2)</f>
        <v>0</v>
      </c>
      <c r="BL154" s="15" t="s">
        <v>212</v>
      </c>
      <c r="BM154" s="108" t="s">
        <v>1101</v>
      </c>
    </row>
    <row r="155" spans="2:65" s="25" customFormat="1" ht="19.5">
      <c r="B155" s="23"/>
      <c r="D155" s="110" t="s">
        <v>214</v>
      </c>
      <c r="F155" s="198" t="s">
        <v>1102</v>
      </c>
      <c r="I155" s="2"/>
      <c r="L155" s="23"/>
      <c r="M155" s="112"/>
      <c r="N155" s="105"/>
      <c r="O155" s="105"/>
      <c r="P155" s="105"/>
      <c r="Q155" s="105"/>
      <c r="R155" s="105"/>
      <c r="S155" s="105"/>
      <c r="T155" s="113"/>
      <c r="AT155" s="15" t="s">
        <v>214</v>
      </c>
      <c r="AU155" s="15" t="s">
        <v>88</v>
      </c>
    </row>
    <row r="156" spans="2:65" s="25" customFormat="1" ht="146.25">
      <c r="B156" s="23"/>
      <c r="D156" s="110" t="s">
        <v>237</v>
      </c>
      <c r="F156" s="111" t="s">
        <v>268</v>
      </c>
      <c r="I156" s="2"/>
      <c r="L156" s="23"/>
      <c r="M156" s="112"/>
      <c r="N156" s="105"/>
      <c r="O156" s="105"/>
      <c r="P156" s="105"/>
      <c r="Q156" s="105"/>
      <c r="R156" s="105"/>
      <c r="S156" s="105"/>
      <c r="T156" s="113"/>
      <c r="AT156" s="15" t="s">
        <v>237</v>
      </c>
      <c r="AU156" s="15" t="s">
        <v>88</v>
      </c>
    </row>
    <row r="157" spans="2:65" s="115" customFormat="1" ht="22.5">
      <c r="B157" s="114"/>
      <c r="D157" s="110" t="s">
        <v>218</v>
      </c>
      <c r="E157" s="116" t="s">
        <v>1</v>
      </c>
      <c r="F157" s="117" t="s">
        <v>271</v>
      </c>
      <c r="H157" s="116" t="s">
        <v>1</v>
      </c>
      <c r="I157" s="9"/>
      <c r="L157" s="114"/>
      <c r="M157" s="118"/>
      <c r="N157" s="119"/>
      <c r="O157" s="119"/>
      <c r="P157" s="119"/>
      <c r="Q157" s="119"/>
      <c r="R157" s="119"/>
      <c r="S157" s="119"/>
      <c r="T157" s="120"/>
      <c r="AT157" s="116" t="s">
        <v>218</v>
      </c>
      <c r="AU157" s="116" t="s">
        <v>88</v>
      </c>
      <c r="AV157" s="115" t="s">
        <v>86</v>
      </c>
      <c r="AW157" s="115" t="s">
        <v>35</v>
      </c>
      <c r="AX157" s="115" t="s">
        <v>79</v>
      </c>
      <c r="AY157" s="116" t="s">
        <v>205</v>
      </c>
    </row>
    <row r="158" spans="2:65" s="115" customFormat="1">
      <c r="B158" s="114"/>
      <c r="D158" s="110" t="s">
        <v>218</v>
      </c>
      <c r="E158" s="116" t="s">
        <v>1</v>
      </c>
      <c r="F158" s="117" t="s">
        <v>1103</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22" customFormat="1">
      <c r="B159" s="121"/>
      <c r="D159" s="110" t="s">
        <v>218</v>
      </c>
      <c r="E159" s="123" t="s">
        <v>1</v>
      </c>
      <c r="F159" s="124" t="s">
        <v>1092</v>
      </c>
      <c r="H159" s="125">
        <v>2</v>
      </c>
      <c r="I159" s="6"/>
      <c r="L159" s="121"/>
      <c r="M159" s="126"/>
      <c r="N159" s="127"/>
      <c r="O159" s="127"/>
      <c r="P159" s="127"/>
      <c r="Q159" s="127"/>
      <c r="R159" s="127"/>
      <c r="S159" s="127"/>
      <c r="T159" s="128"/>
      <c r="AT159" s="123" t="s">
        <v>218</v>
      </c>
      <c r="AU159" s="123" t="s">
        <v>88</v>
      </c>
      <c r="AV159" s="122" t="s">
        <v>88</v>
      </c>
      <c r="AW159" s="122" t="s">
        <v>35</v>
      </c>
      <c r="AX159" s="122" t="s">
        <v>79</v>
      </c>
      <c r="AY159" s="123" t="s">
        <v>205</v>
      </c>
    </row>
    <row r="160" spans="2:65" s="200" customFormat="1">
      <c r="B160" s="199"/>
      <c r="D160" s="110" t="s">
        <v>218</v>
      </c>
      <c r="E160" s="201" t="s">
        <v>1</v>
      </c>
      <c r="F160" s="202" t="s">
        <v>220</v>
      </c>
      <c r="H160" s="203">
        <v>2</v>
      </c>
      <c r="I160" s="7"/>
      <c r="L160" s="199"/>
      <c r="M160" s="204"/>
      <c r="N160" s="205"/>
      <c r="O160" s="205"/>
      <c r="P160" s="205"/>
      <c r="Q160" s="205"/>
      <c r="R160" s="205"/>
      <c r="S160" s="205"/>
      <c r="T160" s="206"/>
      <c r="AT160" s="201" t="s">
        <v>218</v>
      </c>
      <c r="AU160" s="201" t="s">
        <v>88</v>
      </c>
      <c r="AV160" s="200" t="s">
        <v>212</v>
      </c>
      <c r="AW160" s="200" t="s">
        <v>35</v>
      </c>
      <c r="AX160" s="200" t="s">
        <v>86</v>
      </c>
      <c r="AY160" s="201" t="s">
        <v>205</v>
      </c>
    </row>
    <row r="161" spans="2:65" s="25" customFormat="1" ht="24" customHeight="1">
      <c r="B161" s="23"/>
      <c r="C161" s="98" t="s">
        <v>272</v>
      </c>
      <c r="D161" s="98" t="s">
        <v>207</v>
      </c>
      <c r="E161" s="99" t="s">
        <v>587</v>
      </c>
      <c r="F161" s="100" t="s">
        <v>588</v>
      </c>
      <c r="G161" s="101" t="s">
        <v>210</v>
      </c>
      <c r="H161" s="102">
        <v>20</v>
      </c>
      <c r="I161" s="5"/>
      <c r="J161" s="102">
        <f>ROUND(I161*H161,2)</f>
        <v>0</v>
      </c>
      <c r="K161" s="100" t="s">
        <v>234</v>
      </c>
      <c r="L161" s="23"/>
      <c r="M161" s="103" t="s">
        <v>1</v>
      </c>
      <c r="N161" s="104" t="s">
        <v>44</v>
      </c>
      <c r="O161" s="105"/>
      <c r="P161" s="106">
        <f>O161*H161</f>
        <v>0</v>
      </c>
      <c r="Q161" s="106">
        <v>0</v>
      </c>
      <c r="R161" s="106">
        <f>Q161*H161</f>
        <v>0</v>
      </c>
      <c r="S161" s="106">
        <v>0</v>
      </c>
      <c r="T161" s="107">
        <f>S161*H161</f>
        <v>0</v>
      </c>
      <c r="AR161" s="108" t="s">
        <v>212</v>
      </c>
      <c r="AT161" s="108" t="s">
        <v>207</v>
      </c>
      <c r="AU161" s="108" t="s">
        <v>88</v>
      </c>
      <c r="AY161" s="15" t="s">
        <v>205</v>
      </c>
      <c r="BE161" s="109">
        <f>IF(N161="základní",J161,0)</f>
        <v>0</v>
      </c>
      <c r="BF161" s="109">
        <f>IF(N161="snížená",J161,0)</f>
        <v>0</v>
      </c>
      <c r="BG161" s="109">
        <f>IF(N161="zákl. přenesená",J161,0)</f>
        <v>0</v>
      </c>
      <c r="BH161" s="109">
        <f>IF(N161="sníž. přenesená",J161,0)</f>
        <v>0</v>
      </c>
      <c r="BI161" s="109">
        <f>IF(N161="nulová",J161,0)</f>
        <v>0</v>
      </c>
      <c r="BJ161" s="15" t="s">
        <v>86</v>
      </c>
      <c r="BK161" s="109">
        <f>ROUND(I161*H161,2)</f>
        <v>0</v>
      </c>
      <c r="BL161" s="15" t="s">
        <v>212</v>
      </c>
      <c r="BM161" s="108" t="s">
        <v>1104</v>
      </c>
    </row>
    <row r="162" spans="2:65" s="25" customFormat="1" ht="19.5">
      <c r="B162" s="23"/>
      <c r="D162" s="110" t="s">
        <v>214</v>
      </c>
      <c r="F162" s="198" t="s">
        <v>590</v>
      </c>
      <c r="I162" s="2"/>
      <c r="L162" s="23"/>
      <c r="M162" s="112"/>
      <c r="N162" s="105"/>
      <c r="O162" s="105"/>
      <c r="P162" s="105"/>
      <c r="Q162" s="105"/>
      <c r="R162" s="105"/>
      <c r="S162" s="105"/>
      <c r="T162" s="113"/>
      <c r="AT162" s="15" t="s">
        <v>214</v>
      </c>
      <c r="AU162" s="15" t="s">
        <v>88</v>
      </c>
    </row>
    <row r="163" spans="2:65" s="25" customFormat="1" ht="117">
      <c r="B163" s="23"/>
      <c r="D163" s="110" t="s">
        <v>237</v>
      </c>
      <c r="F163" s="111" t="s">
        <v>291</v>
      </c>
      <c r="I163" s="2"/>
      <c r="L163" s="23"/>
      <c r="M163" s="112"/>
      <c r="N163" s="105"/>
      <c r="O163" s="105"/>
      <c r="P163" s="105"/>
      <c r="Q163" s="105"/>
      <c r="R163" s="105"/>
      <c r="S163" s="105"/>
      <c r="T163" s="113"/>
      <c r="AT163" s="15" t="s">
        <v>237</v>
      </c>
      <c r="AU163" s="15" t="s">
        <v>88</v>
      </c>
    </row>
    <row r="164" spans="2:65" s="115" customFormat="1">
      <c r="B164" s="114"/>
      <c r="D164" s="110" t="s">
        <v>218</v>
      </c>
      <c r="E164" s="116" t="s">
        <v>1</v>
      </c>
      <c r="F164" s="117" t="s">
        <v>1103</v>
      </c>
      <c r="H164" s="116" t="s">
        <v>1</v>
      </c>
      <c r="I164" s="9"/>
      <c r="L164" s="114"/>
      <c r="M164" s="118"/>
      <c r="N164" s="119"/>
      <c r="O164" s="119"/>
      <c r="P164" s="119"/>
      <c r="Q164" s="119"/>
      <c r="R164" s="119"/>
      <c r="S164" s="119"/>
      <c r="T164" s="120"/>
      <c r="AT164" s="116" t="s">
        <v>218</v>
      </c>
      <c r="AU164" s="116" t="s">
        <v>88</v>
      </c>
      <c r="AV164" s="115" t="s">
        <v>86</v>
      </c>
      <c r="AW164" s="115" t="s">
        <v>35</v>
      </c>
      <c r="AX164" s="115" t="s">
        <v>79</v>
      </c>
      <c r="AY164" s="116" t="s">
        <v>205</v>
      </c>
    </row>
    <row r="165" spans="2:65" s="122" customFormat="1">
      <c r="B165" s="121"/>
      <c r="D165" s="110" t="s">
        <v>218</v>
      </c>
      <c r="E165" s="123" t="s">
        <v>1</v>
      </c>
      <c r="F165" s="124" t="s">
        <v>1105</v>
      </c>
      <c r="H165" s="125">
        <v>20</v>
      </c>
      <c r="I165" s="6"/>
      <c r="L165" s="121"/>
      <c r="M165" s="126"/>
      <c r="N165" s="127"/>
      <c r="O165" s="127"/>
      <c r="P165" s="127"/>
      <c r="Q165" s="127"/>
      <c r="R165" s="127"/>
      <c r="S165" s="127"/>
      <c r="T165" s="128"/>
      <c r="AT165" s="123" t="s">
        <v>218</v>
      </c>
      <c r="AU165" s="123" t="s">
        <v>88</v>
      </c>
      <c r="AV165" s="122" t="s">
        <v>88</v>
      </c>
      <c r="AW165" s="122" t="s">
        <v>35</v>
      </c>
      <c r="AX165" s="122" t="s">
        <v>79</v>
      </c>
      <c r="AY165" s="123" t="s">
        <v>205</v>
      </c>
    </row>
    <row r="166" spans="2:65" s="200" customFormat="1">
      <c r="B166" s="199"/>
      <c r="D166" s="110" t="s">
        <v>218</v>
      </c>
      <c r="E166" s="201" t="s">
        <v>1</v>
      </c>
      <c r="F166" s="202" t="s">
        <v>220</v>
      </c>
      <c r="H166" s="203">
        <v>20</v>
      </c>
      <c r="I166" s="7"/>
      <c r="L166" s="199"/>
      <c r="M166" s="204"/>
      <c r="N166" s="205"/>
      <c r="O166" s="205"/>
      <c r="P166" s="205"/>
      <c r="Q166" s="205"/>
      <c r="R166" s="205"/>
      <c r="S166" s="205"/>
      <c r="T166" s="206"/>
      <c r="AT166" s="201" t="s">
        <v>218</v>
      </c>
      <c r="AU166" s="201" t="s">
        <v>88</v>
      </c>
      <c r="AV166" s="200" t="s">
        <v>212</v>
      </c>
      <c r="AW166" s="200" t="s">
        <v>35</v>
      </c>
      <c r="AX166" s="200" t="s">
        <v>86</v>
      </c>
      <c r="AY166" s="201" t="s">
        <v>205</v>
      </c>
    </row>
    <row r="167" spans="2:65" s="25" customFormat="1" ht="16.5" customHeight="1">
      <c r="B167" s="23"/>
      <c r="C167" s="207" t="s">
        <v>225</v>
      </c>
      <c r="D167" s="207" t="s">
        <v>221</v>
      </c>
      <c r="E167" s="208" t="s">
        <v>295</v>
      </c>
      <c r="F167" s="209" t="s">
        <v>296</v>
      </c>
      <c r="G167" s="210" t="s">
        <v>297</v>
      </c>
      <c r="H167" s="211">
        <v>0.3</v>
      </c>
      <c r="I167" s="8"/>
      <c r="J167" s="211">
        <f>ROUND(I167*H167,2)</f>
        <v>0</v>
      </c>
      <c r="K167" s="209" t="s">
        <v>234</v>
      </c>
      <c r="L167" s="212"/>
      <c r="M167" s="213" t="s">
        <v>1</v>
      </c>
      <c r="N167" s="214" t="s">
        <v>44</v>
      </c>
      <c r="O167" s="105"/>
      <c r="P167" s="106">
        <f>O167*H167</f>
        <v>0</v>
      </c>
      <c r="Q167" s="106">
        <v>1E-3</v>
      </c>
      <c r="R167" s="106">
        <f>Q167*H167</f>
        <v>2.9999999999999997E-4</v>
      </c>
      <c r="S167" s="106">
        <v>0</v>
      </c>
      <c r="T167" s="107">
        <f>S167*H167</f>
        <v>0</v>
      </c>
      <c r="AR167" s="108" t="s">
        <v>225</v>
      </c>
      <c r="AT167" s="108" t="s">
        <v>221</v>
      </c>
      <c r="AU167" s="108" t="s">
        <v>88</v>
      </c>
      <c r="AY167" s="15" t="s">
        <v>205</v>
      </c>
      <c r="BE167" s="109">
        <f>IF(N167="základní",J167,0)</f>
        <v>0</v>
      </c>
      <c r="BF167" s="109">
        <f>IF(N167="snížená",J167,0)</f>
        <v>0</v>
      </c>
      <c r="BG167" s="109">
        <f>IF(N167="zákl. přenesená",J167,0)</f>
        <v>0</v>
      </c>
      <c r="BH167" s="109">
        <f>IF(N167="sníž. přenesená",J167,0)</f>
        <v>0</v>
      </c>
      <c r="BI167" s="109">
        <f>IF(N167="nulová",J167,0)</f>
        <v>0</v>
      </c>
      <c r="BJ167" s="15" t="s">
        <v>86</v>
      </c>
      <c r="BK167" s="109">
        <f>ROUND(I167*H167,2)</f>
        <v>0</v>
      </c>
      <c r="BL167" s="15" t="s">
        <v>212</v>
      </c>
      <c r="BM167" s="108" t="s">
        <v>1106</v>
      </c>
    </row>
    <row r="168" spans="2:65" s="25" customFormat="1">
      <c r="B168" s="23"/>
      <c r="D168" s="110" t="s">
        <v>214</v>
      </c>
      <c r="F168" s="198" t="s">
        <v>296</v>
      </c>
      <c r="I168" s="2"/>
      <c r="L168" s="23"/>
      <c r="M168" s="112"/>
      <c r="N168" s="105"/>
      <c r="O168" s="105"/>
      <c r="P168" s="105"/>
      <c r="Q168" s="105"/>
      <c r="R168" s="105"/>
      <c r="S168" s="105"/>
      <c r="T168" s="113"/>
      <c r="AT168" s="15" t="s">
        <v>214</v>
      </c>
      <c r="AU168" s="15" t="s">
        <v>88</v>
      </c>
    </row>
    <row r="169" spans="2:65" s="122" customFormat="1">
      <c r="B169" s="121"/>
      <c r="D169" s="110" t="s">
        <v>218</v>
      </c>
      <c r="F169" s="124" t="s">
        <v>1107</v>
      </c>
      <c r="H169" s="125">
        <v>0.3</v>
      </c>
      <c r="I169" s="6"/>
      <c r="L169" s="121"/>
      <c r="M169" s="126"/>
      <c r="N169" s="127"/>
      <c r="O169" s="127"/>
      <c r="P169" s="127"/>
      <c r="Q169" s="127"/>
      <c r="R169" s="127"/>
      <c r="S169" s="127"/>
      <c r="T169" s="128"/>
      <c r="AT169" s="123" t="s">
        <v>218</v>
      </c>
      <c r="AU169" s="123" t="s">
        <v>88</v>
      </c>
      <c r="AV169" s="122" t="s">
        <v>88</v>
      </c>
      <c r="AW169" s="122" t="s">
        <v>3</v>
      </c>
      <c r="AX169" s="122" t="s">
        <v>86</v>
      </c>
      <c r="AY169" s="123" t="s">
        <v>205</v>
      </c>
    </row>
    <row r="170" spans="2:65" s="25" customFormat="1" ht="16.5" customHeight="1">
      <c r="B170" s="23"/>
      <c r="C170" s="98" t="s">
        <v>286</v>
      </c>
      <c r="D170" s="98" t="s">
        <v>207</v>
      </c>
      <c r="E170" s="99" t="s">
        <v>699</v>
      </c>
      <c r="F170" s="100" t="s">
        <v>700</v>
      </c>
      <c r="G170" s="101" t="s">
        <v>210</v>
      </c>
      <c r="H170" s="102">
        <v>1075.83</v>
      </c>
      <c r="I170" s="5"/>
      <c r="J170" s="102">
        <f>ROUND(I170*H170,2)</f>
        <v>0</v>
      </c>
      <c r="K170" s="100" t="s">
        <v>234</v>
      </c>
      <c r="L170" s="23"/>
      <c r="M170" s="103" t="s">
        <v>1</v>
      </c>
      <c r="N170" s="104" t="s">
        <v>44</v>
      </c>
      <c r="O170" s="105"/>
      <c r="P170" s="106">
        <f>O170*H170</f>
        <v>0</v>
      </c>
      <c r="Q170" s="106">
        <v>0</v>
      </c>
      <c r="R170" s="106">
        <f>Q170*H170</f>
        <v>0</v>
      </c>
      <c r="S170" s="106">
        <v>0</v>
      </c>
      <c r="T170" s="107">
        <f>S170*H170</f>
        <v>0</v>
      </c>
      <c r="AR170" s="108" t="s">
        <v>212</v>
      </c>
      <c r="AT170" s="108" t="s">
        <v>207</v>
      </c>
      <c r="AU170" s="108" t="s">
        <v>88</v>
      </c>
      <c r="AY170" s="15" t="s">
        <v>205</v>
      </c>
      <c r="BE170" s="109">
        <f>IF(N170="základní",J170,0)</f>
        <v>0</v>
      </c>
      <c r="BF170" s="109">
        <f>IF(N170="snížená",J170,0)</f>
        <v>0</v>
      </c>
      <c r="BG170" s="109">
        <f>IF(N170="zákl. přenesená",J170,0)</f>
        <v>0</v>
      </c>
      <c r="BH170" s="109">
        <f>IF(N170="sníž. přenesená",J170,0)</f>
        <v>0</v>
      </c>
      <c r="BI170" s="109">
        <f>IF(N170="nulová",J170,0)</f>
        <v>0</v>
      </c>
      <c r="BJ170" s="15" t="s">
        <v>86</v>
      </c>
      <c r="BK170" s="109">
        <f>ROUND(I170*H170,2)</f>
        <v>0</v>
      </c>
      <c r="BL170" s="15" t="s">
        <v>212</v>
      </c>
      <c r="BM170" s="108" t="s">
        <v>1108</v>
      </c>
    </row>
    <row r="171" spans="2:65" s="25" customFormat="1" ht="19.5">
      <c r="B171" s="23"/>
      <c r="D171" s="110" t="s">
        <v>214</v>
      </c>
      <c r="F171" s="198" t="s">
        <v>702</v>
      </c>
      <c r="I171" s="2"/>
      <c r="L171" s="23"/>
      <c r="M171" s="112"/>
      <c r="N171" s="105"/>
      <c r="O171" s="105"/>
      <c r="P171" s="105"/>
      <c r="Q171" s="105"/>
      <c r="R171" s="105"/>
      <c r="S171" s="105"/>
      <c r="T171" s="113"/>
      <c r="AT171" s="15" t="s">
        <v>214</v>
      </c>
      <c r="AU171" s="15" t="s">
        <v>88</v>
      </c>
    </row>
    <row r="172" spans="2:65" s="25" customFormat="1" ht="126.75">
      <c r="B172" s="23"/>
      <c r="D172" s="110" t="s">
        <v>237</v>
      </c>
      <c r="F172" s="111" t="s">
        <v>325</v>
      </c>
      <c r="I172" s="2"/>
      <c r="L172" s="23"/>
      <c r="M172" s="112"/>
      <c r="N172" s="105"/>
      <c r="O172" s="105"/>
      <c r="P172" s="105"/>
      <c r="Q172" s="105"/>
      <c r="R172" s="105"/>
      <c r="S172" s="105"/>
      <c r="T172" s="113"/>
      <c r="AT172" s="15" t="s">
        <v>237</v>
      </c>
      <c r="AU172" s="15" t="s">
        <v>88</v>
      </c>
    </row>
    <row r="173" spans="2:65" s="122" customFormat="1">
      <c r="B173" s="121"/>
      <c r="D173" s="110" t="s">
        <v>218</v>
      </c>
      <c r="E173" s="123" t="s">
        <v>1</v>
      </c>
      <c r="F173" s="124" t="s">
        <v>1109</v>
      </c>
      <c r="H173" s="125">
        <v>1055.83</v>
      </c>
      <c r="I173" s="6"/>
      <c r="L173" s="121"/>
      <c r="M173" s="126"/>
      <c r="N173" s="127"/>
      <c r="O173" s="127"/>
      <c r="P173" s="127"/>
      <c r="Q173" s="127"/>
      <c r="R173" s="127"/>
      <c r="S173" s="127"/>
      <c r="T173" s="128"/>
      <c r="AT173" s="123" t="s">
        <v>218</v>
      </c>
      <c r="AU173" s="123" t="s">
        <v>88</v>
      </c>
      <c r="AV173" s="122" t="s">
        <v>88</v>
      </c>
      <c r="AW173" s="122" t="s">
        <v>35</v>
      </c>
      <c r="AX173" s="122" t="s">
        <v>79</v>
      </c>
      <c r="AY173" s="123" t="s">
        <v>205</v>
      </c>
    </row>
    <row r="174" spans="2:65" s="122" customFormat="1">
      <c r="B174" s="121"/>
      <c r="D174" s="110" t="s">
        <v>218</v>
      </c>
      <c r="E174" s="123" t="s">
        <v>1</v>
      </c>
      <c r="F174" s="124" t="s">
        <v>1110</v>
      </c>
      <c r="H174" s="125">
        <v>20</v>
      </c>
      <c r="I174" s="6"/>
      <c r="L174" s="121"/>
      <c r="M174" s="126"/>
      <c r="N174" s="127"/>
      <c r="O174" s="127"/>
      <c r="P174" s="127"/>
      <c r="Q174" s="127"/>
      <c r="R174" s="127"/>
      <c r="S174" s="127"/>
      <c r="T174" s="128"/>
      <c r="AT174" s="123" t="s">
        <v>218</v>
      </c>
      <c r="AU174" s="123" t="s">
        <v>88</v>
      </c>
      <c r="AV174" s="122" t="s">
        <v>88</v>
      </c>
      <c r="AW174" s="122" t="s">
        <v>35</v>
      </c>
      <c r="AX174" s="122" t="s">
        <v>79</v>
      </c>
      <c r="AY174" s="123" t="s">
        <v>205</v>
      </c>
    </row>
    <row r="175" spans="2:65" s="200" customFormat="1">
      <c r="B175" s="199"/>
      <c r="D175" s="110" t="s">
        <v>218</v>
      </c>
      <c r="E175" s="201" t="s">
        <v>1</v>
      </c>
      <c r="F175" s="202" t="s">
        <v>220</v>
      </c>
      <c r="H175" s="203">
        <v>1075.83</v>
      </c>
      <c r="I175" s="7"/>
      <c r="L175" s="199"/>
      <c r="M175" s="204"/>
      <c r="N175" s="205"/>
      <c r="O175" s="205"/>
      <c r="P175" s="205"/>
      <c r="Q175" s="205"/>
      <c r="R175" s="205"/>
      <c r="S175" s="205"/>
      <c r="T175" s="206"/>
      <c r="AT175" s="201" t="s">
        <v>218</v>
      </c>
      <c r="AU175" s="201" t="s">
        <v>88</v>
      </c>
      <c r="AV175" s="200" t="s">
        <v>212</v>
      </c>
      <c r="AW175" s="200" t="s">
        <v>35</v>
      </c>
      <c r="AX175" s="200" t="s">
        <v>86</v>
      </c>
      <c r="AY175" s="201" t="s">
        <v>205</v>
      </c>
    </row>
    <row r="176" spans="2:65" s="25" customFormat="1" ht="24" customHeight="1">
      <c r="B176" s="23"/>
      <c r="C176" s="98" t="s">
        <v>294</v>
      </c>
      <c r="D176" s="98" t="s">
        <v>207</v>
      </c>
      <c r="E176" s="99" t="s">
        <v>596</v>
      </c>
      <c r="F176" s="100" t="s">
        <v>597</v>
      </c>
      <c r="G176" s="101" t="s">
        <v>210</v>
      </c>
      <c r="H176" s="102">
        <v>20</v>
      </c>
      <c r="I176" s="5"/>
      <c r="J176" s="102">
        <f>ROUND(I176*H176,2)</f>
        <v>0</v>
      </c>
      <c r="K176" s="100" t="s">
        <v>234</v>
      </c>
      <c r="L176" s="23"/>
      <c r="M176" s="103" t="s">
        <v>1</v>
      </c>
      <c r="N176" s="104" t="s">
        <v>44</v>
      </c>
      <c r="O176" s="105"/>
      <c r="P176" s="106">
        <f>O176*H176</f>
        <v>0</v>
      </c>
      <c r="Q176" s="106">
        <v>0</v>
      </c>
      <c r="R176" s="106">
        <f>Q176*H176</f>
        <v>0</v>
      </c>
      <c r="S176" s="106">
        <v>0</v>
      </c>
      <c r="T176" s="107">
        <f>S176*H176</f>
        <v>0</v>
      </c>
      <c r="AR176" s="108" t="s">
        <v>212</v>
      </c>
      <c r="AT176" s="108" t="s">
        <v>207</v>
      </c>
      <c r="AU176" s="108" t="s">
        <v>88</v>
      </c>
      <c r="AY176" s="15" t="s">
        <v>205</v>
      </c>
      <c r="BE176" s="109">
        <f>IF(N176="základní",J176,0)</f>
        <v>0</v>
      </c>
      <c r="BF176" s="109">
        <f>IF(N176="snížená",J176,0)</f>
        <v>0</v>
      </c>
      <c r="BG176" s="109">
        <f>IF(N176="zákl. přenesená",J176,0)</f>
        <v>0</v>
      </c>
      <c r="BH176" s="109">
        <f>IF(N176="sníž. přenesená",J176,0)</f>
        <v>0</v>
      </c>
      <c r="BI176" s="109">
        <f>IF(N176="nulová",J176,0)</f>
        <v>0</v>
      </c>
      <c r="BJ176" s="15" t="s">
        <v>86</v>
      </c>
      <c r="BK176" s="109">
        <f>ROUND(I176*H176,2)</f>
        <v>0</v>
      </c>
      <c r="BL176" s="15" t="s">
        <v>212</v>
      </c>
      <c r="BM176" s="108" t="s">
        <v>1111</v>
      </c>
    </row>
    <row r="177" spans="2:65" s="25" customFormat="1" ht="19.5">
      <c r="B177" s="23"/>
      <c r="D177" s="110" t="s">
        <v>214</v>
      </c>
      <c r="F177" s="198" t="s">
        <v>599</v>
      </c>
      <c r="I177" s="2"/>
      <c r="L177" s="23"/>
      <c r="M177" s="112"/>
      <c r="N177" s="105"/>
      <c r="O177" s="105"/>
      <c r="P177" s="105"/>
      <c r="Q177" s="105"/>
      <c r="R177" s="105"/>
      <c r="S177" s="105"/>
      <c r="T177" s="113"/>
      <c r="AT177" s="15" t="s">
        <v>214</v>
      </c>
      <c r="AU177" s="15" t="s">
        <v>88</v>
      </c>
    </row>
    <row r="178" spans="2:65" s="25" customFormat="1" ht="117">
      <c r="B178" s="23"/>
      <c r="D178" s="110" t="s">
        <v>237</v>
      </c>
      <c r="F178" s="111" t="s">
        <v>332</v>
      </c>
      <c r="I178" s="2"/>
      <c r="L178" s="23"/>
      <c r="M178" s="112"/>
      <c r="N178" s="105"/>
      <c r="O178" s="105"/>
      <c r="P178" s="105"/>
      <c r="Q178" s="105"/>
      <c r="R178" s="105"/>
      <c r="S178" s="105"/>
      <c r="T178" s="113"/>
      <c r="AT178" s="15" t="s">
        <v>237</v>
      </c>
      <c r="AU178" s="15" t="s">
        <v>88</v>
      </c>
    </row>
    <row r="179" spans="2:65" s="115" customFormat="1">
      <c r="B179" s="114"/>
      <c r="D179" s="110" t="s">
        <v>218</v>
      </c>
      <c r="E179" s="116" t="s">
        <v>1</v>
      </c>
      <c r="F179" s="117" t="s">
        <v>1103</v>
      </c>
      <c r="H179" s="116" t="s">
        <v>1</v>
      </c>
      <c r="I179" s="9"/>
      <c r="L179" s="114"/>
      <c r="M179" s="118"/>
      <c r="N179" s="119"/>
      <c r="O179" s="119"/>
      <c r="P179" s="119"/>
      <c r="Q179" s="119"/>
      <c r="R179" s="119"/>
      <c r="S179" s="119"/>
      <c r="T179" s="120"/>
      <c r="AT179" s="116" t="s">
        <v>218</v>
      </c>
      <c r="AU179" s="116" t="s">
        <v>88</v>
      </c>
      <c r="AV179" s="115" t="s">
        <v>86</v>
      </c>
      <c r="AW179" s="115" t="s">
        <v>35</v>
      </c>
      <c r="AX179" s="115" t="s">
        <v>79</v>
      </c>
      <c r="AY179" s="116" t="s">
        <v>205</v>
      </c>
    </row>
    <row r="180" spans="2:65" s="122" customFormat="1">
      <c r="B180" s="121"/>
      <c r="D180" s="110" t="s">
        <v>218</v>
      </c>
      <c r="E180" s="123" t="s">
        <v>1</v>
      </c>
      <c r="F180" s="124" t="s">
        <v>1105</v>
      </c>
      <c r="H180" s="125">
        <v>20</v>
      </c>
      <c r="I180" s="6"/>
      <c r="L180" s="121"/>
      <c r="M180" s="126"/>
      <c r="N180" s="127"/>
      <c r="O180" s="127"/>
      <c r="P180" s="127"/>
      <c r="Q180" s="127"/>
      <c r="R180" s="127"/>
      <c r="S180" s="127"/>
      <c r="T180" s="128"/>
      <c r="AT180" s="123" t="s">
        <v>218</v>
      </c>
      <c r="AU180" s="123" t="s">
        <v>88</v>
      </c>
      <c r="AV180" s="122" t="s">
        <v>88</v>
      </c>
      <c r="AW180" s="122" t="s">
        <v>35</v>
      </c>
      <c r="AX180" s="122" t="s">
        <v>79</v>
      </c>
      <c r="AY180" s="123" t="s">
        <v>205</v>
      </c>
    </row>
    <row r="181" spans="2:65" s="200" customFormat="1">
      <c r="B181" s="199"/>
      <c r="D181" s="110" t="s">
        <v>218</v>
      </c>
      <c r="E181" s="201" t="s">
        <v>1</v>
      </c>
      <c r="F181" s="202" t="s">
        <v>220</v>
      </c>
      <c r="H181" s="203">
        <v>20</v>
      </c>
      <c r="I181" s="7"/>
      <c r="L181" s="199"/>
      <c r="M181" s="204"/>
      <c r="N181" s="205"/>
      <c r="O181" s="205"/>
      <c r="P181" s="205"/>
      <c r="Q181" s="205"/>
      <c r="R181" s="205"/>
      <c r="S181" s="205"/>
      <c r="T181" s="206"/>
      <c r="AT181" s="201" t="s">
        <v>218</v>
      </c>
      <c r="AU181" s="201" t="s">
        <v>88</v>
      </c>
      <c r="AV181" s="200" t="s">
        <v>212</v>
      </c>
      <c r="AW181" s="200" t="s">
        <v>35</v>
      </c>
      <c r="AX181" s="200" t="s">
        <v>86</v>
      </c>
      <c r="AY181" s="201" t="s">
        <v>205</v>
      </c>
    </row>
    <row r="182" spans="2:65" s="86" customFormat="1" ht="22.9" customHeight="1">
      <c r="B182" s="85"/>
      <c r="D182" s="87" t="s">
        <v>78</v>
      </c>
      <c r="E182" s="96" t="s">
        <v>88</v>
      </c>
      <c r="F182" s="96" t="s">
        <v>333</v>
      </c>
      <c r="I182" s="4"/>
      <c r="J182" s="97">
        <f>BK182</f>
        <v>0</v>
      </c>
      <c r="L182" s="85"/>
      <c r="M182" s="90"/>
      <c r="N182" s="91"/>
      <c r="O182" s="91"/>
      <c r="P182" s="92">
        <f>SUM(P183:P194)</f>
        <v>0</v>
      </c>
      <c r="Q182" s="91"/>
      <c r="R182" s="92">
        <f>SUM(R183:R194)</f>
        <v>33.172556</v>
      </c>
      <c r="S182" s="91"/>
      <c r="T182" s="93">
        <f>SUM(T183:T194)</f>
        <v>0</v>
      </c>
      <c r="AR182" s="87" t="s">
        <v>86</v>
      </c>
      <c r="AT182" s="94" t="s">
        <v>78</v>
      </c>
      <c r="AU182" s="94" t="s">
        <v>86</v>
      </c>
      <c r="AY182" s="87" t="s">
        <v>205</v>
      </c>
      <c r="BK182" s="95">
        <f>SUM(BK183:BK194)</f>
        <v>0</v>
      </c>
    </row>
    <row r="183" spans="2:65" s="25" customFormat="1" ht="24" customHeight="1">
      <c r="B183" s="23"/>
      <c r="C183" s="98" t="s">
        <v>300</v>
      </c>
      <c r="D183" s="98" t="s">
        <v>207</v>
      </c>
      <c r="E183" s="99" t="s">
        <v>600</v>
      </c>
      <c r="F183" s="100" t="s">
        <v>601</v>
      </c>
      <c r="G183" s="101" t="s">
        <v>233</v>
      </c>
      <c r="H183" s="102">
        <v>12.8</v>
      </c>
      <c r="I183" s="5"/>
      <c r="J183" s="102">
        <f>ROUND(I183*H183,2)</f>
        <v>0</v>
      </c>
      <c r="K183" s="100" t="s">
        <v>234</v>
      </c>
      <c r="L183" s="23"/>
      <c r="M183" s="103" t="s">
        <v>1</v>
      </c>
      <c r="N183" s="104" t="s">
        <v>44</v>
      </c>
      <c r="O183" s="105"/>
      <c r="P183" s="106">
        <f>O183*H183</f>
        <v>0</v>
      </c>
      <c r="Q183" s="106">
        <v>2.45329</v>
      </c>
      <c r="R183" s="106">
        <f>Q183*H183</f>
        <v>31.402112000000002</v>
      </c>
      <c r="S183" s="106">
        <v>0</v>
      </c>
      <c r="T183" s="107">
        <f>S183*H183</f>
        <v>0</v>
      </c>
      <c r="AR183" s="108" t="s">
        <v>212</v>
      </c>
      <c r="AT183" s="108" t="s">
        <v>207</v>
      </c>
      <c r="AU183" s="108" t="s">
        <v>88</v>
      </c>
      <c r="AY183" s="15" t="s">
        <v>205</v>
      </c>
      <c r="BE183" s="109">
        <f>IF(N183="základní",J183,0)</f>
        <v>0</v>
      </c>
      <c r="BF183" s="109">
        <f>IF(N183="snížená",J183,0)</f>
        <v>0</v>
      </c>
      <c r="BG183" s="109">
        <f>IF(N183="zákl. přenesená",J183,0)</f>
        <v>0</v>
      </c>
      <c r="BH183" s="109">
        <f>IF(N183="sníž. přenesená",J183,0)</f>
        <v>0</v>
      </c>
      <c r="BI183" s="109">
        <f>IF(N183="nulová",J183,0)</f>
        <v>0</v>
      </c>
      <c r="BJ183" s="15" t="s">
        <v>86</v>
      </c>
      <c r="BK183" s="109">
        <f>ROUND(I183*H183,2)</f>
        <v>0</v>
      </c>
      <c r="BL183" s="15" t="s">
        <v>212</v>
      </c>
      <c r="BM183" s="108" t="s">
        <v>1112</v>
      </c>
    </row>
    <row r="184" spans="2:65" s="25" customFormat="1" ht="19.5">
      <c r="B184" s="23"/>
      <c r="D184" s="110" t="s">
        <v>214</v>
      </c>
      <c r="F184" s="198" t="s">
        <v>603</v>
      </c>
      <c r="I184" s="2"/>
      <c r="L184" s="23"/>
      <c r="M184" s="112"/>
      <c r="N184" s="105"/>
      <c r="O184" s="105"/>
      <c r="P184" s="105"/>
      <c r="Q184" s="105"/>
      <c r="R184" s="105"/>
      <c r="S184" s="105"/>
      <c r="T184" s="113"/>
      <c r="AT184" s="15" t="s">
        <v>214</v>
      </c>
      <c r="AU184" s="15" t="s">
        <v>88</v>
      </c>
    </row>
    <row r="185" spans="2:65" s="25" customFormat="1" ht="58.5">
      <c r="B185" s="23"/>
      <c r="D185" s="110" t="s">
        <v>237</v>
      </c>
      <c r="F185" s="111" t="s">
        <v>604</v>
      </c>
      <c r="I185" s="2"/>
      <c r="L185" s="23"/>
      <c r="M185" s="112"/>
      <c r="N185" s="105"/>
      <c r="O185" s="105"/>
      <c r="P185" s="105"/>
      <c r="Q185" s="105"/>
      <c r="R185" s="105"/>
      <c r="S185" s="105"/>
      <c r="T185" s="113"/>
      <c r="AT185" s="15" t="s">
        <v>237</v>
      </c>
      <c r="AU185" s="15" t="s">
        <v>88</v>
      </c>
    </row>
    <row r="186" spans="2:65" s="115" customFormat="1">
      <c r="B186" s="114"/>
      <c r="D186" s="110" t="s">
        <v>218</v>
      </c>
      <c r="E186" s="116" t="s">
        <v>1</v>
      </c>
      <c r="F186" s="117" t="s">
        <v>705</v>
      </c>
      <c r="H186" s="116" t="s">
        <v>1</v>
      </c>
      <c r="I186" s="9"/>
      <c r="L186" s="114"/>
      <c r="M186" s="118"/>
      <c r="N186" s="119"/>
      <c r="O186" s="119"/>
      <c r="P186" s="119"/>
      <c r="Q186" s="119"/>
      <c r="R186" s="119"/>
      <c r="S186" s="119"/>
      <c r="T186" s="120"/>
      <c r="AT186" s="116" t="s">
        <v>218</v>
      </c>
      <c r="AU186" s="116" t="s">
        <v>88</v>
      </c>
      <c r="AV186" s="115" t="s">
        <v>86</v>
      </c>
      <c r="AW186" s="115" t="s">
        <v>35</v>
      </c>
      <c r="AX186" s="115" t="s">
        <v>79</v>
      </c>
      <c r="AY186" s="116" t="s">
        <v>205</v>
      </c>
    </row>
    <row r="187" spans="2:65" s="122" customFormat="1">
      <c r="B187" s="121"/>
      <c r="D187" s="110" t="s">
        <v>218</v>
      </c>
      <c r="E187" s="123" t="s">
        <v>1</v>
      </c>
      <c r="F187" s="124" t="s">
        <v>1113</v>
      </c>
      <c r="H187" s="125">
        <v>12.8</v>
      </c>
      <c r="I187" s="6"/>
      <c r="L187" s="121"/>
      <c r="M187" s="126"/>
      <c r="N187" s="127"/>
      <c r="O187" s="127"/>
      <c r="P187" s="127"/>
      <c r="Q187" s="127"/>
      <c r="R187" s="127"/>
      <c r="S187" s="127"/>
      <c r="T187" s="128"/>
      <c r="AT187" s="123" t="s">
        <v>218</v>
      </c>
      <c r="AU187" s="123" t="s">
        <v>88</v>
      </c>
      <c r="AV187" s="122" t="s">
        <v>88</v>
      </c>
      <c r="AW187" s="122" t="s">
        <v>35</v>
      </c>
      <c r="AX187" s="122" t="s">
        <v>79</v>
      </c>
      <c r="AY187" s="123" t="s">
        <v>205</v>
      </c>
    </row>
    <row r="188" spans="2:65" s="200" customFormat="1">
      <c r="B188" s="199"/>
      <c r="D188" s="110" t="s">
        <v>218</v>
      </c>
      <c r="E188" s="201" t="s">
        <v>1</v>
      </c>
      <c r="F188" s="202" t="s">
        <v>220</v>
      </c>
      <c r="H188" s="203">
        <v>12.8</v>
      </c>
      <c r="I188" s="7"/>
      <c r="L188" s="199"/>
      <c r="M188" s="204"/>
      <c r="N188" s="205"/>
      <c r="O188" s="205"/>
      <c r="P188" s="205"/>
      <c r="Q188" s="205"/>
      <c r="R188" s="205"/>
      <c r="S188" s="205"/>
      <c r="T188" s="206"/>
      <c r="AT188" s="201" t="s">
        <v>218</v>
      </c>
      <c r="AU188" s="201" t="s">
        <v>88</v>
      </c>
      <c r="AV188" s="200" t="s">
        <v>212</v>
      </c>
      <c r="AW188" s="200" t="s">
        <v>35</v>
      </c>
      <c r="AX188" s="200" t="s">
        <v>86</v>
      </c>
      <c r="AY188" s="201" t="s">
        <v>205</v>
      </c>
    </row>
    <row r="189" spans="2:65" s="25" customFormat="1" ht="16.5" customHeight="1">
      <c r="B189" s="23"/>
      <c r="C189" s="98" t="s">
        <v>306</v>
      </c>
      <c r="D189" s="98" t="s">
        <v>207</v>
      </c>
      <c r="E189" s="99" t="s">
        <v>609</v>
      </c>
      <c r="F189" s="100" t="s">
        <v>610</v>
      </c>
      <c r="G189" s="101" t="s">
        <v>210</v>
      </c>
      <c r="H189" s="102">
        <v>50.44</v>
      </c>
      <c r="I189" s="5"/>
      <c r="J189" s="102">
        <f>ROUND(I189*H189,2)</f>
        <v>0</v>
      </c>
      <c r="K189" s="100" t="s">
        <v>234</v>
      </c>
      <c r="L189" s="23"/>
      <c r="M189" s="103" t="s">
        <v>1</v>
      </c>
      <c r="N189" s="104" t="s">
        <v>44</v>
      </c>
      <c r="O189" s="105"/>
      <c r="P189" s="106">
        <f>O189*H189</f>
        <v>0</v>
      </c>
      <c r="Q189" s="106">
        <v>3.5099999999999999E-2</v>
      </c>
      <c r="R189" s="106">
        <f>Q189*H189</f>
        <v>1.7704439999999999</v>
      </c>
      <c r="S189" s="106">
        <v>0</v>
      </c>
      <c r="T189" s="107">
        <f>S189*H189</f>
        <v>0</v>
      </c>
      <c r="AR189" s="108" t="s">
        <v>212</v>
      </c>
      <c r="AT189" s="108" t="s">
        <v>207</v>
      </c>
      <c r="AU189" s="108" t="s">
        <v>88</v>
      </c>
      <c r="AY189" s="15" t="s">
        <v>205</v>
      </c>
      <c r="BE189" s="109">
        <f>IF(N189="základní",J189,0)</f>
        <v>0</v>
      </c>
      <c r="BF189" s="109">
        <f>IF(N189="snížená",J189,0)</f>
        <v>0</v>
      </c>
      <c r="BG189" s="109">
        <f>IF(N189="zákl. přenesená",J189,0)</f>
        <v>0</v>
      </c>
      <c r="BH189" s="109">
        <f>IF(N189="sníž. přenesená",J189,0)</f>
        <v>0</v>
      </c>
      <c r="BI189" s="109">
        <f>IF(N189="nulová",J189,0)</f>
        <v>0</v>
      </c>
      <c r="BJ189" s="15" t="s">
        <v>86</v>
      </c>
      <c r="BK189" s="109">
        <f>ROUND(I189*H189,2)</f>
        <v>0</v>
      </c>
      <c r="BL189" s="15" t="s">
        <v>212</v>
      </c>
      <c r="BM189" s="108" t="s">
        <v>1114</v>
      </c>
    </row>
    <row r="190" spans="2:65" s="25" customFormat="1">
      <c r="B190" s="23"/>
      <c r="D190" s="110" t="s">
        <v>214</v>
      </c>
      <c r="F190" s="198" t="s">
        <v>612</v>
      </c>
      <c r="I190" s="2"/>
      <c r="L190" s="23"/>
      <c r="M190" s="112"/>
      <c r="N190" s="105"/>
      <c r="O190" s="105"/>
      <c r="P190" s="105"/>
      <c r="Q190" s="105"/>
      <c r="R190" s="105"/>
      <c r="S190" s="105"/>
      <c r="T190" s="113"/>
      <c r="AT190" s="15" t="s">
        <v>214</v>
      </c>
      <c r="AU190" s="15" t="s">
        <v>88</v>
      </c>
    </row>
    <row r="191" spans="2:65" s="25" customFormat="1" ht="39">
      <c r="B191" s="23"/>
      <c r="D191" s="110" t="s">
        <v>237</v>
      </c>
      <c r="F191" s="111" t="s">
        <v>613</v>
      </c>
      <c r="I191" s="2"/>
      <c r="L191" s="23"/>
      <c r="M191" s="112"/>
      <c r="N191" s="105"/>
      <c r="O191" s="105"/>
      <c r="P191" s="105"/>
      <c r="Q191" s="105"/>
      <c r="R191" s="105"/>
      <c r="S191" s="105"/>
      <c r="T191" s="113"/>
      <c r="AT191" s="15" t="s">
        <v>237</v>
      </c>
      <c r="AU191" s="15" t="s">
        <v>88</v>
      </c>
    </row>
    <row r="192" spans="2:65" s="115" customFormat="1">
      <c r="B192" s="114"/>
      <c r="D192" s="110" t="s">
        <v>218</v>
      </c>
      <c r="E192" s="116" t="s">
        <v>1</v>
      </c>
      <c r="F192" s="117" t="s">
        <v>708</v>
      </c>
      <c r="H192" s="116" t="s">
        <v>1</v>
      </c>
      <c r="I192" s="9"/>
      <c r="L192" s="114"/>
      <c r="M192" s="118"/>
      <c r="N192" s="119"/>
      <c r="O192" s="119"/>
      <c r="P192" s="119"/>
      <c r="Q192" s="119"/>
      <c r="R192" s="119"/>
      <c r="S192" s="119"/>
      <c r="T192" s="120"/>
      <c r="AT192" s="116" t="s">
        <v>218</v>
      </c>
      <c r="AU192" s="116" t="s">
        <v>88</v>
      </c>
      <c r="AV192" s="115" t="s">
        <v>86</v>
      </c>
      <c r="AW192" s="115" t="s">
        <v>35</v>
      </c>
      <c r="AX192" s="115" t="s">
        <v>79</v>
      </c>
      <c r="AY192" s="116" t="s">
        <v>205</v>
      </c>
    </row>
    <row r="193" spans="2:65" s="122" customFormat="1">
      <c r="B193" s="121"/>
      <c r="D193" s="110" t="s">
        <v>218</v>
      </c>
      <c r="E193" s="123" t="s">
        <v>1</v>
      </c>
      <c r="F193" s="124" t="s">
        <v>1115</v>
      </c>
      <c r="H193" s="125">
        <v>50.44</v>
      </c>
      <c r="I193" s="6"/>
      <c r="L193" s="121"/>
      <c r="M193" s="126"/>
      <c r="N193" s="127"/>
      <c r="O193" s="127"/>
      <c r="P193" s="127"/>
      <c r="Q193" s="127"/>
      <c r="R193" s="127"/>
      <c r="S193" s="127"/>
      <c r="T193" s="128"/>
      <c r="AT193" s="123" t="s">
        <v>218</v>
      </c>
      <c r="AU193" s="123" t="s">
        <v>88</v>
      </c>
      <c r="AV193" s="122" t="s">
        <v>88</v>
      </c>
      <c r="AW193" s="122" t="s">
        <v>35</v>
      </c>
      <c r="AX193" s="122" t="s">
        <v>79</v>
      </c>
      <c r="AY193" s="123" t="s">
        <v>205</v>
      </c>
    </row>
    <row r="194" spans="2:65" s="200" customFormat="1">
      <c r="B194" s="199"/>
      <c r="D194" s="110" t="s">
        <v>218</v>
      </c>
      <c r="E194" s="201" t="s">
        <v>1</v>
      </c>
      <c r="F194" s="202" t="s">
        <v>220</v>
      </c>
      <c r="H194" s="203">
        <v>50.44</v>
      </c>
      <c r="I194" s="7"/>
      <c r="L194" s="199"/>
      <c r="M194" s="204"/>
      <c r="N194" s="205"/>
      <c r="O194" s="205"/>
      <c r="P194" s="205"/>
      <c r="Q194" s="205"/>
      <c r="R194" s="205"/>
      <c r="S194" s="205"/>
      <c r="T194" s="206"/>
      <c r="AT194" s="201" t="s">
        <v>218</v>
      </c>
      <c r="AU194" s="201" t="s">
        <v>88</v>
      </c>
      <c r="AV194" s="200" t="s">
        <v>212</v>
      </c>
      <c r="AW194" s="200" t="s">
        <v>35</v>
      </c>
      <c r="AX194" s="200" t="s">
        <v>86</v>
      </c>
      <c r="AY194" s="201" t="s">
        <v>205</v>
      </c>
    </row>
    <row r="195" spans="2:65" s="86" customFormat="1" ht="22.9" customHeight="1">
      <c r="B195" s="85"/>
      <c r="D195" s="87" t="s">
        <v>78</v>
      </c>
      <c r="E195" s="96" t="s">
        <v>212</v>
      </c>
      <c r="F195" s="96" t="s">
        <v>359</v>
      </c>
      <c r="I195" s="4"/>
      <c r="J195" s="97">
        <f>BK195</f>
        <v>0</v>
      </c>
      <c r="L195" s="85"/>
      <c r="M195" s="90"/>
      <c r="N195" s="91"/>
      <c r="O195" s="91"/>
      <c r="P195" s="92">
        <f>SUM(P196:P212)</f>
        <v>0</v>
      </c>
      <c r="Q195" s="91"/>
      <c r="R195" s="92">
        <f>SUM(R196:R212)</f>
        <v>1542.1357247999997</v>
      </c>
      <c r="S195" s="91"/>
      <c r="T195" s="93">
        <f>SUM(T196:T212)</f>
        <v>0</v>
      </c>
      <c r="AR195" s="87" t="s">
        <v>86</v>
      </c>
      <c r="AT195" s="94" t="s">
        <v>78</v>
      </c>
      <c r="AU195" s="94" t="s">
        <v>86</v>
      </c>
      <c r="AY195" s="87" t="s">
        <v>205</v>
      </c>
      <c r="BK195" s="95">
        <f>SUM(BK196:BK212)</f>
        <v>0</v>
      </c>
    </row>
    <row r="196" spans="2:65" s="25" customFormat="1" ht="24" customHeight="1">
      <c r="B196" s="23"/>
      <c r="C196" s="98" t="s">
        <v>309</v>
      </c>
      <c r="D196" s="98" t="s">
        <v>207</v>
      </c>
      <c r="E196" s="99" t="s">
        <v>640</v>
      </c>
      <c r="F196" s="100" t="s">
        <v>641</v>
      </c>
      <c r="G196" s="101" t="s">
        <v>233</v>
      </c>
      <c r="H196" s="102">
        <v>9.3000000000000007</v>
      </c>
      <c r="I196" s="5"/>
      <c r="J196" s="102">
        <f>ROUND(I196*H196,2)</f>
        <v>0</v>
      </c>
      <c r="K196" s="100" t="s">
        <v>234</v>
      </c>
      <c r="L196" s="23"/>
      <c r="M196" s="103" t="s">
        <v>1</v>
      </c>
      <c r="N196" s="104" t="s">
        <v>44</v>
      </c>
      <c r="O196" s="105"/>
      <c r="P196" s="106">
        <f>O196*H196</f>
        <v>0</v>
      </c>
      <c r="Q196" s="106">
        <v>0</v>
      </c>
      <c r="R196" s="106">
        <f>Q196*H196</f>
        <v>0</v>
      </c>
      <c r="S196" s="106">
        <v>0</v>
      </c>
      <c r="T196" s="107">
        <f>S196*H196</f>
        <v>0</v>
      </c>
      <c r="AR196" s="108" t="s">
        <v>212</v>
      </c>
      <c r="AT196" s="108" t="s">
        <v>207</v>
      </c>
      <c r="AU196" s="108" t="s">
        <v>88</v>
      </c>
      <c r="AY196" s="15" t="s">
        <v>205</v>
      </c>
      <c r="BE196" s="109">
        <f>IF(N196="základní",J196,0)</f>
        <v>0</v>
      </c>
      <c r="BF196" s="109">
        <f>IF(N196="snížená",J196,0)</f>
        <v>0</v>
      </c>
      <c r="BG196" s="109">
        <f>IF(N196="zákl. přenesená",J196,0)</f>
        <v>0</v>
      </c>
      <c r="BH196" s="109">
        <f>IF(N196="sníž. přenesená",J196,0)</f>
        <v>0</v>
      </c>
      <c r="BI196" s="109">
        <f>IF(N196="nulová",J196,0)</f>
        <v>0</v>
      </c>
      <c r="BJ196" s="15" t="s">
        <v>86</v>
      </c>
      <c r="BK196" s="109">
        <f>ROUND(I196*H196,2)</f>
        <v>0</v>
      </c>
      <c r="BL196" s="15" t="s">
        <v>212</v>
      </c>
      <c r="BM196" s="108" t="s">
        <v>1116</v>
      </c>
    </row>
    <row r="197" spans="2:65" s="25" customFormat="1" ht="29.25">
      <c r="B197" s="23"/>
      <c r="D197" s="110" t="s">
        <v>214</v>
      </c>
      <c r="F197" s="198" t="s">
        <v>643</v>
      </c>
      <c r="I197" s="2"/>
      <c r="L197" s="23"/>
      <c r="M197" s="112"/>
      <c r="N197" s="105"/>
      <c r="O197" s="105"/>
      <c r="P197" s="105"/>
      <c r="Q197" s="105"/>
      <c r="R197" s="105"/>
      <c r="S197" s="105"/>
      <c r="T197" s="113"/>
      <c r="AT197" s="15" t="s">
        <v>214</v>
      </c>
      <c r="AU197" s="15" t="s">
        <v>88</v>
      </c>
    </row>
    <row r="198" spans="2:65" s="25" customFormat="1" ht="39">
      <c r="B198" s="23"/>
      <c r="D198" s="110" t="s">
        <v>237</v>
      </c>
      <c r="F198" s="111" t="s">
        <v>644</v>
      </c>
      <c r="I198" s="2"/>
      <c r="L198" s="23"/>
      <c r="M198" s="112"/>
      <c r="N198" s="105"/>
      <c r="O198" s="105"/>
      <c r="P198" s="105"/>
      <c r="Q198" s="105"/>
      <c r="R198" s="105"/>
      <c r="S198" s="105"/>
      <c r="T198" s="113"/>
      <c r="AT198" s="15" t="s">
        <v>237</v>
      </c>
      <c r="AU198" s="15" t="s">
        <v>88</v>
      </c>
    </row>
    <row r="199" spans="2:65" s="115" customFormat="1">
      <c r="B199" s="114"/>
      <c r="D199" s="110" t="s">
        <v>218</v>
      </c>
      <c r="E199" s="116" t="s">
        <v>1</v>
      </c>
      <c r="F199" s="117" t="s">
        <v>812</v>
      </c>
      <c r="H199" s="116" t="s">
        <v>1</v>
      </c>
      <c r="I199" s="9"/>
      <c r="L199" s="114"/>
      <c r="M199" s="118"/>
      <c r="N199" s="119"/>
      <c r="O199" s="119"/>
      <c r="P199" s="119"/>
      <c r="Q199" s="119"/>
      <c r="R199" s="119"/>
      <c r="S199" s="119"/>
      <c r="T199" s="120"/>
      <c r="AT199" s="116" t="s">
        <v>218</v>
      </c>
      <c r="AU199" s="116" t="s">
        <v>88</v>
      </c>
      <c r="AV199" s="115" t="s">
        <v>86</v>
      </c>
      <c r="AW199" s="115" t="s">
        <v>35</v>
      </c>
      <c r="AX199" s="115" t="s">
        <v>79</v>
      </c>
      <c r="AY199" s="116" t="s">
        <v>205</v>
      </c>
    </row>
    <row r="200" spans="2:65" s="122" customFormat="1">
      <c r="B200" s="121"/>
      <c r="D200" s="110" t="s">
        <v>218</v>
      </c>
      <c r="E200" s="123" t="s">
        <v>1</v>
      </c>
      <c r="F200" s="124" t="s">
        <v>1117</v>
      </c>
      <c r="H200" s="125">
        <v>9.3000000000000007</v>
      </c>
      <c r="I200" s="6"/>
      <c r="L200" s="121"/>
      <c r="M200" s="126"/>
      <c r="N200" s="127"/>
      <c r="O200" s="127"/>
      <c r="P200" s="127"/>
      <c r="Q200" s="127"/>
      <c r="R200" s="127"/>
      <c r="S200" s="127"/>
      <c r="T200" s="128"/>
      <c r="AT200" s="123" t="s">
        <v>218</v>
      </c>
      <c r="AU200" s="123" t="s">
        <v>88</v>
      </c>
      <c r="AV200" s="122" t="s">
        <v>88</v>
      </c>
      <c r="AW200" s="122" t="s">
        <v>35</v>
      </c>
      <c r="AX200" s="122" t="s">
        <v>79</v>
      </c>
      <c r="AY200" s="123" t="s">
        <v>205</v>
      </c>
    </row>
    <row r="201" spans="2:65" s="200" customFormat="1">
      <c r="B201" s="199"/>
      <c r="D201" s="110" t="s">
        <v>218</v>
      </c>
      <c r="E201" s="201" t="s">
        <v>1</v>
      </c>
      <c r="F201" s="202" t="s">
        <v>220</v>
      </c>
      <c r="H201" s="203">
        <v>9.3000000000000007</v>
      </c>
      <c r="I201" s="7"/>
      <c r="L201" s="199"/>
      <c r="M201" s="204"/>
      <c r="N201" s="205"/>
      <c r="O201" s="205"/>
      <c r="P201" s="205"/>
      <c r="Q201" s="205"/>
      <c r="R201" s="205"/>
      <c r="S201" s="205"/>
      <c r="T201" s="206"/>
      <c r="AT201" s="201" t="s">
        <v>218</v>
      </c>
      <c r="AU201" s="201" t="s">
        <v>88</v>
      </c>
      <c r="AV201" s="200" t="s">
        <v>212</v>
      </c>
      <c r="AW201" s="200" t="s">
        <v>35</v>
      </c>
      <c r="AX201" s="200" t="s">
        <v>86</v>
      </c>
      <c r="AY201" s="201" t="s">
        <v>205</v>
      </c>
    </row>
    <row r="202" spans="2:65" s="25" customFormat="1" ht="24" customHeight="1">
      <c r="B202" s="23"/>
      <c r="C202" s="98" t="s">
        <v>320</v>
      </c>
      <c r="D202" s="98" t="s">
        <v>207</v>
      </c>
      <c r="E202" s="99" t="s">
        <v>713</v>
      </c>
      <c r="F202" s="100" t="s">
        <v>714</v>
      </c>
      <c r="G202" s="101" t="s">
        <v>233</v>
      </c>
      <c r="H202" s="102">
        <v>633.55999999999995</v>
      </c>
      <c r="I202" s="5"/>
      <c r="J202" s="102">
        <f>ROUND(I202*H202,2)</f>
        <v>0</v>
      </c>
      <c r="K202" s="100" t="s">
        <v>211</v>
      </c>
      <c r="L202" s="23"/>
      <c r="M202" s="103" t="s">
        <v>1</v>
      </c>
      <c r="N202" s="104" t="s">
        <v>44</v>
      </c>
      <c r="O202" s="105"/>
      <c r="P202" s="106">
        <f>O202*H202</f>
        <v>0</v>
      </c>
      <c r="Q202" s="106">
        <v>2.4340799999999998</v>
      </c>
      <c r="R202" s="106">
        <f>Q202*H202</f>
        <v>1542.1357247999997</v>
      </c>
      <c r="S202" s="106">
        <v>0</v>
      </c>
      <c r="T202" s="107">
        <f>S202*H202</f>
        <v>0</v>
      </c>
      <c r="AR202" s="108" t="s">
        <v>212</v>
      </c>
      <c r="AT202" s="108" t="s">
        <v>207</v>
      </c>
      <c r="AU202" s="108" t="s">
        <v>88</v>
      </c>
      <c r="AY202" s="15" t="s">
        <v>205</v>
      </c>
      <c r="BE202" s="109">
        <f>IF(N202="základní",J202,0)</f>
        <v>0</v>
      </c>
      <c r="BF202" s="109">
        <f>IF(N202="snížená",J202,0)</f>
        <v>0</v>
      </c>
      <c r="BG202" s="109">
        <f>IF(N202="zákl. přenesená",J202,0)</f>
        <v>0</v>
      </c>
      <c r="BH202" s="109">
        <f>IF(N202="sníž. přenesená",J202,0)</f>
        <v>0</v>
      </c>
      <c r="BI202" s="109">
        <f>IF(N202="nulová",J202,0)</f>
        <v>0</v>
      </c>
      <c r="BJ202" s="15" t="s">
        <v>86</v>
      </c>
      <c r="BK202" s="109">
        <f>ROUND(I202*H202,2)</f>
        <v>0</v>
      </c>
      <c r="BL202" s="15" t="s">
        <v>212</v>
      </c>
      <c r="BM202" s="108" t="s">
        <v>1118</v>
      </c>
    </row>
    <row r="203" spans="2:65" s="25" customFormat="1" ht="29.25">
      <c r="B203" s="23"/>
      <c r="D203" s="110" t="s">
        <v>214</v>
      </c>
      <c r="F203" s="198" t="s">
        <v>716</v>
      </c>
      <c r="I203" s="2"/>
      <c r="L203" s="23"/>
      <c r="M203" s="112"/>
      <c r="N203" s="105"/>
      <c r="O203" s="105"/>
      <c r="P203" s="105"/>
      <c r="Q203" s="105"/>
      <c r="R203" s="105"/>
      <c r="S203" s="105"/>
      <c r="T203" s="113"/>
      <c r="AT203" s="15" t="s">
        <v>214</v>
      </c>
      <c r="AU203" s="15" t="s">
        <v>88</v>
      </c>
    </row>
    <row r="204" spans="2:65" s="25" customFormat="1" ht="78">
      <c r="B204" s="23"/>
      <c r="D204" s="110" t="s">
        <v>237</v>
      </c>
      <c r="F204" s="111" t="s">
        <v>717</v>
      </c>
      <c r="I204" s="2"/>
      <c r="L204" s="23"/>
      <c r="M204" s="112"/>
      <c r="N204" s="105"/>
      <c r="O204" s="105"/>
      <c r="P204" s="105"/>
      <c r="Q204" s="105"/>
      <c r="R204" s="105"/>
      <c r="S204" s="105"/>
      <c r="T204" s="113"/>
      <c r="AT204" s="15" t="s">
        <v>237</v>
      </c>
      <c r="AU204" s="15" t="s">
        <v>88</v>
      </c>
    </row>
    <row r="205" spans="2:65" s="115" customFormat="1" ht="22.5">
      <c r="B205" s="114"/>
      <c r="D205" s="110" t="s">
        <v>218</v>
      </c>
      <c r="E205" s="116" t="s">
        <v>1</v>
      </c>
      <c r="F205" s="117" t="s">
        <v>718</v>
      </c>
      <c r="H205" s="116" t="s">
        <v>1</v>
      </c>
      <c r="I205" s="9"/>
      <c r="L205" s="114"/>
      <c r="M205" s="118"/>
      <c r="N205" s="119"/>
      <c r="O205" s="119"/>
      <c r="P205" s="119"/>
      <c r="Q205" s="119"/>
      <c r="R205" s="119"/>
      <c r="S205" s="119"/>
      <c r="T205" s="120"/>
      <c r="AT205" s="116" t="s">
        <v>218</v>
      </c>
      <c r="AU205" s="116" t="s">
        <v>88</v>
      </c>
      <c r="AV205" s="115" t="s">
        <v>86</v>
      </c>
      <c r="AW205" s="115" t="s">
        <v>35</v>
      </c>
      <c r="AX205" s="115" t="s">
        <v>79</v>
      </c>
      <c r="AY205" s="116" t="s">
        <v>205</v>
      </c>
    </row>
    <row r="206" spans="2:65" s="122" customFormat="1">
      <c r="B206" s="121"/>
      <c r="D206" s="110" t="s">
        <v>218</v>
      </c>
      <c r="E206" s="123" t="s">
        <v>1</v>
      </c>
      <c r="F206" s="124" t="s">
        <v>1119</v>
      </c>
      <c r="H206" s="125">
        <v>633.55999999999995</v>
      </c>
      <c r="I206" s="6"/>
      <c r="L206" s="121"/>
      <c r="M206" s="126"/>
      <c r="N206" s="127"/>
      <c r="O206" s="127"/>
      <c r="P206" s="127"/>
      <c r="Q206" s="127"/>
      <c r="R206" s="127"/>
      <c r="S206" s="127"/>
      <c r="T206" s="128"/>
      <c r="AT206" s="123" t="s">
        <v>218</v>
      </c>
      <c r="AU206" s="123" t="s">
        <v>88</v>
      </c>
      <c r="AV206" s="122" t="s">
        <v>88</v>
      </c>
      <c r="AW206" s="122" t="s">
        <v>35</v>
      </c>
      <c r="AX206" s="122" t="s">
        <v>79</v>
      </c>
      <c r="AY206" s="123" t="s">
        <v>205</v>
      </c>
    </row>
    <row r="207" spans="2:65" s="200" customFormat="1">
      <c r="B207" s="199"/>
      <c r="D207" s="110" t="s">
        <v>218</v>
      </c>
      <c r="E207" s="201" t="s">
        <v>1</v>
      </c>
      <c r="F207" s="202" t="s">
        <v>220</v>
      </c>
      <c r="H207" s="203">
        <v>633.55999999999995</v>
      </c>
      <c r="I207" s="7"/>
      <c r="L207" s="199"/>
      <c r="M207" s="204"/>
      <c r="N207" s="205"/>
      <c r="O207" s="205"/>
      <c r="P207" s="205"/>
      <c r="Q207" s="205"/>
      <c r="R207" s="205"/>
      <c r="S207" s="205"/>
      <c r="T207" s="206"/>
      <c r="AT207" s="201" t="s">
        <v>218</v>
      </c>
      <c r="AU207" s="201" t="s">
        <v>88</v>
      </c>
      <c r="AV207" s="200" t="s">
        <v>212</v>
      </c>
      <c r="AW207" s="200" t="s">
        <v>35</v>
      </c>
      <c r="AX207" s="200" t="s">
        <v>86</v>
      </c>
      <c r="AY207" s="201" t="s">
        <v>205</v>
      </c>
    </row>
    <row r="208" spans="2:65" s="25" customFormat="1" ht="24" customHeight="1">
      <c r="B208" s="23"/>
      <c r="C208" s="98" t="s">
        <v>8</v>
      </c>
      <c r="D208" s="98" t="s">
        <v>207</v>
      </c>
      <c r="E208" s="99" t="s">
        <v>720</v>
      </c>
      <c r="F208" s="100" t="s">
        <v>721</v>
      </c>
      <c r="G208" s="101" t="s">
        <v>210</v>
      </c>
      <c r="H208" s="102">
        <v>1055.93</v>
      </c>
      <c r="I208" s="5"/>
      <c r="J208" s="102">
        <f>ROUND(I208*H208,2)</f>
        <v>0</v>
      </c>
      <c r="K208" s="100" t="s">
        <v>234</v>
      </c>
      <c r="L208" s="23"/>
      <c r="M208" s="103" t="s">
        <v>1</v>
      </c>
      <c r="N208" s="104" t="s">
        <v>44</v>
      </c>
      <c r="O208" s="105"/>
      <c r="P208" s="106">
        <f>O208*H208</f>
        <v>0</v>
      </c>
      <c r="Q208" s="106">
        <v>0</v>
      </c>
      <c r="R208" s="106">
        <f>Q208*H208</f>
        <v>0</v>
      </c>
      <c r="S208" s="106">
        <v>0</v>
      </c>
      <c r="T208" s="107">
        <f>S208*H208</f>
        <v>0</v>
      </c>
      <c r="AR208" s="108" t="s">
        <v>212</v>
      </c>
      <c r="AT208" s="108" t="s">
        <v>207</v>
      </c>
      <c r="AU208" s="108" t="s">
        <v>88</v>
      </c>
      <c r="AY208" s="15" t="s">
        <v>205</v>
      </c>
      <c r="BE208" s="109">
        <f>IF(N208="základní",J208,0)</f>
        <v>0</v>
      </c>
      <c r="BF208" s="109">
        <f>IF(N208="snížená",J208,0)</f>
        <v>0</v>
      </c>
      <c r="BG208" s="109">
        <f>IF(N208="zákl. přenesená",J208,0)</f>
        <v>0</v>
      </c>
      <c r="BH208" s="109">
        <f>IF(N208="sníž. přenesená",J208,0)</f>
        <v>0</v>
      </c>
      <c r="BI208" s="109">
        <f>IF(N208="nulová",J208,0)</f>
        <v>0</v>
      </c>
      <c r="BJ208" s="15" t="s">
        <v>86</v>
      </c>
      <c r="BK208" s="109">
        <f>ROUND(I208*H208,2)</f>
        <v>0</v>
      </c>
      <c r="BL208" s="15" t="s">
        <v>212</v>
      </c>
      <c r="BM208" s="108" t="s">
        <v>1120</v>
      </c>
    </row>
    <row r="209" spans="2:65" s="25" customFormat="1" ht="29.25">
      <c r="B209" s="23"/>
      <c r="D209" s="110" t="s">
        <v>214</v>
      </c>
      <c r="F209" s="198" t="s">
        <v>1121</v>
      </c>
      <c r="I209" s="2"/>
      <c r="L209" s="23"/>
      <c r="M209" s="112"/>
      <c r="N209" s="105"/>
      <c r="O209" s="105"/>
      <c r="P209" s="105"/>
      <c r="Q209" s="105"/>
      <c r="R209" s="105"/>
      <c r="S209" s="105"/>
      <c r="T209" s="113"/>
      <c r="AT209" s="15" t="s">
        <v>214</v>
      </c>
      <c r="AU209" s="15" t="s">
        <v>88</v>
      </c>
    </row>
    <row r="210" spans="2:65" s="25" customFormat="1" ht="78">
      <c r="B210" s="23"/>
      <c r="D210" s="110" t="s">
        <v>237</v>
      </c>
      <c r="F210" s="111" t="s">
        <v>717</v>
      </c>
      <c r="I210" s="2"/>
      <c r="L210" s="23"/>
      <c r="M210" s="112"/>
      <c r="N210" s="105"/>
      <c r="O210" s="105"/>
      <c r="P210" s="105"/>
      <c r="Q210" s="105"/>
      <c r="R210" s="105"/>
      <c r="S210" s="105"/>
      <c r="T210" s="113"/>
      <c r="AT210" s="15" t="s">
        <v>237</v>
      </c>
      <c r="AU210" s="15" t="s">
        <v>88</v>
      </c>
    </row>
    <row r="211" spans="2:65" s="122" customFormat="1">
      <c r="B211" s="121"/>
      <c r="D211" s="110" t="s">
        <v>218</v>
      </c>
      <c r="E211" s="123" t="s">
        <v>1</v>
      </c>
      <c r="F211" s="124" t="s">
        <v>1122</v>
      </c>
      <c r="H211" s="125">
        <v>1055.93</v>
      </c>
      <c r="I211" s="6"/>
      <c r="L211" s="121"/>
      <c r="M211" s="126"/>
      <c r="N211" s="127"/>
      <c r="O211" s="127"/>
      <c r="P211" s="127"/>
      <c r="Q211" s="127"/>
      <c r="R211" s="127"/>
      <c r="S211" s="127"/>
      <c r="T211" s="128"/>
      <c r="AT211" s="123" t="s">
        <v>218</v>
      </c>
      <c r="AU211" s="123" t="s">
        <v>88</v>
      </c>
      <c r="AV211" s="122" t="s">
        <v>88</v>
      </c>
      <c r="AW211" s="122" t="s">
        <v>35</v>
      </c>
      <c r="AX211" s="122" t="s">
        <v>79</v>
      </c>
      <c r="AY211" s="123" t="s">
        <v>205</v>
      </c>
    </row>
    <row r="212" spans="2:65" s="200" customFormat="1">
      <c r="B212" s="199"/>
      <c r="D212" s="110" t="s">
        <v>218</v>
      </c>
      <c r="E212" s="201" t="s">
        <v>1</v>
      </c>
      <c r="F212" s="202" t="s">
        <v>220</v>
      </c>
      <c r="H212" s="203">
        <v>1055.93</v>
      </c>
      <c r="I212" s="7"/>
      <c r="L212" s="199"/>
      <c r="M212" s="204"/>
      <c r="N212" s="205"/>
      <c r="O212" s="205"/>
      <c r="P212" s="205"/>
      <c r="Q212" s="205"/>
      <c r="R212" s="205"/>
      <c r="S212" s="205"/>
      <c r="T212" s="206"/>
      <c r="AT212" s="201" t="s">
        <v>218</v>
      </c>
      <c r="AU212" s="201" t="s">
        <v>88</v>
      </c>
      <c r="AV212" s="200" t="s">
        <v>212</v>
      </c>
      <c r="AW212" s="200" t="s">
        <v>35</v>
      </c>
      <c r="AX212" s="200" t="s">
        <v>86</v>
      </c>
      <c r="AY212" s="201" t="s">
        <v>205</v>
      </c>
    </row>
    <row r="213" spans="2:65" s="86" customFormat="1" ht="22.9" customHeight="1">
      <c r="B213" s="85"/>
      <c r="D213" s="87" t="s">
        <v>78</v>
      </c>
      <c r="E213" s="96" t="s">
        <v>415</v>
      </c>
      <c r="F213" s="96" t="s">
        <v>416</v>
      </c>
      <c r="I213" s="4"/>
      <c r="J213" s="97">
        <f>BK213</f>
        <v>0</v>
      </c>
      <c r="L213" s="85"/>
      <c r="M213" s="90"/>
      <c r="N213" s="91"/>
      <c r="O213" s="91"/>
      <c r="P213" s="92">
        <f>SUM(P214:P215)</f>
        <v>0</v>
      </c>
      <c r="Q213" s="91"/>
      <c r="R213" s="92">
        <f>SUM(R214:R215)</f>
        <v>0</v>
      </c>
      <c r="S213" s="91"/>
      <c r="T213" s="93">
        <f>SUM(T214:T215)</f>
        <v>0</v>
      </c>
      <c r="AR213" s="87" t="s">
        <v>86</v>
      </c>
      <c r="AT213" s="94" t="s">
        <v>78</v>
      </c>
      <c r="AU213" s="94" t="s">
        <v>86</v>
      </c>
      <c r="AY213" s="87" t="s">
        <v>205</v>
      </c>
      <c r="BK213" s="95">
        <f>SUM(BK214:BK215)</f>
        <v>0</v>
      </c>
    </row>
    <row r="214" spans="2:65" s="25" customFormat="1" ht="16.5" customHeight="1">
      <c r="B214" s="23"/>
      <c r="C214" s="98" t="s">
        <v>334</v>
      </c>
      <c r="D214" s="98" t="s">
        <v>207</v>
      </c>
      <c r="E214" s="99" t="s">
        <v>418</v>
      </c>
      <c r="F214" s="100" t="s">
        <v>419</v>
      </c>
      <c r="G214" s="101" t="s">
        <v>224</v>
      </c>
      <c r="H214" s="102">
        <v>1575.31</v>
      </c>
      <c r="I214" s="5"/>
      <c r="J214" s="102">
        <f>ROUND(I214*H214,2)</f>
        <v>0</v>
      </c>
      <c r="K214" s="100" t="s">
        <v>234</v>
      </c>
      <c r="L214" s="23"/>
      <c r="M214" s="103" t="s">
        <v>1</v>
      </c>
      <c r="N214" s="104" t="s">
        <v>44</v>
      </c>
      <c r="O214" s="105"/>
      <c r="P214" s="106">
        <f>O214*H214</f>
        <v>0</v>
      </c>
      <c r="Q214" s="106">
        <v>0</v>
      </c>
      <c r="R214" s="106">
        <f>Q214*H214</f>
        <v>0</v>
      </c>
      <c r="S214" s="106">
        <v>0</v>
      </c>
      <c r="T214" s="107">
        <f>S214*H214</f>
        <v>0</v>
      </c>
      <c r="AR214" s="108" t="s">
        <v>212</v>
      </c>
      <c r="AT214" s="108" t="s">
        <v>207</v>
      </c>
      <c r="AU214" s="108" t="s">
        <v>88</v>
      </c>
      <c r="AY214" s="15" t="s">
        <v>205</v>
      </c>
      <c r="BE214" s="109">
        <f>IF(N214="základní",J214,0)</f>
        <v>0</v>
      </c>
      <c r="BF214" s="109">
        <f>IF(N214="snížená",J214,0)</f>
        <v>0</v>
      </c>
      <c r="BG214" s="109">
        <f>IF(N214="zákl. přenesená",J214,0)</f>
        <v>0</v>
      </c>
      <c r="BH214" s="109">
        <f>IF(N214="sníž. přenesená",J214,0)</f>
        <v>0</v>
      </c>
      <c r="BI214" s="109">
        <f>IF(N214="nulová",J214,0)</f>
        <v>0</v>
      </c>
      <c r="BJ214" s="15" t="s">
        <v>86</v>
      </c>
      <c r="BK214" s="109">
        <f>ROUND(I214*H214,2)</f>
        <v>0</v>
      </c>
      <c r="BL214" s="15" t="s">
        <v>212</v>
      </c>
      <c r="BM214" s="108" t="s">
        <v>1123</v>
      </c>
    </row>
    <row r="215" spans="2:65" s="25" customFormat="1" ht="19.5">
      <c r="B215" s="23"/>
      <c r="D215" s="110" t="s">
        <v>214</v>
      </c>
      <c r="F215" s="198" t="s">
        <v>421</v>
      </c>
      <c r="I215" s="2"/>
      <c r="L215" s="23"/>
      <c r="M215" s="139"/>
      <c r="N215" s="140"/>
      <c r="O215" s="140"/>
      <c r="P215" s="140"/>
      <c r="Q215" s="140"/>
      <c r="R215" s="140"/>
      <c r="S215" s="140"/>
      <c r="T215" s="141"/>
      <c r="AT215" s="15" t="s">
        <v>214</v>
      </c>
      <c r="AU215" s="15" t="s">
        <v>88</v>
      </c>
    </row>
    <row r="216" spans="2:65" s="25" customFormat="1" ht="6.95" customHeight="1">
      <c r="B216" s="53"/>
      <c r="C216" s="54"/>
      <c r="D216" s="54"/>
      <c r="E216" s="54"/>
      <c r="F216" s="54"/>
      <c r="G216" s="54"/>
      <c r="H216" s="54"/>
      <c r="I216" s="3"/>
      <c r="J216" s="54"/>
      <c r="K216" s="54"/>
      <c r="L216" s="23"/>
    </row>
  </sheetData>
  <sheetProtection algorithmName="SHA-512" hashValue="n0WDijx+1O4Q+0W63xpxwbGoriNvHvNvvW8wbgrfbTCjcr5TYsN5u6eX2CZPrTvIk53RTpLuSscTL579DINRoQ==" saltValue="DktDcZrULWrTfDoskEi+aw==" spinCount="100000" sheet="1" objects="1" scenarios="1"/>
  <autoFilter ref="C124:K215"/>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92"/>
  <sheetViews>
    <sheetView showGridLines="0" topLeftCell="A114" workbookViewId="0">
      <selection activeCell="F120" sqref="F120"/>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122</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740</v>
      </c>
      <c r="F9" s="271"/>
      <c r="G9" s="271"/>
      <c r="H9" s="271"/>
      <c r="L9" s="23"/>
    </row>
    <row r="10" spans="2:46" s="25" customFormat="1" ht="12" customHeight="1">
      <c r="B10" s="23"/>
      <c r="D10" s="22" t="s">
        <v>173</v>
      </c>
      <c r="L10" s="23"/>
    </row>
    <row r="11" spans="2:46" s="25" customFormat="1" ht="36.950000000000003" customHeight="1">
      <c r="B11" s="23"/>
      <c r="E11" s="245" t="s">
        <v>1124</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ROUND(J131,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ROUND((SUM(BE131:BE191)),  2)</f>
        <v>0</v>
      </c>
      <c r="I35" s="39">
        <v>0.21</v>
      </c>
      <c r="J35" s="38">
        <f>ROUND(((SUM(BE131:BE191))*I35),  2)</f>
        <v>0</v>
      </c>
      <c r="L35" s="23"/>
    </row>
    <row r="36" spans="2:12" s="25" customFormat="1" ht="14.45" customHeight="1">
      <c r="B36" s="23"/>
      <c r="E36" s="22" t="s">
        <v>45</v>
      </c>
      <c r="F36" s="38">
        <f>ROUND((SUM(BF131:BF191)),  2)</f>
        <v>0</v>
      </c>
      <c r="I36" s="39">
        <v>0.15</v>
      </c>
      <c r="J36" s="38">
        <f>ROUND(((SUM(BF131:BF191))*I36),  2)</f>
        <v>0</v>
      </c>
      <c r="L36" s="23"/>
    </row>
    <row r="37" spans="2:12" s="25" customFormat="1" ht="14.45" hidden="1" customHeight="1">
      <c r="B37" s="23"/>
      <c r="E37" s="22" t="s">
        <v>46</v>
      </c>
      <c r="F37" s="38">
        <f>ROUND((SUM(BG131:BG191)),  2)</f>
        <v>0</v>
      </c>
      <c r="I37" s="39">
        <v>0.21</v>
      </c>
      <c r="J37" s="38">
        <f>0</f>
        <v>0</v>
      </c>
      <c r="L37" s="23"/>
    </row>
    <row r="38" spans="2:12" s="25" customFormat="1" ht="14.45" hidden="1" customHeight="1">
      <c r="B38" s="23"/>
      <c r="E38" s="22" t="s">
        <v>47</v>
      </c>
      <c r="F38" s="38">
        <f>ROUND((SUM(BH131:BH191)),  2)</f>
        <v>0</v>
      </c>
      <c r="I38" s="39">
        <v>0.15</v>
      </c>
      <c r="J38" s="38">
        <f>0</f>
        <v>0</v>
      </c>
      <c r="L38" s="23"/>
    </row>
    <row r="39" spans="2:12" s="25" customFormat="1" ht="14.45" hidden="1" customHeight="1">
      <c r="B39" s="23"/>
      <c r="E39" s="22" t="s">
        <v>48</v>
      </c>
      <c r="F39" s="38">
        <f>ROUND((SUM(BI131:BI191)),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740</v>
      </c>
      <c r="F87" s="271"/>
      <c r="G87" s="271"/>
      <c r="H87" s="271"/>
      <c r="L87" s="23"/>
    </row>
    <row r="88" spans="2:12" s="25" customFormat="1" ht="12" customHeight="1">
      <c r="B88" s="23"/>
      <c r="C88" s="22" t="s">
        <v>173</v>
      </c>
      <c r="L88" s="23"/>
    </row>
    <row r="89" spans="2:12" s="25" customFormat="1" ht="16.5" customHeight="1">
      <c r="B89" s="23"/>
      <c r="E89" s="245" t="str">
        <f>E11</f>
        <v>SO 03.3 - Měřící prvky</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J131</f>
        <v>0</v>
      </c>
      <c r="L98" s="23"/>
      <c r="AU98" s="15" t="s">
        <v>180</v>
      </c>
    </row>
    <row r="99" spans="2:47" s="62" customFormat="1" ht="24.95" customHeight="1">
      <c r="B99" s="61"/>
      <c r="D99" s="63" t="s">
        <v>181</v>
      </c>
      <c r="E99" s="64"/>
      <c r="F99" s="64"/>
      <c r="G99" s="64"/>
      <c r="H99" s="64"/>
      <c r="I99" s="64"/>
      <c r="J99" s="65">
        <f>J132</f>
        <v>0</v>
      </c>
      <c r="L99" s="61"/>
    </row>
    <row r="100" spans="2:47" s="188" customFormat="1" ht="19.899999999999999" customHeight="1">
      <c r="B100" s="66"/>
      <c r="D100" s="68" t="s">
        <v>182</v>
      </c>
      <c r="E100" s="69"/>
      <c r="F100" s="69"/>
      <c r="G100" s="69"/>
      <c r="H100" s="69"/>
      <c r="I100" s="69"/>
      <c r="J100" s="70">
        <f>J133</f>
        <v>0</v>
      </c>
      <c r="L100" s="66"/>
    </row>
    <row r="101" spans="2:47" s="188" customFormat="1" ht="19.899999999999999" customHeight="1">
      <c r="B101" s="66"/>
      <c r="D101" s="68" t="s">
        <v>183</v>
      </c>
      <c r="E101" s="69"/>
      <c r="F101" s="69"/>
      <c r="G101" s="69"/>
      <c r="H101" s="69"/>
      <c r="I101" s="69"/>
      <c r="J101" s="70">
        <f>J146</f>
        <v>0</v>
      </c>
      <c r="L101" s="66"/>
    </row>
    <row r="102" spans="2:47" s="188" customFormat="1" ht="19.899999999999999" customHeight="1">
      <c r="B102" s="66"/>
      <c r="D102" s="68" t="s">
        <v>185</v>
      </c>
      <c r="E102" s="69"/>
      <c r="F102" s="69"/>
      <c r="G102" s="69"/>
      <c r="H102" s="69"/>
      <c r="I102" s="69"/>
      <c r="J102" s="70">
        <f>J152</f>
        <v>0</v>
      </c>
      <c r="L102" s="66"/>
    </row>
    <row r="103" spans="2:47" s="188" customFormat="1" ht="19.899999999999999" customHeight="1">
      <c r="B103" s="66"/>
      <c r="D103" s="68" t="s">
        <v>186</v>
      </c>
      <c r="E103" s="69"/>
      <c r="F103" s="69"/>
      <c r="G103" s="69"/>
      <c r="H103" s="69"/>
      <c r="I103" s="69"/>
      <c r="J103" s="70">
        <f>J156</f>
        <v>0</v>
      </c>
      <c r="L103" s="66"/>
    </row>
    <row r="104" spans="2:47" s="188" customFormat="1" ht="19.899999999999999" customHeight="1">
      <c r="B104" s="66"/>
      <c r="D104" s="68" t="s">
        <v>187</v>
      </c>
      <c r="E104" s="69"/>
      <c r="F104" s="69"/>
      <c r="G104" s="69"/>
      <c r="H104" s="69"/>
      <c r="I104" s="69"/>
      <c r="J104" s="70">
        <f>J165</f>
        <v>0</v>
      </c>
      <c r="L104" s="66"/>
    </row>
    <row r="105" spans="2:47" s="188" customFormat="1" ht="19.899999999999999" customHeight="1">
      <c r="B105" s="66"/>
      <c r="D105" s="68" t="s">
        <v>188</v>
      </c>
      <c r="E105" s="69"/>
      <c r="F105" s="69"/>
      <c r="G105" s="69"/>
      <c r="H105" s="69"/>
      <c r="I105" s="69"/>
      <c r="J105" s="70">
        <f>J173</f>
        <v>0</v>
      </c>
      <c r="L105" s="66"/>
    </row>
    <row r="106" spans="2:47" s="62" customFormat="1" ht="24.95" customHeight="1">
      <c r="B106" s="61"/>
      <c r="D106" s="63" t="s">
        <v>743</v>
      </c>
      <c r="E106" s="64"/>
      <c r="F106" s="64"/>
      <c r="G106" s="64"/>
      <c r="H106" s="64"/>
      <c r="I106" s="64"/>
      <c r="J106" s="65">
        <f>J176</f>
        <v>0</v>
      </c>
      <c r="L106" s="61"/>
    </row>
    <row r="107" spans="2:47" s="188" customFormat="1" ht="19.899999999999999" customHeight="1">
      <c r="B107" s="66"/>
      <c r="D107" s="68" t="s">
        <v>745</v>
      </c>
      <c r="E107" s="69"/>
      <c r="F107" s="69"/>
      <c r="G107" s="69"/>
      <c r="H107" s="69"/>
      <c r="I107" s="69"/>
      <c r="J107" s="70">
        <f>J177</f>
        <v>0</v>
      </c>
      <c r="L107" s="66"/>
    </row>
    <row r="108" spans="2:47" s="62" customFormat="1" ht="24.95" customHeight="1">
      <c r="B108" s="61"/>
      <c r="D108" s="63" t="s">
        <v>747</v>
      </c>
      <c r="E108" s="64"/>
      <c r="F108" s="64"/>
      <c r="G108" s="64"/>
      <c r="H108" s="64"/>
      <c r="I108" s="64"/>
      <c r="J108" s="65">
        <f>J182</f>
        <v>0</v>
      </c>
      <c r="L108" s="61"/>
    </row>
    <row r="109" spans="2:47" s="62" customFormat="1" ht="24.95" customHeight="1">
      <c r="B109" s="61"/>
      <c r="D109" s="63" t="s">
        <v>189</v>
      </c>
      <c r="E109" s="64"/>
      <c r="F109" s="64"/>
      <c r="G109" s="64"/>
      <c r="H109" s="64"/>
      <c r="I109" s="64"/>
      <c r="J109" s="65">
        <f>J183</f>
        <v>0</v>
      </c>
      <c r="L109" s="61"/>
    </row>
    <row r="110" spans="2:47" s="25" customFormat="1" ht="21.75" customHeight="1">
      <c r="B110" s="23"/>
      <c r="L110" s="23"/>
    </row>
    <row r="111" spans="2:47" s="25" customFormat="1" ht="6.95" customHeight="1">
      <c r="B111" s="53"/>
      <c r="C111" s="54"/>
      <c r="D111" s="54"/>
      <c r="E111" s="54"/>
      <c r="F111" s="54"/>
      <c r="G111" s="54"/>
      <c r="H111" s="54"/>
      <c r="I111" s="54"/>
      <c r="J111" s="54"/>
      <c r="K111" s="54"/>
      <c r="L111" s="23"/>
    </row>
    <row r="115" spans="2:12" s="25" customFormat="1" ht="6.95" customHeight="1">
      <c r="B115" s="55"/>
      <c r="C115" s="56"/>
      <c r="D115" s="56"/>
      <c r="E115" s="56"/>
      <c r="F115" s="56"/>
      <c r="G115" s="56"/>
      <c r="H115" s="56"/>
      <c r="I115" s="56"/>
      <c r="J115" s="56"/>
      <c r="K115" s="56"/>
      <c r="L115" s="23"/>
    </row>
    <row r="116" spans="2:12" s="25" customFormat="1" ht="24.95" customHeight="1">
      <c r="B116" s="23"/>
      <c r="C116" s="19" t="s">
        <v>190</v>
      </c>
      <c r="L116" s="23"/>
    </row>
    <row r="117" spans="2:12" s="25" customFormat="1" ht="6.95" customHeight="1">
      <c r="B117" s="23"/>
      <c r="L117" s="23"/>
    </row>
    <row r="118" spans="2:12" s="25" customFormat="1" ht="12" customHeight="1">
      <c r="B118" s="23"/>
      <c r="C118" s="22" t="s">
        <v>15</v>
      </c>
      <c r="L118" s="23"/>
    </row>
    <row r="119" spans="2:12" s="25" customFormat="1" ht="16.5" customHeight="1">
      <c r="B119" s="23"/>
      <c r="E119" s="272" t="str">
        <f>E7</f>
        <v>SN Žireč</v>
      </c>
      <c r="F119" s="273"/>
      <c r="G119" s="273"/>
      <c r="H119" s="273"/>
      <c r="L119" s="23"/>
    </row>
    <row r="120" spans="2:12" ht="12" customHeight="1">
      <c r="B120" s="18"/>
      <c r="C120" s="22" t="s">
        <v>171</v>
      </c>
      <c r="L120" s="18"/>
    </row>
    <row r="121" spans="2:12" s="25" customFormat="1" ht="16.5" customHeight="1">
      <c r="B121" s="23"/>
      <c r="E121" s="272" t="s">
        <v>740</v>
      </c>
      <c r="F121" s="271"/>
      <c r="G121" s="271"/>
      <c r="H121" s="271"/>
      <c r="L121" s="23"/>
    </row>
    <row r="122" spans="2:12" s="25" customFormat="1" ht="12" customHeight="1">
      <c r="B122" s="23"/>
      <c r="C122" s="22" t="s">
        <v>173</v>
      </c>
      <c r="L122" s="23"/>
    </row>
    <row r="123" spans="2:12" s="25" customFormat="1" ht="16.5" customHeight="1">
      <c r="B123" s="23"/>
      <c r="E123" s="245" t="str">
        <f>E11</f>
        <v>SO 03.3 - Měřící prvky</v>
      </c>
      <c r="F123" s="271"/>
      <c r="G123" s="271"/>
      <c r="H123" s="271"/>
      <c r="L123" s="23"/>
    </row>
    <row r="124" spans="2:12" s="25" customFormat="1" ht="6.95" customHeight="1">
      <c r="B124" s="23"/>
      <c r="L124" s="23"/>
    </row>
    <row r="125" spans="2:12" s="25" customFormat="1" ht="12" customHeight="1">
      <c r="B125" s="23"/>
      <c r="C125" s="22" t="s">
        <v>19</v>
      </c>
      <c r="F125" s="30" t="str">
        <f>F14</f>
        <v xml:space="preserve"> </v>
      </c>
      <c r="I125" s="22" t="s">
        <v>21</v>
      </c>
      <c r="J125" s="163" t="str">
        <f>IF(J14="","",J14)</f>
        <v>17. 12. 2018</v>
      </c>
      <c r="L125" s="23"/>
    </row>
    <row r="126" spans="2:12" s="25" customFormat="1" ht="6.95" customHeight="1">
      <c r="B126" s="23"/>
      <c r="L126" s="23"/>
    </row>
    <row r="127" spans="2:12" s="25" customFormat="1" ht="27.95" customHeight="1">
      <c r="B127" s="23"/>
      <c r="C127" s="22" t="s">
        <v>23</v>
      </c>
      <c r="F127" s="30" t="str">
        <f>E17</f>
        <v>Povodí Labe, státní podnik</v>
      </c>
      <c r="I127" s="22" t="s">
        <v>31</v>
      </c>
      <c r="J127" s="57" t="str">
        <f>E23</f>
        <v>Sweco Hydroprojekt a.s.</v>
      </c>
      <c r="L127" s="23"/>
    </row>
    <row r="128" spans="2:12" s="25" customFormat="1" ht="15.2" customHeight="1">
      <c r="B128" s="23"/>
      <c r="C128" s="22" t="s">
        <v>29</v>
      </c>
      <c r="F128" s="30" t="str">
        <f>IF(E20="","",E20)</f>
        <v>Vyplň údaj</v>
      </c>
      <c r="I128" s="22" t="s">
        <v>36</v>
      </c>
      <c r="J128" s="57" t="str">
        <f>E26</f>
        <v xml:space="preserve"> </v>
      </c>
      <c r="L128" s="23"/>
    </row>
    <row r="129" spans="2:65" s="25" customFormat="1" ht="10.35" customHeight="1">
      <c r="B129" s="23"/>
      <c r="L129" s="23"/>
    </row>
    <row r="130" spans="2:65" s="78" customFormat="1" ht="29.25" customHeight="1">
      <c r="B130" s="71"/>
      <c r="C130" s="72" t="s">
        <v>191</v>
      </c>
      <c r="D130" s="73" t="s">
        <v>64</v>
      </c>
      <c r="E130" s="73" t="s">
        <v>60</v>
      </c>
      <c r="F130" s="73" t="s">
        <v>61</v>
      </c>
      <c r="G130" s="73" t="s">
        <v>192</v>
      </c>
      <c r="H130" s="73" t="s">
        <v>193</v>
      </c>
      <c r="I130" s="73" t="s">
        <v>194</v>
      </c>
      <c r="J130" s="73" t="s">
        <v>178</v>
      </c>
      <c r="K130" s="74" t="s">
        <v>195</v>
      </c>
      <c r="L130" s="71"/>
      <c r="M130" s="75" t="s">
        <v>1</v>
      </c>
      <c r="N130" s="76" t="s">
        <v>43</v>
      </c>
      <c r="O130" s="76" t="s">
        <v>196</v>
      </c>
      <c r="P130" s="76" t="s">
        <v>197</v>
      </c>
      <c r="Q130" s="76" t="s">
        <v>198</v>
      </c>
      <c r="R130" s="76" t="s">
        <v>199</v>
      </c>
      <c r="S130" s="76" t="s">
        <v>200</v>
      </c>
      <c r="T130" s="77" t="s">
        <v>201</v>
      </c>
    </row>
    <row r="131" spans="2:65" s="25" customFormat="1" ht="22.9" customHeight="1">
      <c r="B131" s="23"/>
      <c r="C131" s="79" t="s">
        <v>202</v>
      </c>
      <c r="J131" s="80">
        <f>BK131</f>
        <v>0</v>
      </c>
      <c r="L131" s="23"/>
      <c r="M131" s="81"/>
      <c r="N131" s="33"/>
      <c r="O131" s="33"/>
      <c r="P131" s="82">
        <f>P132+P176+P182+P183</f>
        <v>0</v>
      </c>
      <c r="Q131" s="33"/>
      <c r="R131" s="82">
        <f>R132+R176+R182+R183</f>
        <v>1.2416245000000001</v>
      </c>
      <c r="S131" s="33"/>
      <c r="T131" s="83">
        <f>T132+T176+T182+T183</f>
        <v>0</v>
      </c>
      <c r="AT131" s="15" t="s">
        <v>78</v>
      </c>
      <c r="AU131" s="15" t="s">
        <v>180</v>
      </c>
      <c r="BK131" s="84">
        <f>BK132+BK176+BK182+BK183</f>
        <v>0</v>
      </c>
    </row>
    <row r="132" spans="2:65" s="86" customFormat="1" ht="25.9" customHeight="1">
      <c r="B132" s="85"/>
      <c r="D132" s="87" t="s">
        <v>78</v>
      </c>
      <c r="E132" s="88" t="s">
        <v>203</v>
      </c>
      <c r="F132" s="88" t="s">
        <v>204</v>
      </c>
      <c r="I132" s="4"/>
      <c r="J132" s="89">
        <f>BK132</f>
        <v>0</v>
      </c>
      <c r="L132" s="85"/>
      <c r="M132" s="90"/>
      <c r="N132" s="91"/>
      <c r="O132" s="91"/>
      <c r="P132" s="92">
        <f>P133+P146+P152+P156+P165+P173</f>
        <v>0</v>
      </c>
      <c r="Q132" s="91"/>
      <c r="R132" s="92">
        <f>R133+R146+R152+R156+R165+R173</f>
        <v>1.2316245000000001</v>
      </c>
      <c r="S132" s="91"/>
      <c r="T132" s="93">
        <f>T133+T146+T152+T156+T165+T173</f>
        <v>0</v>
      </c>
      <c r="AR132" s="87" t="s">
        <v>86</v>
      </c>
      <c r="AT132" s="94" t="s">
        <v>78</v>
      </c>
      <c r="AU132" s="94" t="s">
        <v>79</v>
      </c>
      <c r="AY132" s="87" t="s">
        <v>205</v>
      </c>
      <c r="BK132" s="95">
        <f>BK133+BK146+BK152+BK156+BK165+BK173</f>
        <v>0</v>
      </c>
    </row>
    <row r="133" spans="2:65" s="86" customFormat="1" ht="22.9" customHeight="1">
      <c r="B133" s="85"/>
      <c r="D133" s="87" t="s">
        <v>78</v>
      </c>
      <c r="E133" s="96" t="s">
        <v>86</v>
      </c>
      <c r="F133" s="96" t="s">
        <v>206</v>
      </c>
      <c r="I133" s="4"/>
      <c r="J133" s="97">
        <f>BK133</f>
        <v>0</v>
      </c>
      <c r="L133" s="85"/>
      <c r="M133" s="90"/>
      <c r="N133" s="91"/>
      <c r="O133" s="91"/>
      <c r="P133" s="92">
        <f>SUM(P134:P145)</f>
        <v>0</v>
      </c>
      <c r="Q133" s="91"/>
      <c r="R133" s="92">
        <f>SUM(R134:R145)</f>
        <v>0</v>
      </c>
      <c r="S133" s="91"/>
      <c r="T133" s="93">
        <f>SUM(T134:T145)</f>
        <v>0</v>
      </c>
      <c r="AR133" s="87" t="s">
        <v>86</v>
      </c>
      <c r="AT133" s="94" t="s">
        <v>78</v>
      </c>
      <c r="AU133" s="94" t="s">
        <v>86</v>
      </c>
      <c r="AY133" s="87" t="s">
        <v>205</v>
      </c>
      <c r="BK133" s="95">
        <f>SUM(BK134:BK145)</f>
        <v>0</v>
      </c>
    </row>
    <row r="134" spans="2:65" s="25" customFormat="1" ht="24" customHeight="1">
      <c r="B134" s="23"/>
      <c r="C134" s="98" t="s">
        <v>86</v>
      </c>
      <c r="D134" s="98" t="s">
        <v>207</v>
      </c>
      <c r="E134" s="99" t="s">
        <v>749</v>
      </c>
      <c r="F134" s="100" t="s">
        <v>750</v>
      </c>
      <c r="G134" s="101" t="s">
        <v>233</v>
      </c>
      <c r="H134" s="102">
        <v>2.4900000000000002</v>
      </c>
      <c r="I134" s="5"/>
      <c r="J134" s="102">
        <f>ROUND(I134*H134,2)</f>
        <v>0</v>
      </c>
      <c r="K134" s="100" t="s">
        <v>234</v>
      </c>
      <c r="L134" s="23"/>
      <c r="M134" s="103" t="s">
        <v>1</v>
      </c>
      <c r="N134" s="104" t="s">
        <v>44</v>
      </c>
      <c r="O134" s="105"/>
      <c r="P134" s="106">
        <f>O134*H134</f>
        <v>0</v>
      </c>
      <c r="Q134" s="106">
        <v>0</v>
      </c>
      <c r="R134" s="106">
        <f>Q134*H134</f>
        <v>0</v>
      </c>
      <c r="S134" s="106">
        <v>0</v>
      </c>
      <c r="T134" s="107">
        <f>S134*H134</f>
        <v>0</v>
      </c>
      <c r="AR134" s="108" t="s">
        <v>212</v>
      </c>
      <c r="AT134" s="108" t="s">
        <v>207</v>
      </c>
      <c r="AU134" s="108" t="s">
        <v>88</v>
      </c>
      <c r="AY134" s="15" t="s">
        <v>205</v>
      </c>
      <c r="BE134" s="109">
        <f>IF(N134="základní",J134,0)</f>
        <v>0</v>
      </c>
      <c r="BF134" s="109">
        <f>IF(N134="snížená",J134,0)</f>
        <v>0</v>
      </c>
      <c r="BG134" s="109">
        <f>IF(N134="zákl. přenesená",J134,0)</f>
        <v>0</v>
      </c>
      <c r="BH134" s="109">
        <f>IF(N134="sníž. přenesená",J134,0)</f>
        <v>0</v>
      </c>
      <c r="BI134" s="109">
        <f>IF(N134="nulová",J134,0)</f>
        <v>0</v>
      </c>
      <c r="BJ134" s="15" t="s">
        <v>86</v>
      </c>
      <c r="BK134" s="109">
        <f>ROUND(I134*H134,2)</f>
        <v>0</v>
      </c>
      <c r="BL134" s="15" t="s">
        <v>212</v>
      </c>
      <c r="BM134" s="108" t="s">
        <v>1125</v>
      </c>
    </row>
    <row r="135" spans="2:65" s="25" customFormat="1" ht="19.5">
      <c r="B135" s="23"/>
      <c r="D135" s="110" t="s">
        <v>214</v>
      </c>
      <c r="F135" s="198" t="s">
        <v>752</v>
      </c>
      <c r="I135" s="2"/>
      <c r="L135" s="23"/>
      <c r="M135" s="112"/>
      <c r="N135" s="105"/>
      <c r="O135" s="105"/>
      <c r="P135" s="105"/>
      <c r="Q135" s="105"/>
      <c r="R135" s="105"/>
      <c r="S135" s="105"/>
      <c r="T135" s="113"/>
      <c r="AT135" s="15" t="s">
        <v>214</v>
      </c>
      <c r="AU135" s="15" t="s">
        <v>88</v>
      </c>
    </row>
    <row r="136" spans="2:65" s="25" customFormat="1" ht="204.75">
      <c r="B136" s="23"/>
      <c r="D136" s="110" t="s">
        <v>237</v>
      </c>
      <c r="F136" s="111" t="s">
        <v>753</v>
      </c>
      <c r="I136" s="2"/>
      <c r="L136" s="23"/>
      <c r="M136" s="112"/>
      <c r="N136" s="105"/>
      <c r="O136" s="105"/>
      <c r="P136" s="105"/>
      <c r="Q136" s="105"/>
      <c r="R136" s="105"/>
      <c r="S136" s="105"/>
      <c r="T136" s="113"/>
      <c r="AT136" s="15" t="s">
        <v>237</v>
      </c>
      <c r="AU136" s="15" t="s">
        <v>88</v>
      </c>
    </row>
    <row r="137" spans="2:65" s="25" customFormat="1" ht="24" customHeight="1">
      <c r="B137" s="23"/>
      <c r="C137" s="98" t="s">
        <v>88</v>
      </c>
      <c r="D137" s="98" t="s">
        <v>207</v>
      </c>
      <c r="E137" s="99" t="s">
        <v>259</v>
      </c>
      <c r="F137" s="100" t="s">
        <v>260</v>
      </c>
      <c r="G137" s="101" t="s">
        <v>233</v>
      </c>
      <c r="H137" s="102">
        <v>1.1399999999999999</v>
      </c>
      <c r="I137" s="5"/>
      <c r="J137" s="102">
        <f>ROUND(I137*H137,2)</f>
        <v>0</v>
      </c>
      <c r="K137" s="100" t="s">
        <v>211</v>
      </c>
      <c r="L137" s="23"/>
      <c r="M137" s="103" t="s">
        <v>1</v>
      </c>
      <c r="N137" s="104" t="s">
        <v>44</v>
      </c>
      <c r="O137" s="105"/>
      <c r="P137" s="106">
        <f>O137*H137</f>
        <v>0</v>
      </c>
      <c r="Q137" s="106">
        <v>0</v>
      </c>
      <c r="R137" s="106">
        <f>Q137*H137</f>
        <v>0</v>
      </c>
      <c r="S137" s="106">
        <v>0</v>
      </c>
      <c r="T137" s="107">
        <f>S137*H137</f>
        <v>0</v>
      </c>
      <c r="AR137" s="108" t="s">
        <v>212</v>
      </c>
      <c r="AT137" s="108" t="s">
        <v>207</v>
      </c>
      <c r="AU137" s="108" t="s">
        <v>88</v>
      </c>
      <c r="AY137" s="15" t="s">
        <v>205</v>
      </c>
      <c r="BE137" s="109">
        <f>IF(N137="základní",J137,0)</f>
        <v>0</v>
      </c>
      <c r="BF137" s="109">
        <f>IF(N137="snížená",J137,0)</f>
        <v>0</v>
      </c>
      <c r="BG137" s="109">
        <f>IF(N137="zákl. přenesená",J137,0)</f>
        <v>0</v>
      </c>
      <c r="BH137" s="109">
        <f>IF(N137="sníž. přenesená",J137,0)</f>
        <v>0</v>
      </c>
      <c r="BI137" s="109">
        <f>IF(N137="nulová",J137,0)</f>
        <v>0</v>
      </c>
      <c r="BJ137" s="15" t="s">
        <v>86</v>
      </c>
      <c r="BK137" s="109">
        <f>ROUND(I137*H137,2)</f>
        <v>0</v>
      </c>
      <c r="BL137" s="15" t="s">
        <v>212</v>
      </c>
      <c r="BM137" s="108" t="s">
        <v>1126</v>
      </c>
    </row>
    <row r="138" spans="2:65" s="122" customFormat="1">
      <c r="B138" s="121"/>
      <c r="D138" s="110" t="s">
        <v>218</v>
      </c>
      <c r="E138" s="123" t="s">
        <v>1</v>
      </c>
      <c r="F138" s="124" t="s">
        <v>1127</v>
      </c>
      <c r="H138" s="125">
        <v>2.4900000000000002</v>
      </c>
      <c r="I138" s="6"/>
      <c r="L138" s="121"/>
      <c r="M138" s="126"/>
      <c r="N138" s="127"/>
      <c r="O138" s="127"/>
      <c r="P138" s="127"/>
      <c r="Q138" s="127"/>
      <c r="R138" s="127"/>
      <c r="S138" s="127"/>
      <c r="T138" s="128"/>
      <c r="AT138" s="123" t="s">
        <v>218</v>
      </c>
      <c r="AU138" s="123" t="s">
        <v>88</v>
      </c>
      <c r="AV138" s="122" t="s">
        <v>88</v>
      </c>
      <c r="AW138" s="122" t="s">
        <v>35</v>
      </c>
      <c r="AX138" s="122" t="s">
        <v>79</v>
      </c>
      <c r="AY138" s="123" t="s">
        <v>205</v>
      </c>
    </row>
    <row r="139" spans="2:65" s="122" customFormat="1">
      <c r="B139" s="121"/>
      <c r="D139" s="110" t="s">
        <v>218</v>
      </c>
      <c r="E139" s="123" t="s">
        <v>1</v>
      </c>
      <c r="F139" s="124" t="s">
        <v>1128</v>
      </c>
      <c r="H139" s="125">
        <v>-1.35</v>
      </c>
      <c r="I139" s="6"/>
      <c r="L139" s="121"/>
      <c r="M139" s="126"/>
      <c r="N139" s="127"/>
      <c r="O139" s="127"/>
      <c r="P139" s="127"/>
      <c r="Q139" s="127"/>
      <c r="R139" s="127"/>
      <c r="S139" s="127"/>
      <c r="T139" s="128"/>
      <c r="AT139" s="123" t="s">
        <v>218</v>
      </c>
      <c r="AU139" s="123" t="s">
        <v>88</v>
      </c>
      <c r="AV139" s="122" t="s">
        <v>88</v>
      </c>
      <c r="AW139" s="122" t="s">
        <v>35</v>
      </c>
      <c r="AX139" s="122" t="s">
        <v>79</v>
      </c>
      <c r="AY139" s="123" t="s">
        <v>205</v>
      </c>
    </row>
    <row r="140" spans="2:65" s="200" customFormat="1">
      <c r="B140" s="199"/>
      <c r="D140" s="110" t="s">
        <v>218</v>
      </c>
      <c r="E140" s="201" t="s">
        <v>1</v>
      </c>
      <c r="F140" s="202" t="s">
        <v>220</v>
      </c>
      <c r="H140" s="203">
        <v>1.1399999999999999</v>
      </c>
      <c r="I140" s="7"/>
      <c r="L140" s="199"/>
      <c r="M140" s="204"/>
      <c r="N140" s="205"/>
      <c r="O140" s="205"/>
      <c r="P140" s="205"/>
      <c r="Q140" s="205"/>
      <c r="R140" s="205"/>
      <c r="S140" s="205"/>
      <c r="T140" s="206"/>
      <c r="AT140" s="201" t="s">
        <v>218</v>
      </c>
      <c r="AU140" s="201" t="s">
        <v>88</v>
      </c>
      <c r="AV140" s="200" t="s">
        <v>212</v>
      </c>
      <c r="AW140" s="200" t="s">
        <v>35</v>
      </c>
      <c r="AX140" s="200" t="s">
        <v>86</v>
      </c>
      <c r="AY140" s="201" t="s">
        <v>205</v>
      </c>
    </row>
    <row r="141" spans="2:65" s="25" customFormat="1" ht="24" customHeight="1">
      <c r="B141" s="23"/>
      <c r="C141" s="98" t="s">
        <v>230</v>
      </c>
      <c r="D141" s="98" t="s">
        <v>207</v>
      </c>
      <c r="E141" s="99" t="s">
        <v>576</v>
      </c>
      <c r="F141" s="100" t="s">
        <v>577</v>
      </c>
      <c r="G141" s="101" t="s">
        <v>233</v>
      </c>
      <c r="H141" s="102">
        <v>1.35</v>
      </c>
      <c r="I141" s="5"/>
      <c r="J141" s="102">
        <f>ROUND(I141*H141,2)</f>
        <v>0</v>
      </c>
      <c r="K141" s="100" t="s">
        <v>234</v>
      </c>
      <c r="L141" s="23"/>
      <c r="M141" s="103" t="s">
        <v>1</v>
      </c>
      <c r="N141" s="104" t="s">
        <v>44</v>
      </c>
      <c r="O141" s="105"/>
      <c r="P141" s="106">
        <f>O141*H141</f>
        <v>0</v>
      </c>
      <c r="Q141" s="106">
        <v>0</v>
      </c>
      <c r="R141" s="106">
        <f>Q141*H141</f>
        <v>0</v>
      </c>
      <c r="S141" s="106">
        <v>0</v>
      </c>
      <c r="T141" s="107">
        <f>S141*H141</f>
        <v>0</v>
      </c>
      <c r="AR141" s="108" t="s">
        <v>212</v>
      </c>
      <c r="AT141" s="108" t="s">
        <v>207</v>
      </c>
      <c r="AU141" s="108" t="s">
        <v>88</v>
      </c>
      <c r="AY141" s="15" t="s">
        <v>205</v>
      </c>
      <c r="BE141" s="109">
        <f>IF(N141="základní",J141,0)</f>
        <v>0</v>
      </c>
      <c r="BF141" s="109">
        <f>IF(N141="snížená",J141,0)</f>
        <v>0</v>
      </c>
      <c r="BG141" s="109">
        <f>IF(N141="zákl. přenesená",J141,0)</f>
        <v>0</v>
      </c>
      <c r="BH141" s="109">
        <f>IF(N141="sníž. přenesená",J141,0)</f>
        <v>0</v>
      </c>
      <c r="BI141" s="109">
        <f>IF(N141="nulová",J141,0)</f>
        <v>0</v>
      </c>
      <c r="BJ141" s="15" t="s">
        <v>86</v>
      </c>
      <c r="BK141" s="109">
        <f>ROUND(I141*H141,2)</f>
        <v>0</v>
      </c>
      <c r="BL141" s="15" t="s">
        <v>212</v>
      </c>
      <c r="BM141" s="108" t="s">
        <v>1129</v>
      </c>
    </row>
    <row r="142" spans="2:65" s="25" customFormat="1" ht="29.25">
      <c r="B142" s="23"/>
      <c r="D142" s="110" t="s">
        <v>214</v>
      </c>
      <c r="F142" s="198" t="s">
        <v>579</v>
      </c>
      <c r="I142" s="2"/>
      <c r="L142" s="23"/>
      <c r="M142" s="112"/>
      <c r="N142" s="105"/>
      <c r="O142" s="105"/>
      <c r="P142" s="105"/>
      <c r="Q142" s="105"/>
      <c r="R142" s="105"/>
      <c r="S142" s="105"/>
      <c r="T142" s="113"/>
      <c r="AT142" s="15" t="s">
        <v>214</v>
      </c>
      <c r="AU142" s="15" t="s">
        <v>88</v>
      </c>
    </row>
    <row r="143" spans="2:65" s="25" customFormat="1" ht="409.5">
      <c r="B143" s="23"/>
      <c r="D143" s="110" t="s">
        <v>237</v>
      </c>
      <c r="F143" s="223" t="s">
        <v>580</v>
      </c>
      <c r="I143" s="2"/>
      <c r="L143" s="23"/>
      <c r="M143" s="112"/>
      <c r="N143" s="105"/>
      <c r="O143" s="105"/>
      <c r="P143" s="105"/>
      <c r="Q143" s="105"/>
      <c r="R143" s="105"/>
      <c r="S143" s="105"/>
      <c r="T143" s="113"/>
      <c r="AT143" s="15" t="s">
        <v>237</v>
      </c>
      <c r="AU143" s="15" t="s">
        <v>88</v>
      </c>
    </row>
    <row r="144" spans="2:65" s="122" customFormat="1">
      <c r="B144" s="121"/>
      <c r="D144" s="110" t="s">
        <v>218</v>
      </c>
      <c r="E144" s="123" t="s">
        <v>1</v>
      </c>
      <c r="F144" s="124" t="s">
        <v>1130</v>
      </c>
      <c r="H144" s="125">
        <v>1.35</v>
      </c>
      <c r="I144" s="6"/>
      <c r="L144" s="121"/>
      <c r="M144" s="126"/>
      <c r="N144" s="127"/>
      <c r="O144" s="127"/>
      <c r="P144" s="127"/>
      <c r="Q144" s="127"/>
      <c r="R144" s="127"/>
      <c r="S144" s="127"/>
      <c r="T144" s="128"/>
      <c r="AT144" s="123" t="s">
        <v>218</v>
      </c>
      <c r="AU144" s="123" t="s">
        <v>88</v>
      </c>
      <c r="AV144" s="122" t="s">
        <v>88</v>
      </c>
      <c r="AW144" s="122" t="s">
        <v>35</v>
      </c>
      <c r="AX144" s="122" t="s">
        <v>79</v>
      </c>
      <c r="AY144" s="123" t="s">
        <v>205</v>
      </c>
    </row>
    <row r="145" spans="2:65" s="200" customFormat="1">
      <c r="B145" s="199"/>
      <c r="D145" s="110" t="s">
        <v>218</v>
      </c>
      <c r="E145" s="201" t="s">
        <v>1</v>
      </c>
      <c r="F145" s="202" t="s">
        <v>220</v>
      </c>
      <c r="H145" s="203">
        <v>1.35</v>
      </c>
      <c r="I145" s="7"/>
      <c r="L145" s="199"/>
      <c r="M145" s="204"/>
      <c r="N145" s="205"/>
      <c r="O145" s="205"/>
      <c r="P145" s="205"/>
      <c r="Q145" s="205"/>
      <c r="R145" s="205"/>
      <c r="S145" s="205"/>
      <c r="T145" s="206"/>
      <c r="AT145" s="201" t="s">
        <v>218</v>
      </c>
      <c r="AU145" s="201" t="s">
        <v>88</v>
      </c>
      <c r="AV145" s="200" t="s">
        <v>212</v>
      </c>
      <c r="AW145" s="200" t="s">
        <v>35</v>
      </c>
      <c r="AX145" s="200" t="s">
        <v>86</v>
      </c>
      <c r="AY145" s="201" t="s">
        <v>205</v>
      </c>
    </row>
    <row r="146" spans="2:65" s="86" customFormat="1" ht="22.9" customHeight="1">
      <c r="B146" s="85"/>
      <c r="D146" s="87" t="s">
        <v>78</v>
      </c>
      <c r="E146" s="96" t="s">
        <v>88</v>
      </c>
      <c r="F146" s="96" t="s">
        <v>333</v>
      </c>
      <c r="I146" s="4"/>
      <c r="J146" s="97">
        <f>BK146</f>
        <v>0</v>
      </c>
      <c r="L146" s="85"/>
      <c r="M146" s="90"/>
      <c r="N146" s="91"/>
      <c r="O146" s="91"/>
      <c r="P146" s="92">
        <f>SUM(P147:P151)</f>
        <v>0</v>
      </c>
      <c r="Q146" s="91"/>
      <c r="R146" s="92">
        <f>SUM(R147:R151)</f>
        <v>0.61332249999999999</v>
      </c>
      <c r="S146" s="91"/>
      <c r="T146" s="93">
        <f>SUM(T147:T151)</f>
        <v>0</v>
      </c>
      <c r="AR146" s="87" t="s">
        <v>86</v>
      </c>
      <c r="AT146" s="94" t="s">
        <v>78</v>
      </c>
      <c r="AU146" s="94" t="s">
        <v>86</v>
      </c>
      <c r="AY146" s="87" t="s">
        <v>205</v>
      </c>
      <c r="BK146" s="95">
        <f>SUM(BK147:BK151)</f>
        <v>0</v>
      </c>
    </row>
    <row r="147" spans="2:65" s="25" customFormat="1" ht="16.5" customHeight="1">
      <c r="B147" s="23"/>
      <c r="C147" s="98" t="s">
        <v>212</v>
      </c>
      <c r="D147" s="98" t="s">
        <v>207</v>
      </c>
      <c r="E147" s="99" t="s">
        <v>1131</v>
      </c>
      <c r="F147" s="100" t="s">
        <v>1132</v>
      </c>
      <c r="G147" s="101" t="s">
        <v>233</v>
      </c>
      <c r="H147" s="102">
        <v>0.25</v>
      </c>
      <c r="I147" s="5"/>
      <c r="J147" s="102">
        <f>ROUND(I147*H147,2)</f>
        <v>0</v>
      </c>
      <c r="K147" s="100" t="s">
        <v>234</v>
      </c>
      <c r="L147" s="23"/>
      <c r="M147" s="103" t="s">
        <v>1</v>
      </c>
      <c r="N147" s="104" t="s">
        <v>44</v>
      </c>
      <c r="O147" s="105"/>
      <c r="P147" s="106">
        <f>O147*H147</f>
        <v>0</v>
      </c>
      <c r="Q147" s="106">
        <v>2.45329</v>
      </c>
      <c r="R147" s="106">
        <f>Q147*H147</f>
        <v>0.61332249999999999</v>
      </c>
      <c r="S147" s="106">
        <v>0</v>
      </c>
      <c r="T147" s="107">
        <f>S147*H147</f>
        <v>0</v>
      </c>
      <c r="AR147" s="108" t="s">
        <v>212</v>
      </c>
      <c r="AT147" s="108" t="s">
        <v>207</v>
      </c>
      <c r="AU147" s="108" t="s">
        <v>88</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1133</v>
      </c>
    </row>
    <row r="148" spans="2:65" s="25" customFormat="1" ht="19.5">
      <c r="B148" s="23"/>
      <c r="D148" s="110" t="s">
        <v>214</v>
      </c>
      <c r="F148" s="198" t="s">
        <v>1134</v>
      </c>
      <c r="I148" s="2"/>
      <c r="L148" s="23"/>
      <c r="M148" s="112"/>
      <c r="N148" s="105"/>
      <c r="O148" s="105"/>
      <c r="P148" s="105"/>
      <c r="Q148" s="105"/>
      <c r="R148" s="105"/>
      <c r="S148" s="105"/>
      <c r="T148" s="113"/>
      <c r="AT148" s="15" t="s">
        <v>214</v>
      </c>
      <c r="AU148" s="15" t="s">
        <v>88</v>
      </c>
    </row>
    <row r="149" spans="2:65" s="25" customFormat="1" ht="78">
      <c r="B149" s="23"/>
      <c r="D149" s="110" t="s">
        <v>237</v>
      </c>
      <c r="F149" s="111" t="s">
        <v>1135</v>
      </c>
      <c r="I149" s="2"/>
      <c r="L149" s="23"/>
      <c r="M149" s="112"/>
      <c r="N149" s="105"/>
      <c r="O149" s="105"/>
      <c r="P149" s="105"/>
      <c r="Q149" s="105"/>
      <c r="R149" s="105"/>
      <c r="S149" s="105"/>
      <c r="T149" s="113"/>
      <c r="AT149" s="15" t="s">
        <v>237</v>
      </c>
      <c r="AU149" s="15" t="s">
        <v>88</v>
      </c>
    </row>
    <row r="150" spans="2:65" s="115" customFormat="1">
      <c r="B150" s="114"/>
      <c r="D150" s="110" t="s">
        <v>218</v>
      </c>
      <c r="E150" s="116" t="s">
        <v>1</v>
      </c>
      <c r="F150" s="117" t="s">
        <v>1136</v>
      </c>
      <c r="H150" s="116" t="s">
        <v>1</v>
      </c>
      <c r="I150" s="9"/>
      <c r="L150" s="114"/>
      <c r="M150" s="118"/>
      <c r="N150" s="119"/>
      <c r="O150" s="119"/>
      <c r="P150" s="119"/>
      <c r="Q150" s="119"/>
      <c r="R150" s="119"/>
      <c r="S150" s="119"/>
      <c r="T150" s="120"/>
      <c r="AT150" s="116" t="s">
        <v>218</v>
      </c>
      <c r="AU150" s="116" t="s">
        <v>88</v>
      </c>
      <c r="AV150" s="115" t="s">
        <v>86</v>
      </c>
      <c r="AW150" s="115" t="s">
        <v>35</v>
      </c>
      <c r="AX150" s="115" t="s">
        <v>79</v>
      </c>
      <c r="AY150" s="116" t="s">
        <v>205</v>
      </c>
    </row>
    <row r="151" spans="2:65" s="122" customFormat="1">
      <c r="B151" s="121"/>
      <c r="D151" s="110" t="s">
        <v>218</v>
      </c>
      <c r="E151" s="123" t="s">
        <v>1</v>
      </c>
      <c r="F151" s="124" t="s">
        <v>1137</v>
      </c>
      <c r="H151" s="125">
        <v>0.25</v>
      </c>
      <c r="I151" s="6"/>
      <c r="L151" s="121"/>
      <c r="M151" s="126"/>
      <c r="N151" s="127"/>
      <c r="O151" s="127"/>
      <c r="P151" s="127"/>
      <c r="Q151" s="127"/>
      <c r="R151" s="127"/>
      <c r="S151" s="127"/>
      <c r="T151" s="128"/>
      <c r="AT151" s="123" t="s">
        <v>218</v>
      </c>
      <c r="AU151" s="123" t="s">
        <v>88</v>
      </c>
      <c r="AV151" s="122" t="s">
        <v>88</v>
      </c>
      <c r="AW151" s="122" t="s">
        <v>35</v>
      </c>
      <c r="AX151" s="122" t="s">
        <v>86</v>
      </c>
      <c r="AY151" s="123" t="s">
        <v>205</v>
      </c>
    </row>
    <row r="152" spans="2:65" s="86" customFormat="1" ht="22.9" customHeight="1">
      <c r="B152" s="85"/>
      <c r="D152" s="87" t="s">
        <v>78</v>
      </c>
      <c r="E152" s="96" t="s">
        <v>212</v>
      </c>
      <c r="F152" s="96" t="s">
        <v>359</v>
      </c>
      <c r="I152" s="4"/>
      <c r="J152" s="97">
        <f>BK152</f>
        <v>0</v>
      </c>
      <c r="L152" s="85"/>
      <c r="M152" s="90"/>
      <c r="N152" s="91"/>
      <c r="O152" s="91"/>
      <c r="P152" s="92">
        <f>SUM(P153:P155)</f>
        <v>0</v>
      </c>
      <c r="Q152" s="91"/>
      <c r="R152" s="92">
        <f>SUM(R153:R155)</f>
        <v>0</v>
      </c>
      <c r="S152" s="91"/>
      <c r="T152" s="93">
        <f>SUM(T153:T155)</f>
        <v>0</v>
      </c>
      <c r="AR152" s="87" t="s">
        <v>86</v>
      </c>
      <c r="AT152" s="94" t="s">
        <v>78</v>
      </c>
      <c r="AU152" s="94" t="s">
        <v>86</v>
      </c>
      <c r="AY152" s="87" t="s">
        <v>205</v>
      </c>
      <c r="BK152" s="95">
        <f>SUM(BK153:BK155)</f>
        <v>0</v>
      </c>
    </row>
    <row r="153" spans="2:65" s="25" customFormat="1" ht="24" customHeight="1">
      <c r="B153" s="23"/>
      <c r="C153" s="98" t="s">
        <v>258</v>
      </c>
      <c r="D153" s="98" t="s">
        <v>207</v>
      </c>
      <c r="E153" s="99" t="s">
        <v>640</v>
      </c>
      <c r="F153" s="100" t="s">
        <v>641</v>
      </c>
      <c r="G153" s="101" t="s">
        <v>233</v>
      </c>
      <c r="H153" s="102">
        <v>0.02</v>
      </c>
      <c r="I153" s="5"/>
      <c r="J153" s="102">
        <f>ROUND(I153*H153,2)</f>
        <v>0</v>
      </c>
      <c r="K153" s="100" t="s">
        <v>234</v>
      </c>
      <c r="L153" s="23"/>
      <c r="M153" s="103" t="s">
        <v>1</v>
      </c>
      <c r="N153" s="104" t="s">
        <v>44</v>
      </c>
      <c r="O153" s="105"/>
      <c r="P153" s="106">
        <f>O153*H153</f>
        <v>0</v>
      </c>
      <c r="Q153" s="106">
        <v>0</v>
      </c>
      <c r="R153" s="106">
        <f>Q153*H153</f>
        <v>0</v>
      </c>
      <c r="S153" s="106">
        <v>0</v>
      </c>
      <c r="T153" s="107">
        <f>S153*H153</f>
        <v>0</v>
      </c>
      <c r="AR153" s="108" t="s">
        <v>212</v>
      </c>
      <c r="AT153" s="108" t="s">
        <v>207</v>
      </c>
      <c r="AU153" s="108" t="s">
        <v>88</v>
      </c>
      <c r="AY153" s="15" t="s">
        <v>205</v>
      </c>
      <c r="BE153" s="109">
        <f>IF(N153="základní",J153,0)</f>
        <v>0</v>
      </c>
      <c r="BF153" s="109">
        <f>IF(N153="snížená",J153,0)</f>
        <v>0</v>
      </c>
      <c r="BG153" s="109">
        <f>IF(N153="zákl. přenesená",J153,0)</f>
        <v>0</v>
      </c>
      <c r="BH153" s="109">
        <f>IF(N153="sníž. přenesená",J153,0)</f>
        <v>0</v>
      </c>
      <c r="BI153" s="109">
        <f>IF(N153="nulová",J153,0)</f>
        <v>0</v>
      </c>
      <c r="BJ153" s="15" t="s">
        <v>86</v>
      </c>
      <c r="BK153" s="109">
        <f>ROUND(I153*H153,2)</f>
        <v>0</v>
      </c>
      <c r="BL153" s="15" t="s">
        <v>212</v>
      </c>
      <c r="BM153" s="108" t="s">
        <v>1138</v>
      </c>
    </row>
    <row r="154" spans="2:65" s="25" customFormat="1" ht="29.25">
      <c r="B154" s="23"/>
      <c r="D154" s="110" t="s">
        <v>214</v>
      </c>
      <c r="F154" s="198" t="s">
        <v>643</v>
      </c>
      <c r="I154" s="2"/>
      <c r="L154" s="23"/>
      <c r="M154" s="112"/>
      <c r="N154" s="105"/>
      <c r="O154" s="105"/>
      <c r="P154" s="105"/>
      <c r="Q154" s="105"/>
      <c r="R154" s="105"/>
      <c r="S154" s="105"/>
      <c r="T154" s="113"/>
      <c r="AT154" s="15" t="s">
        <v>214</v>
      </c>
      <c r="AU154" s="15" t="s">
        <v>88</v>
      </c>
    </row>
    <row r="155" spans="2:65" s="25" customFormat="1" ht="39">
      <c r="B155" s="23"/>
      <c r="D155" s="110" t="s">
        <v>237</v>
      </c>
      <c r="F155" s="111" t="s">
        <v>644</v>
      </c>
      <c r="I155" s="2"/>
      <c r="L155" s="23"/>
      <c r="M155" s="112"/>
      <c r="N155" s="105"/>
      <c r="O155" s="105"/>
      <c r="P155" s="105"/>
      <c r="Q155" s="105"/>
      <c r="R155" s="105"/>
      <c r="S155" s="105"/>
      <c r="T155" s="113"/>
      <c r="AT155" s="15" t="s">
        <v>237</v>
      </c>
      <c r="AU155" s="15" t="s">
        <v>88</v>
      </c>
    </row>
    <row r="156" spans="2:65" s="86" customFormat="1" ht="22.9" customHeight="1">
      <c r="B156" s="85"/>
      <c r="D156" s="87" t="s">
        <v>78</v>
      </c>
      <c r="E156" s="96" t="s">
        <v>225</v>
      </c>
      <c r="F156" s="96" t="s">
        <v>367</v>
      </c>
      <c r="I156" s="4"/>
      <c r="J156" s="97">
        <f>BK156</f>
        <v>0</v>
      </c>
      <c r="L156" s="85"/>
      <c r="M156" s="90"/>
      <c r="N156" s="91"/>
      <c r="O156" s="91"/>
      <c r="P156" s="92">
        <f>SUM(P157:P164)</f>
        <v>0</v>
      </c>
      <c r="Q156" s="91"/>
      <c r="R156" s="92">
        <f>SUM(R157:R164)</f>
        <v>0.119702</v>
      </c>
      <c r="S156" s="91"/>
      <c r="T156" s="93">
        <f>SUM(T157:T164)</f>
        <v>0</v>
      </c>
      <c r="AR156" s="87" t="s">
        <v>86</v>
      </c>
      <c r="AT156" s="94" t="s">
        <v>78</v>
      </c>
      <c r="AU156" s="94" t="s">
        <v>86</v>
      </c>
      <c r="AY156" s="87" t="s">
        <v>205</v>
      </c>
      <c r="BK156" s="95">
        <f>SUM(BK157:BK164)</f>
        <v>0</v>
      </c>
    </row>
    <row r="157" spans="2:65" s="25" customFormat="1" ht="24" customHeight="1">
      <c r="B157" s="23"/>
      <c r="C157" s="98" t="s">
        <v>263</v>
      </c>
      <c r="D157" s="98" t="s">
        <v>207</v>
      </c>
      <c r="E157" s="99" t="s">
        <v>1139</v>
      </c>
      <c r="F157" s="100" t="s">
        <v>1140</v>
      </c>
      <c r="G157" s="101" t="s">
        <v>346</v>
      </c>
      <c r="H157" s="102">
        <v>2</v>
      </c>
      <c r="I157" s="5"/>
      <c r="J157" s="102">
        <f>ROUND(I157*H157,2)</f>
        <v>0</v>
      </c>
      <c r="K157" s="100" t="s">
        <v>211</v>
      </c>
      <c r="L157" s="23"/>
      <c r="M157" s="103" t="s">
        <v>1</v>
      </c>
      <c r="N157" s="104" t="s">
        <v>44</v>
      </c>
      <c r="O157" s="105"/>
      <c r="P157" s="106">
        <f>O157*H157</f>
        <v>0</v>
      </c>
      <c r="Q157" s="106">
        <v>2.9770000000000001E-2</v>
      </c>
      <c r="R157" s="106">
        <f>Q157*H157</f>
        <v>5.9540000000000003E-2</v>
      </c>
      <c r="S157" s="106">
        <v>0</v>
      </c>
      <c r="T157" s="107">
        <f>S157*H157</f>
        <v>0</v>
      </c>
      <c r="AR157" s="108" t="s">
        <v>212</v>
      </c>
      <c r="AT157" s="108" t="s">
        <v>207</v>
      </c>
      <c r="AU157" s="108" t="s">
        <v>88</v>
      </c>
      <c r="AY157" s="15" t="s">
        <v>205</v>
      </c>
      <c r="BE157" s="109">
        <f>IF(N157="základní",J157,0)</f>
        <v>0</v>
      </c>
      <c r="BF157" s="109">
        <f>IF(N157="snížená",J157,0)</f>
        <v>0</v>
      </c>
      <c r="BG157" s="109">
        <f>IF(N157="zákl. přenesená",J157,0)</f>
        <v>0</v>
      </c>
      <c r="BH157" s="109">
        <f>IF(N157="sníž. přenesená",J157,0)</f>
        <v>0</v>
      </c>
      <c r="BI157" s="109">
        <f>IF(N157="nulová",J157,0)</f>
        <v>0</v>
      </c>
      <c r="BJ157" s="15" t="s">
        <v>86</v>
      </c>
      <c r="BK157" s="109">
        <f>ROUND(I157*H157,2)</f>
        <v>0</v>
      </c>
      <c r="BL157" s="15" t="s">
        <v>212</v>
      </c>
      <c r="BM157" s="108" t="s">
        <v>1141</v>
      </c>
    </row>
    <row r="158" spans="2:65" s="25" customFormat="1" ht="24" customHeight="1">
      <c r="B158" s="23"/>
      <c r="C158" s="98" t="s">
        <v>272</v>
      </c>
      <c r="D158" s="98" t="s">
        <v>207</v>
      </c>
      <c r="E158" s="99" t="s">
        <v>1142</v>
      </c>
      <c r="F158" s="100" t="s">
        <v>1143</v>
      </c>
      <c r="G158" s="101" t="s">
        <v>233</v>
      </c>
      <c r="H158" s="102">
        <v>0.7</v>
      </c>
      <c r="I158" s="5"/>
      <c r="J158" s="102">
        <f>ROUND(I158*H158,2)</f>
        <v>0</v>
      </c>
      <c r="K158" s="100" t="s">
        <v>234</v>
      </c>
      <c r="L158" s="23"/>
      <c r="M158" s="103" t="s">
        <v>1</v>
      </c>
      <c r="N158" s="104" t="s">
        <v>44</v>
      </c>
      <c r="O158" s="105"/>
      <c r="P158" s="106">
        <f>O158*H158</f>
        <v>0</v>
      </c>
      <c r="Q158" s="106">
        <v>0</v>
      </c>
      <c r="R158" s="106">
        <f>Q158*H158</f>
        <v>0</v>
      </c>
      <c r="S158" s="106">
        <v>0</v>
      </c>
      <c r="T158" s="107">
        <f>S158*H158</f>
        <v>0</v>
      </c>
      <c r="AR158" s="108" t="s">
        <v>212</v>
      </c>
      <c r="AT158" s="108" t="s">
        <v>207</v>
      </c>
      <c r="AU158" s="108" t="s">
        <v>88</v>
      </c>
      <c r="AY158" s="15" t="s">
        <v>205</v>
      </c>
      <c r="BE158" s="109">
        <f>IF(N158="základní",J158,0)</f>
        <v>0</v>
      </c>
      <c r="BF158" s="109">
        <f>IF(N158="snížená",J158,0)</f>
        <v>0</v>
      </c>
      <c r="BG158" s="109">
        <f>IF(N158="zákl. přenesená",J158,0)</f>
        <v>0</v>
      </c>
      <c r="BH158" s="109">
        <f>IF(N158="sníž. přenesená",J158,0)</f>
        <v>0</v>
      </c>
      <c r="BI158" s="109">
        <f>IF(N158="nulová",J158,0)</f>
        <v>0</v>
      </c>
      <c r="BJ158" s="15" t="s">
        <v>86</v>
      </c>
      <c r="BK158" s="109">
        <f>ROUND(I158*H158,2)</f>
        <v>0</v>
      </c>
      <c r="BL158" s="15" t="s">
        <v>212</v>
      </c>
      <c r="BM158" s="108" t="s">
        <v>1144</v>
      </c>
    </row>
    <row r="159" spans="2:65" s="25" customFormat="1" ht="19.5">
      <c r="B159" s="23"/>
      <c r="D159" s="110" t="s">
        <v>214</v>
      </c>
      <c r="F159" s="198" t="s">
        <v>1145</v>
      </c>
      <c r="I159" s="2"/>
      <c r="L159" s="23"/>
      <c r="M159" s="112"/>
      <c r="N159" s="105"/>
      <c r="O159" s="105"/>
      <c r="P159" s="105"/>
      <c r="Q159" s="105"/>
      <c r="R159" s="105"/>
      <c r="S159" s="105"/>
      <c r="T159" s="113"/>
      <c r="AT159" s="15" t="s">
        <v>214</v>
      </c>
      <c r="AU159" s="15" t="s">
        <v>88</v>
      </c>
    </row>
    <row r="160" spans="2:65" s="25" customFormat="1" ht="39">
      <c r="B160" s="23"/>
      <c r="D160" s="110" t="s">
        <v>237</v>
      </c>
      <c r="F160" s="111" t="s">
        <v>826</v>
      </c>
      <c r="I160" s="2"/>
      <c r="L160" s="23"/>
      <c r="M160" s="112"/>
      <c r="N160" s="105"/>
      <c r="O160" s="105"/>
      <c r="P160" s="105"/>
      <c r="Q160" s="105"/>
      <c r="R160" s="105"/>
      <c r="S160" s="105"/>
      <c r="T160" s="113"/>
      <c r="AT160" s="15" t="s">
        <v>237</v>
      </c>
      <c r="AU160" s="15" t="s">
        <v>88</v>
      </c>
    </row>
    <row r="161" spans="2:65" s="25" customFormat="1" ht="16.5" customHeight="1">
      <c r="B161" s="23"/>
      <c r="C161" s="98" t="s">
        <v>225</v>
      </c>
      <c r="D161" s="98" t="s">
        <v>207</v>
      </c>
      <c r="E161" s="99" t="s">
        <v>1146</v>
      </c>
      <c r="F161" s="100" t="s">
        <v>1147</v>
      </c>
      <c r="G161" s="101" t="s">
        <v>371</v>
      </c>
      <c r="H161" s="102">
        <v>12</v>
      </c>
      <c r="I161" s="5"/>
      <c r="J161" s="102">
        <f>ROUND(I161*H161,2)</f>
        <v>0</v>
      </c>
      <c r="K161" s="100" t="s">
        <v>234</v>
      </c>
      <c r="L161" s="23"/>
      <c r="M161" s="103" t="s">
        <v>1</v>
      </c>
      <c r="N161" s="104" t="s">
        <v>44</v>
      </c>
      <c r="O161" s="105"/>
      <c r="P161" s="106">
        <f>O161*H161</f>
        <v>0</v>
      </c>
      <c r="Q161" s="106">
        <v>9.0000000000000006E-5</v>
      </c>
      <c r="R161" s="106">
        <f>Q161*H161</f>
        <v>1.08E-3</v>
      </c>
      <c r="S161" s="106">
        <v>0</v>
      </c>
      <c r="T161" s="107">
        <f>S161*H161</f>
        <v>0</v>
      </c>
      <c r="AR161" s="108" t="s">
        <v>212</v>
      </c>
      <c r="AT161" s="108" t="s">
        <v>207</v>
      </c>
      <c r="AU161" s="108" t="s">
        <v>88</v>
      </c>
      <c r="AY161" s="15" t="s">
        <v>205</v>
      </c>
      <c r="BE161" s="109">
        <f>IF(N161="základní",J161,0)</f>
        <v>0</v>
      </c>
      <c r="BF161" s="109">
        <f>IF(N161="snížená",J161,0)</f>
        <v>0</v>
      </c>
      <c r="BG161" s="109">
        <f>IF(N161="zákl. přenesená",J161,0)</f>
        <v>0</v>
      </c>
      <c r="BH161" s="109">
        <f>IF(N161="sníž. přenesená",J161,0)</f>
        <v>0</v>
      </c>
      <c r="BI161" s="109">
        <f>IF(N161="nulová",J161,0)</f>
        <v>0</v>
      </c>
      <c r="BJ161" s="15" t="s">
        <v>86</v>
      </c>
      <c r="BK161" s="109">
        <f>ROUND(I161*H161,2)</f>
        <v>0</v>
      </c>
      <c r="BL161" s="15" t="s">
        <v>212</v>
      </c>
      <c r="BM161" s="108" t="s">
        <v>1148</v>
      </c>
    </row>
    <row r="162" spans="2:65" s="25" customFormat="1">
      <c r="B162" s="23"/>
      <c r="D162" s="110" t="s">
        <v>214</v>
      </c>
      <c r="F162" s="198" t="s">
        <v>1149</v>
      </c>
      <c r="I162" s="2"/>
      <c r="L162" s="23"/>
      <c r="M162" s="112"/>
      <c r="N162" s="105"/>
      <c r="O162" s="105"/>
      <c r="P162" s="105"/>
      <c r="Q162" s="105"/>
      <c r="R162" s="105"/>
      <c r="S162" s="105"/>
      <c r="T162" s="113"/>
      <c r="AT162" s="15" t="s">
        <v>214</v>
      </c>
      <c r="AU162" s="15" t="s">
        <v>88</v>
      </c>
    </row>
    <row r="163" spans="2:65" s="25" customFormat="1" ht="16.5" customHeight="1">
      <c r="B163" s="23"/>
      <c r="C163" s="98" t="s">
        <v>286</v>
      </c>
      <c r="D163" s="98" t="s">
        <v>207</v>
      </c>
      <c r="E163" s="99" t="s">
        <v>1150</v>
      </c>
      <c r="F163" s="100" t="s">
        <v>1151</v>
      </c>
      <c r="G163" s="101" t="s">
        <v>371</v>
      </c>
      <c r="H163" s="102">
        <v>12.9</v>
      </c>
      <c r="I163" s="5"/>
      <c r="J163" s="102">
        <f>ROUND(I163*H163,2)</f>
        <v>0</v>
      </c>
      <c r="K163" s="100" t="s">
        <v>211</v>
      </c>
      <c r="L163" s="23"/>
      <c r="M163" s="103" t="s">
        <v>1</v>
      </c>
      <c r="N163" s="104" t="s">
        <v>44</v>
      </c>
      <c r="O163" s="105"/>
      <c r="P163" s="106">
        <f>O163*H163</f>
        <v>0</v>
      </c>
      <c r="Q163" s="106">
        <v>4.6999999999999999E-4</v>
      </c>
      <c r="R163" s="106">
        <f>Q163*H163</f>
        <v>6.0629999999999998E-3</v>
      </c>
      <c r="S163" s="106">
        <v>0</v>
      </c>
      <c r="T163" s="107">
        <f>S163*H163</f>
        <v>0</v>
      </c>
      <c r="AR163" s="108" t="s">
        <v>212</v>
      </c>
      <c r="AT163" s="108" t="s">
        <v>207</v>
      </c>
      <c r="AU163" s="108" t="s">
        <v>88</v>
      </c>
      <c r="AY163" s="15" t="s">
        <v>205</v>
      </c>
      <c r="BE163" s="109">
        <f>IF(N163="základní",J163,0)</f>
        <v>0</v>
      </c>
      <c r="BF163" s="109">
        <f>IF(N163="snížená",J163,0)</f>
        <v>0</v>
      </c>
      <c r="BG163" s="109">
        <f>IF(N163="zákl. přenesená",J163,0)</f>
        <v>0</v>
      </c>
      <c r="BH163" s="109">
        <f>IF(N163="sníž. přenesená",J163,0)</f>
        <v>0</v>
      </c>
      <c r="BI163" s="109">
        <f>IF(N163="nulová",J163,0)</f>
        <v>0</v>
      </c>
      <c r="BJ163" s="15" t="s">
        <v>86</v>
      </c>
      <c r="BK163" s="109">
        <f>ROUND(I163*H163,2)</f>
        <v>0</v>
      </c>
      <c r="BL163" s="15" t="s">
        <v>212</v>
      </c>
      <c r="BM163" s="108" t="s">
        <v>1152</v>
      </c>
    </row>
    <row r="164" spans="2:65" s="25" customFormat="1" ht="16.5" customHeight="1">
      <c r="B164" s="23"/>
      <c r="C164" s="207" t="s">
        <v>294</v>
      </c>
      <c r="D164" s="207" t="s">
        <v>221</v>
      </c>
      <c r="E164" s="208" t="s">
        <v>1153</v>
      </c>
      <c r="F164" s="209" t="s">
        <v>1154</v>
      </c>
      <c r="G164" s="210" t="s">
        <v>371</v>
      </c>
      <c r="H164" s="211">
        <v>12.9</v>
      </c>
      <c r="I164" s="8"/>
      <c r="J164" s="211">
        <f>ROUND(I164*H164,2)</f>
        <v>0</v>
      </c>
      <c r="K164" s="209" t="s">
        <v>211</v>
      </c>
      <c r="L164" s="212"/>
      <c r="M164" s="213" t="s">
        <v>1</v>
      </c>
      <c r="N164" s="214" t="s">
        <v>44</v>
      </c>
      <c r="O164" s="105"/>
      <c r="P164" s="106">
        <f>O164*H164</f>
        <v>0</v>
      </c>
      <c r="Q164" s="106">
        <v>4.1099999999999999E-3</v>
      </c>
      <c r="R164" s="106">
        <f>Q164*H164</f>
        <v>5.3019000000000004E-2</v>
      </c>
      <c r="S164" s="106">
        <v>0</v>
      </c>
      <c r="T164" s="107">
        <f>S164*H164</f>
        <v>0</v>
      </c>
      <c r="AR164" s="108" t="s">
        <v>225</v>
      </c>
      <c r="AT164" s="108" t="s">
        <v>221</v>
      </c>
      <c r="AU164" s="108" t="s">
        <v>88</v>
      </c>
      <c r="AY164" s="15" t="s">
        <v>205</v>
      </c>
      <c r="BE164" s="109">
        <f>IF(N164="základní",J164,0)</f>
        <v>0</v>
      </c>
      <c r="BF164" s="109">
        <f>IF(N164="snížená",J164,0)</f>
        <v>0</v>
      </c>
      <c r="BG164" s="109">
        <f>IF(N164="zákl. přenesená",J164,0)</f>
        <v>0</v>
      </c>
      <c r="BH164" s="109">
        <f>IF(N164="sníž. přenesená",J164,0)</f>
        <v>0</v>
      </c>
      <c r="BI164" s="109">
        <f>IF(N164="nulová",J164,0)</f>
        <v>0</v>
      </c>
      <c r="BJ164" s="15" t="s">
        <v>86</v>
      </c>
      <c r="BK164" s="109">
        <f>ROUND(I164*H164,2)</f>
        <v>0</v>
      </c>
      <c r="BL164" s="15" t="s">
        <v>212</v>
      </c>
      <c r="BM164" s="108" t="s">
        <v>1155</v>
      </c>
    </row>
    <row r="165" spans="2:65" s="86" customFormat="1" ht="22.9" customHeight="1">
      <c r="B165" s="85"/>
      <c r="D165" s="87" t="s">
        <v>78</v>
      </c>
      <c r="E165" s="96" t="s">
        <v>286</v>
      </c>
      <c r="F165" s="96" t="s">
        <v>406</v>
      </c>
      <c r="I165" s="4"/>
      <c r="J165" s="97">
        <f>BK165</f>
        <v>0</v>
      </c>
      <c r="L165" s="85"/>
      <c r="M165" s="90"/>
      <c r="N165" s="91"/>
      <c r="O165" s="91"/>
      <c r="P165" s="92">
        <f>SUM(P166:P172)</f>
        <v>0</v>
      </c>
      <c r="Q165" s="91"/>
      <c r="R165" s="92">
        <f>SUM(R166:R172)</f>
        <v>0.49860000000000004</v>
      </c>
      <c r="S165" s="91"/>
      <c r="T165" s="93">
        <f>SUM(T166:T172)</f>
        <v>0</v>
      </c>
      <c r="AR165" s="87" t="s">
        <v>86</v>
      </c>
      <c r="AT165" s="94" t="s">
        <v>78</v>
      </c>
      <c r="AU165" s="94" t="s">
        <v>86</v>
      </c>
      <c r="AY165" s="87" t="s">
        <v>205</v>
      </c>
      <c r="BK165" s="95">
        <f>SUM(BK166:BK172)</f>
        <v>0</v>
      </c>
    </row>
    <row r="166" spans="2:65" s="25" customFormat="1" ht="16.5" customHeight="1">
      <c r="B166" s="23"/>
      <c r="C166" s="98" t="s">
        <v>300</v>
      </c>
      <c r="D166" s="98" t="s">
        <v>207</v>
      </c>
      <c r="E166" s="99" t="s">
        <v>1156</v>
      </c>
      <c r="F166" s="100" t="s">
        <v>1157</v>
      </c>
      <c r="G166" s="101" t="s">
        <v>371</v>
      </c>
      <c r="H166" s="102">
        <v>7.2</v>
      </c>
      <c r="I166" s="5"/>
      <c r="J166" s="102">
        <f>ROUND(I166*H166,2)</f>
        <v>0</v>
      </c>
      <c r="K166" s="100" t="s">
        <v>211</v>
      </c>
      <c r="L166" s="23"/>
      <c r="M166" s="103" t="s">
        <v>1</v>
      </c>
      <c r="N166" s="104" t="s">
        <v>44</v>
      </c>
      <c r="O166" s="105"/>
      <c r="P166" s="106">
        <f>O166*H166</f>
        <v>0</v>
      </c>
      <c r="Q166" s="106">
        <v>6.9250000000000006E-2</v>
      </c>
      <c r="R166" s="106">
        <f>Q166*H166</f>
        <v>0.49860000000000004</v>
      </c>
      <c r="S166" s="106">
        <v>0</v>
      </c>
      <c r="T166" s="107">
        <f>S166*H166</f>
        <v>0</v>
      </c>
      <c r="AR166" s="108" t="s">
        <v>212</v>
      </c>
      <c r="AT166" s="108" t="s">
        <v>207</v>
      </c>
      <c r="AU166" s="108" t="s">
        <v>88</v>
      </c>
      <c r="AY166" s="15" t="s">
        <v>205</v>
      </c>
      <c r="BE166" s="109">
        <f>IF(N166="základní",J166,0)</f>
        <v>0</v>
      </c>
      <c r="BF166" s="109">
        <f>IF(N166="snížená",J166,0)</f>
        <v>0</v>
      </c>
      <c r="BG166" s="109">
        <f>IF(N166="zákl. přenesená",J166,0)</f>
        <v>0</v>
      </c>
      <c r="BH166" s="109">
        <f>IF(N166="sníž. přenesená",J166,0)</f>
        <v>0</v>
      </c>
      <c r="BI166" s="109">
        <f>IF(N166="nulová",J166,0)</f>
        <v>0</v>
      </c>
      <c r="BJ166" s="15" t="s">
        <v>86</v>
      </c>
      <c r="BK166" s="109">
        <f>ROUND(I166*H166,2)</f>
        <v>0</v>
      </c>
      <c r="BL166" s="15" t="s">
        <v>212</v>
      </c>
      <c r="BM166" s="108" t="s">
        <v>1158</v>
      </c>
    </row>
    <row r="167" spans="2:65" s="25" customFormat="1">
      <c r="B167" s="23"/>
      <c r="D167" s="110" t="s">
        <v>214</v>
      </c>
      <c r="F167" s="198" t="s">
        <v>1159</v>
      </c>
      <c r="I167" s="2"/>
      <c r="L167" s="23"/>
      <c r="M167" s="112"/>
      <c r="N167" s="105"/>
      <c r="O167" s="105"/>
      <c r="P167" s="105"/>
      <c r="Q167" s="105"/>
      <c r="R167" s="105"/>
      <c r="S167" s="105"/>
      <c r="T167" s="113"/>
      <c r="AT167" s="15" t="s">
        <v>214</v>
      </c>
      <c r="AU167" s="15" t="s">
        <v>88</v>
      </c>
    </row>
    <row r="168" spans="2:65" s="25" customFormat="1" ht="39">
      <c r="B168" s="23"/>
      <c r="D168" s="110" t="s">
        <v>237</v>
      </c>
      <c r="F168" s="111" t="s">
        <v>1160</v>
      </c>
      <c r="I168" s="2"/>
      <c r="L168" s="23"/>
      <c r="M168" s="112"/>
      <c r="N168" s="105"/>
      <c r="O168" s="105"/>
      <c r="P168" s="105"/>
      <c r="Q168" s="105"/>
      <c r="R168" s="105"/>
      <c r="S168" s="105"/>
      <c r="T168" s="113"/>
      <c r="AT168" s="15" t="s">
        <v>237</v>
      </c>
      <c r="AU168" s="15" t="s">
        <v>88</v>
      </c>
    </row>
    <row r="169" spans="2:65" s="25" customFormat="1" ht="29.25">
      <c r="B169" s="23"/>
      <c r="D169" s="110" t="s">
        <v>216</v>
      </c>
      <c r="F169" s="111" t="s">
        <v>1161</v>
      </c>
      <c r="I169" s="2"/>
      <c r="L169" s="23"/>
      <c r="M169" s="112"/>
      <c r="N169" s="105"/>
      <c r="O169" s="105"/>
      <c r="P169" s="105"/>
      <c r="Q169" s="105"/>
      <c r="R169" s="105"/>
      <c r="S169" s="105"/>
      <c r="T169" s="113"/>
      <c r="AT169" s="15" t="s">
        <v>216</v>
      </c>
      <c r="AU169" s="15" t="s">
        <v>88</v>
      </c>
    </row>
    <row r="170" spans="2:65" s="115" customFormat="1" ht="22.5">
      <c r="B170" s="114"/>
      <c r="D170" s="110" t="s">
        <v>218</v>
      </c>
      <c r="E170" s="116" t="s">
        <v>1</v>
      </c>
      <c r="F170" s="117" t="s">
        <v>1162</v>
      </c>
      <c r="H170" s="116" t="s">
        <v>1</v>
      </c>
      <c r="I170" s="9"/>
      <c r="L170" s="114"/>
      <c r="M170" s="118"/>
      <c r="N170" s="119"/>
      <c r="O170" s="119"/>
      <c r="P170" s="119"/>
      <c r="Q170" s="119"/>
      <c r="R170" s="119"/>
      <c r="S170" s="119"/>
      <c r="T170" s="120"/>
      <c r="AT170" s="116" t="s">
        <v>218</v>
      </c>
      <c r="AU170" s="116" t="s">
        <v>88</v>
      </c>
      <c r="AV170" s="115" t="s">
        <v>86</v>
      </c>
      <c r="AW170" s="115" t="s">
        <v>35</v>
      </c>
      <c r="AX170" s="115" t="s">
        <v>79</v>
      </c>
      <c r="AY170" s="116" t="s">
        <v>205</v>
      </c>
    </row>
    <row r="171" spans="2:65" s="122" customFormat="1">
      <c r="B171" s="121"/>
      <c r="D171" s="110" t="s">
        <v>218</v>
      </c>
      <c r="E171" s="123" t="s">
        <v>1</v>
      </c>
      <c r="F171" s="124" t="s">
        <v>1163</v>
      </c>
      <c r="H171" s="125">
        <v>7.2</v>
      </c>
      <c r="I171" s="6"/>
      <c r="L171" s="121"/>
      <c r="M171" s="126"/>
      <c r="N171" s="127"/>
      <c r="O171" s="127"/>
      <c r="P171" s="127"/>
      <c r="Q171" s="127"/>
      <c r="R171" s="127"/>
      <c r="S171" s="127"/>
      <c r="T171" s="128"/>
      <c r="AT171" s="123" t="s">
        <v>218</v>
      </c>
      <c r="AU171" s="123" t="s">
        <v>88</v>
      </c>
      <c r="AV171" s="122" t="s">
        <v>88</v>
      </c>
      <c r="AW171" s="122" t="s">
        <v>35</v>
      </c>
      <c r="AX171" s="122" t="s">
        <v>79</v>
      </c>
      <c r="AY171" s="123" t="s">
        <v>205</v>
      </c>
    </row>
    <row r="172" spans="2:65" s="200" customFormat="1">
      <c r="B172" s="199"/>
      <c r="D172" s="110" t="s">
        <v>218</v>
      </c>
      <c r="E172" s="201" t="s">
        <v>1</v>
      </c>
      <c r="F172" s="202" t="s">
        <v>220</v>
      </c>
      <c r="H172" s="203">
        <v>7.2</v>
      </c>
      <c r="I172" s="7"/>
      <c r="L172" s="199"/>
      <c r="M172" s="204"/>
      <c r="N172" s="205"/>
      <c r="O172" s="205"/>
      <c r="P172" s="205"/>
      <c r="Q172" s="205"/>
      <c r="R172" s="205"/>
      <c r="S172" s="205"/>
      <c r="T172" s="206"/>
      <c r="AT172" s="201" t="s">
        <v>218</v>
      </c>
      <c r="AU172" s="201" t="s">
        <v>88</v>
      </c>
      <c r="AV172" s="200" t="s">
        <v>212</v>
      </c>
      <c r="AW172" s="200" t="s">
        <v>35</v>
      </c>
      <c r="AX172" s="200" t="s">
        <v>86</v>
      </c>
      <c r="AY172" s="201" t="s">
        <v>205</v>
      </c>
    </row>
    <row r="173" spans="2:65" s="86" customFormat="1" ht="22.9" customHeight="1">
      <c r="B173" s="85"/>
      <c r="D173" s="87" t="s">
        <v>78</v>
      </c>
      <c r="E173" s="96" t="s">
        <v>415</v>
      </c>
      <c r="F173" s="96" t="s">
        <v>416</v>
      </c>
      <c r="I173" s="4"/>
      <c r="J173" s="97">
        <f>BK173</f>
        <v>0</v>
      </c>
      <c r="L173" s="85"/>
      <c r="M173" s="90"/>
      <c r="N173" s="91"/>
      <c r="O173" s="91"/>
      <c r="P173" s="92">
        <f>SUM(P174:P175)</f>
        <v>0</v>
      </c>
      <c r="Q173" s="91"/>
      <c r="R173" s="92">
        <f>SUM(R174:R175)</f>
        <v>0</v>
      </c>
      <c r="S173" s="91"/>
      <c r="T173" s="93">
        <f>SUM(T174:T175)</f>
        <v>0</v>
      </c>
      <c r="AR173" s="87" t="s">
        <v>86</v>
      </c>
      <c r="AT173" s="94" t="s">
        <v>78</v>
      </c>
      <c r="AU173" s="94" t="s">
        <v>86</v>
      </c>
      <c r="AY173" s="87" t="s">
        <v>205</v>
      </c>
      <c r="BK173" s="95">
        <f>SUM(BK174:BK175)</f>
        <v>0</v>
      </c>
    </row>
    <row r="174" spans="2:65" s="25" customFormat="1" ht="16.5" customHeight="1">
      <c r="B174" s="23"/>
      <c r="C174" s="98" t="s">
        <v>306</v>
      </c>
      <c r="D174" s="98" t="s">
        <v>207</v>
      </c>
      <c r="E174" s="99" t="s">
        <v>418</v>
      </c>
      <c r="F174" s="100" t="s">
        <v>419</v>
      </c>
      <c r="G174" s="101" t="s">
        <v>224</v>
      </c>
      <c r="H174" s="102">
        <v>1.23</v>
      </c>
      <c r="I174" s="5"/>
      <c r="J174" s="102">
        <f>ROUND(I174*H174,2)</f>
        <v>0</v>
      </c>
      <c r="K174" s="100" t="s">
        <v>234</v>
      </c>
      <c r="L174" s="23"/>
      <c r="M174" s="103" t="s">
        <v>1</v>
      </c>
      <c r="N174" s="104" t="s">
        <v>44</v>
      </c>
      <c r="O174" s="105"/>
      <c r="P174" s="106">
        <f>O174*H174</f>
        <v>0</v>
      </c>
      <c r="Q174" s="106">
        <v>0</v>
      </c>
      <c r="R174" s="106">
        <f>Q174*H174</f>
        <v>0</v>
      </c>
      <c r="S174" s="106">
        <v>0</v>
      </c>
      <c r="T174" s="107">
        <f>S174*H174</f>
        <v>0</v>
      </c>
      <c r="AR174" s="108" t="s">
        <v>212</v>
      </c>
      <c r="AT174" s="108" t="s">
        <v>207</v>
      </c>
      <c r="AU174" s="108" t="s">
        <v>88</v>
      </c>
      <c r="AY174" s="15" t="s">
        <v>205</v>
      </c>
      <c r="BE174" s="109">
        <f>IF(N174="základní",J174,0)</f>
        <v>0</v>
      </c>
      <c r="BF174" s="109">
        <f>IF(N174="snížená",J174,0)</f>
        <v>0</v>
      </c>
      <c r="BG174" s="109">
        <f>IF(N174="zákl. přenesená",J174,0)</f>
        <v>0</v>
      </c>
      <c r="BH174" s="109">
        <f>IF(N174="sníž. přenesená",J174,0)</f>
        <v>0</v>
      </c>
      <c r="BI174" s="109">
        <f>IF(N174="nulová",J174,0)</f>
        <v>0</v>
      </c>
      <c r="BJ174" s="15" t="s">
        <v>86</v>
      </c>
      <c r="BK174" s="109">
        <f>ROUND(I174*H174,2)</f>
        <v>0</v>
      </c>
      <c r="BL174" s="15" t="s">
        <v>212</v>
      </c>
      <c r="BM174" s="108" t="s">
        <v>1164</v>
      </c>
    </row>
    <row r="175" spans="2:65" s="25" customFormat="1" ht="19.5">
      <c r="B175" s="23"/>
      <c r="D175" s="110" t="s">
        <v>214</v>
      </c>
      <c r="F175" s="198" t="s">
        <v>421</v>
      </c>
      <c r="I175" s="2"/>
      <c r="L175" s="23"/>
      <c r="M175" s="112"/>
      <c r="N175" s="105"/>
      <c r="O175" s="105"/>
      <c r="P175" s="105"/>
      <c r="Q175" s="105"/>
      <c r="R175" s="105"/>
      <c r="S175" s="105"/>
      <c r="T175" s="113"/>
      <c r="AT175" s="15" t="s">
        <v>214</v>
      </c>
      <c r="AU175" s="15" t="s">
        <v>88</v>
      </c>
    </row>
    <row r="176" spans="2:65" s="86" customFormat="1" ht="25.9" customHeight="1">
      <c r="B176" s="85"/>
      <c r="D176" s="87" t="s">
        <v>78</v>
      </c>
      <c r="E176" s="88" t="s">
        <v>941</v>
      </c>
      <c r="F176" s="88" t="s">
        <v>942</v>
      </c>
      <c r="I176" s="4"/>
      <c r="J176" s="89">
        <f>BK176</f>
        <v>0</v>
      </c>
      <c r="L176" s="85"/>
      <c r="M176" s="90"/>
      <c r="N176" s="91"/>
      <c r="O176" s="91"/>
      <c r="P176" s="92">
        <f>P177</f>
        <v>0</v>
      </c>
      <c r="Q176" s="91"/>
      <c r="R176" s="92">
        <f>R177</f>
        <v>0.01</v>
      </c>
      <c r="S176" s="91"/>
      <c r="T176" s="93">
        <f>T177</f>
        <v>0</v>
      </c>
      <c r="AR176" s="87" t="s">
        <v>88</v>
      </c>
      <c r="AT176" s="94" t="s">
        <v>78</v>
      </c>
      <c r="AU176" s="94" t="s">
        <v>79</v>
      </c>
      <c r="AY176" s="87" t="s">
        <v>205</v>
      </c>
      <c r="BK176" s="95">
        <f>BK177</f>
        <v>0</v>
      </c>
    </row>
    <row r="177" spans="2:65" s="86" customFormat="1" ht="22.9" customHeight="1">
      <c r="B177" s="85"/>
      <c r="D177" s="87" t="s">
        <v>78</v>
      </c>
      <c r="E177" s="96" t="s">
        <v>959</v>
      </c>
      <c r="F177" s="96" t="s">
        <v>960</v>
      </c>
      <c r="I177" s="4"/>
      <c r="J177" s="97">
        <f>BK177</f>
        <v>0</v>
      </c>
      <c r="L177" s="85"/>
      <c r="M177" s="90"/>
      <c r="N177" s="91"/>
      <c r="O177" s="91"/>
      <c r="P177" s="92">
        <f>SUM(P178:P181)</f>
        <v>0</v>
      </c>
      <c r="Q177" s="91"/>
      <c r="R177" s="92">
        <f>SUM(R178:R181)</f>
        <v>0.01</v>
      </c>
      <c r="S177" s="91"/>
      <c r="T177" s="93">
        <f>SUM(T178:T181)</f>
        <v>0</v>
      </c>
      <c r="AR177" s="87" t="s">
        <v>88</v>
      </c>
      <c r="AT177" s="94" t="s">
        <v>78</v>
      </c>
      <c r="AU177" s="94" t="s">
        <v>86</v>
      </c>
      <c r="AY177" s="87" t="s">
        <v>205</v>
      </c>
      <c r="BK177" s="95">
        <f>SUM(BK178:BK181)</f>
        <v>0</v>
      </c>
    </row>
    <row r="178" spans="2:65" s="25" customFormat="1" ht="16.5" customHeight="1">
      <c r="B178" s="23"/>
      <c r="C178" s="98" t="s">
        <v>309</v>
      </c>
      <c r="D178" s="98" t="s">
        <v>207</v>
      </c>
      <c r="E178" s="99" t="s">
        <v>1165</v>
      </c>
      <c r="F178" s="100" t="s">
        <v>1166</v>
      </c>
      <c r="G178" s="101" t="s">
        <v>297</v>
      </c>
      <c r="H178" s="102">
        <v>10</v>
      </c>
      <c r="I178" s="5"/>
      <c r="J178" s="102">
        <f>ROUND(I178*H178,2)</f>
        <v>0</v>
      </c>
      <c r="K178" s="100" t="s">
        <v>211</v>
      </c>
      <c r="L178" s="23"/>
      <c r="M178" s="103" t="s">
        <v>1</v>
      </c>
      <c r="N178" s="104" t="s">
        <v>44</v>
      </c>
      <c r="O178" s="105"/>
      <c r="P178" s="106">
        <f>O178*H178</f>
        <v>0</v>
      </c>
      <c r="Q178" s="106">
        <v>1E-3</v>
      </c>
      <c r="R178" s="106">
        <f>Q178*H178</f>
        <v>0.01</v>
      </c>
      <c r="S178" s="106">
        <v>0</v>
      </c>
      <c r="T178" s="107">
        <f>S178*H178</f>
        <v>0</v>
      </c>
      <c r="AR178" s="108" t="s">
        <v>334</v>
      </c>
      <c r="AT178" s="108" t="s">
        <v>207</v>
      </c>
      <c r="AU178" s="108" t="s">
        <v>88</v>
      </c>
      <c r="AY178" s="15" t="s">
        <v>205</v>
      </c>
      <c r="BE178" s="109">
        <f>IF(N178="základní",J178,0)</f>
        <v>0</v>
      </c>
      <c r="BF178" s="109">
        <f>IF(N178="snížená",J178,0)</f>
        <v>0</v>
      </c>
      <c r="BG178" s="109">
        <f>IF(N178="zákl. přenesená",J178,0)</f>
        <v>0</v>
      </c>
      <c r="BH178" s="109">
        <f>IF(N178="sníž. přenesená",J178,0)</f>
        <v>0</v>
      </c>
      <c r="BI178" s="109">
        <f>IF(N178="nulová",J178,0)</f>
        <v>0</v>
      </c>
      <c r="BJ178" s="15" t="s">
        <v>86</v>
      </c>
      <c r="BK178" s="109">
        <f>ROUND(I178*H178,2)</f>
        <v>0</v>
      </c>
      <c r="BL178" s="15" t="s">
        <v>334</v>
      </c>
      <c r="BM178" s="108" t="s">
        <v>1167</v>
      </c>
    </row>
    <row r="179" spans="2:65" s="25" customFormat="1" ht="24" customHeight="1">
      <c r="B179" s="23"/>
      <c r="C179" s="98" t="s">
        <v>320</v>
      </c>
      <c r="D179" s="98" t="s">
        <v>207</v>
      </c>
      <c r="E179" s="99" t="s">
        <v>1008</v>
      </c>
      <c r="F179" s="100" t="s">
        <v>1009</v>
      </c>
      <c r="G179" s="101" t="s">
        <v>224</v>
      </c>
      <c r="H179" s="102">
        <v>0.01</v>
      </c>
      <c r="I179" s="5"/>
      <c r="J179" s="102">
        <f>ROUND(I179*H179,2)</f>
        <v>0</v>
      </c>
      <c r="K179" s="100" t="s">
        <v>234</v>
      </c>
      <c r="L179" s="23"/>
      <c r="M179" s="103" t="s">
        <v>1</v>
      </c>
      <c r="N179" s="104" t="s">
        <v>44</v>
      </c>
      <c r="O179" s="105"/>
      <c r="P179" s="106">
        <f>O179*H179</f>
        <v>0</v>
      </c>
      <c r="Q179" s="106">
        <v>0</v>
      </c>
      <c r="R179" s="106">
        <f>Q179*H179</f>
        <v>0</v>
      </c>
      <c r="S179" s="106">
        <v>0</v>
      </c>
      <c r="T179" s="107">
        <f>S179*H179</f>
        <v>0</v>
      </c>
      <c r="AR179" s="108" t="s">
        <v>334</v>
      </c>
      <c r="AT179" s="108" t="s">
        <v>207</v>
      </c>
      <c r="AU179" s="108" t="s">
        <v>88</v>
      </c>
      <c r="AY179" s="15" t="s">
        <v>205</v>
      </c>
      <c r="BE179" s="109">
        <f>IF(N179="základní",J179,0)</f>
        <v>0</v>
      </c>
      <c r="BF179" s="109">
        <f>IF(N179="snížená",J179,0)</f>
        <v>0</v>
      </c>
      <c r="BG179" s="109">
        <f>IF(N179="zákl. přenesená",J179,0)</f>
        <v>0</v>
      </c>
      <c r="BH179" s="109">
        <f>IF(N179="sníž. přenesená",J179,0)</f>
        <v>0</v>
      </c>
      <c r="BI179" s="109">
        <f>IF(N179="nulová",J179,0)</f>
        <v>0</v>
      </c>
      <c r="BJ179" s="15" t="s">
        <v>86</v>
      </c>
      <c r="BK179" s="109">
        <f>ROUND(I179*H179,2)</f>
        <v>0</v>
      </c>
      <c r="BL179" s="15" t="s">
        <v>334</v>
      </c>
      <c r="BM179" s="108" t="s">
        <v>1168</v>
      </c>
    </row>
    <row r="180" spans="2:65" s="25" customFormat="1" ht="29.25">
      <c r="B180" s="23"/>
      <c r="D180" s="110" t="s">
        <v>214</v>
      </c>
      <c r="F180" s="198" t="s">
        <v>1011</v>
      </c>
      <c r="I180" s="2"/>
      <c r="L180" s="23"/>
      <c r="M180" s="112"/>
      <c r="N180" s="105"/>
      <c r="O180" s="105"/>
      <c r="P180" s="105"/>
      <c r="Q180" s="105"/>
      <c r="R180" s="105"/>
      <c r="S180" s="105"/>
      <c r="T180" s="113"/>
      <c r="AT180" s="15" t="s">
        <v>214</v>
      </c>
      <c r="AU180" s="15" t="s">
        <v>88</v>
      </c>
    </row>
    <row r="181" spans="2:65" s="25" customFormat="1" ht="107.25">
      <c r="B181" s="23"/>
      <c r="D181" s="110" t="s">
        <v>237</v>
      </c>
      <c r="F181" s="111" t="s">
        <v>1012</v>
      </c>
      <c r="I181" s="2"/>
      <c r="L181" s="23"/>
      <c r="M181" s="112"/>
      <c r="N181" s="105"/>
      <c r="O181" s="105"/>
      <c r="P181" s="105"/>
      <c r="Q181" s="105"/>
      <c r="R181" s="105"/>
      <c r="S181" s="105"/>
      <c r="T181" s="113"/>
      <c r="AT181" s="15" t="s">
        <v>237</v>
      </c>
      <c r="AU181" s="15" t="s">
        <v>88</v>
      </c>
    </row>
    <row r="182" spans="2:65" s="86" customFormat="1" ht="25.9" customHeight="1">
      <c r="B182" s="85"/>
      <c r="D182" s="87" t="s">
        <v>78</v>
      </c>
      <c r="E182" s="88" t="s">
        <v>221</v>
      </c>
      <c r="F182" s="88" t="s">
        <v>1044</v>
      </c>
      <c r="I182" s="4"/>
      <c r="J182" s="89">
        <f>BK182</f>
        <v>0</v>
      </c>
      <c r="L182" s="85"/>
      <c r="M182" s="90"/>
      <c r="N182" s="91"/>
      <c r="O182" s="91"/>
      <c r="P182" s="92">
        <v>0</v>
      </c>
      <c r="Q182" s="91"/>
      <c r="R182" s="92">
        <v>0</v>
      </c>
      <c r="S182" s="91"/>
      <c r="T182" s="93">
        <v>0</v>
      </c>
      <c r="AR182" s="87" t="s">
        <v>230</v>
      </c>
      <c r="AT182" s="94" t="s">
        <v>78</v>
      </c>
      <c r="AU182" s="94" t="s">
        <v>79</v>
      </c>
      <c r="AY182" s="87" t="s">
        <v>205</v>
      </c>
      <c r="BK182" s="95">
        <v>0</v>
      </c>
    </row>
    <row r="183" spans="2:65" s="86" customFormat="1" ht="25.9" customHeight="1">
      <c r="B183" s="85"/>
      <c r="D183" s="87" t="s">
        <v>78</v>
      </c>
      <c r="E183" s="88" t="s">
        <v>422</v>
      </c>
      <c r="F183" s="88" t="s">
        <v>423</v>
      </c>
      <c r="I183" s="4"/>
      <c r="J183" s="89">
        <f>BK183</f>
        <v>0</v>
      </c>
      <c r="L183" s="85"/>
      <c r="M183" s="90"/>
      <c r="N183" s="91"/>
      <c r="O183" s="91"/>
      <c r="P183" s="92">
        <f>SUM(P184:P191)</f>
        <v>0</v>
      </c>
      <c r="Q183" s="91"/>
      <c r="R183" s="92">
        <f>SUM(R184:R191)</f>
        <v>0</v>
      </c>
      <c r="S183" s="91"/>
      <c r="T183" s="93">
        <f>SUM(T184:T191)</f>
        <v>0</v>
      </c>
      <c r="AR183" s="87" t="s">
        <v>212</v>
      </c>
      <c r="AT183" s="94" t="s">
        <v>78</v>
      </c>
      <c r="AU183" s="94" t="s">
        <v>79</v>
      </c>
      <c r="AY183" s="87" t="s">
        <v>205</v>
      </c>
      <c r="BK183" s="95">
        <f>SUM(BK184:BK191)</f>
        <v>0</v>
      </c>
    </row>
    <row r="184" spans="2:65" s="25" customFormat="1" ht="16.5" customHeight="1">
      <c r="B184" s="23"/>
      <c r="C184" s="98" t="s">
        <v>8</v>
      </c>
      <c r="D184" s="98" t="s">
        <v>207</v>
      </c>
      <c r="E184" s="99" t="s">
        <v>1169</v>
      </c>
      <c r="F184" s="100" t="s">
        <v>1170</v>
      </c>
      <c r="G184" s="101" t="s">
        <v>836</v>
      </c>
      <c r="H184" s="102">
        <v>1</v>
      </c>
      <c r="I184" s="5"/>
      <c r="J184" s="102">
        <f>ROUND(I184*H184,2)</f>
        <v>0</v>
      </c>
      <c r="K184" s="100" t="s">
        <v>211</v>
      </c>
      <c r="L184" s="23"/>
      <c r="M184" s="103" t="s">
        <v>1</v>
      </c>
      <c r="N184" s="104" t="s">
        <v>44</v>
      </c>
      <c r="O184" s="105"/>
      <c r="P184" s="106">
        <f>O184*H184</f>
        <v>0</v>
      </c>
      <c r="Q184" s="106">
        <v>0</v>
      </c>
      <c r="R184" s="106">
        <f>Q184*H184</f>
        <v>0</v>
      </c>
      <c r="S184" s="106">
        <v>0</v>
      </c>
      <c r="T184" s="107">
        <f>S184*H184</f>
        <v>0</v>
      </c>
      <c r="AR184" s="108" t="s">
        <v>212</v>
      </c>
      <c r="AT184" s="108" t="s">
        <v>207</v>
      </c>
      <c r="AU184" s="108" t="s">
        <v>86</v>
      </c>
      <c r="AY184" s="15" t="s">
        <v>205</v>
      </c>
      <c r="BE184" s="109">
        <f>IF(N184="základní",J184,0)</f>
        <v>0</v>
      </c>
      <c r="BF184" s="109">
        <f>IF(N184="snížená",J184,0)</f>
        <v>0</v>
      </c>
      <c r="BG184" s="109">
        <f>IF(N184="zákl. přenesená",J184,0)</f>
        <v>0</v>
      </c>
      <c r="BH184" s="109">
        <f>IF(N184="sníž. přenesená",J184,0)</f>
        <v>0</v>
      </c>
      <c r="BI184" s="109">
        <f>IF(N184="nulová",J184,0)</f>
        <v>0</v>
      </c>
      <c r="BJ184" s="15" t="s">
        <v>86</v>
      </c>
      <c r="BK184" s="109">
        <f>ROUND(I184*H184,2)</f>
        <v>0</v>
      </c>
      <c r="BL184" s="15" t="s">
        <v>212</v>
      </c>
      <c r="BM184" s="108" t="s">
        <v>1171</v>
      </c>
    </row>
    <row r="185" spans="2:65" s="25" customFormat="1">
      <c r="B185" s="23"/>
      <c r="D185" s="110" t="s">
        <v>214</v>
      </c>
      <c r="F185" s="198" t="s">
        <v>1170</v>
      </c>
      <c r="I185" s="2"/>
      <c r="L185" s="23"/>
      <c r="M185" s="112"/>
      <c r="N185" s="105"/>
      <c r="O185" s="105"/>
      <c r="P185" s="105"/>
      <c r="Q185" s="105"/>
      <c r="R185" s="105"/>
      <c r="S185" s="105"/>
      <c r="T185" s="113"/>
      <c r="AT185" s="15" t="s">
        <v>214</v>
      </c>
      <c r="AU185" s="15" t="s">
        <v>86</v>
      </c>
    </row>
    <row r="186" spans="2:65" s="25" customFormat="1" ht="39">
      <c r="B186" s="23"/>
      <c r="D186" s="110" t="s">
        <v>216</v>
      </c>
      <c r="F186" s="111" t="s">
        <v>1172</v>
      </c>
      <c r="I186" s="2"/>
      <c r="L186" s="23"/>
      <c r="M186" s="112"/>
      <c r="N186" s="105"/>
      <c r="O186" s="105"/>
      <c r="P186" s="105"/>
      <c r="Q186" s="105"/>
      <c r="R186" s="105"/>
      <c r="S186" s="105"/>
      <c r="T186" s="113"/>
      <c r="AT186" s="15" t="s">
        <v>216</v>
      </c>
      <c r="AU186" s="15" t="s">
        <v>86</v>
      </c>
    </row>
    <row r="187" spans="2:65" s="25" customFormat="1" ht="16.5" customHeight="1">
      <c r="B187" s="23"/>
      <c r="C187" s="98" t="s">
        <v>334</v>
      </c>
      <c r="D187" s="98" t="s">
        <v>207</v>
      </c>
      <c r="E187" s="99" t="s">
        <v>1173</v>
      </c>
      <c r="F187" s="100" t="s">
        <v>1174</v>
      </c>
      <c r="G187" s="101" t="s">
        <v>346</v>
      </c>
      <c r="H187" s="102">
        <v>3</v>
      </c>
      <c r="I187" s="5"/>
      <c r="J187" s="102">
        <f>ROUND(I187*H187,2)</f>
        <v>0</v>
      </c>
      <c r="K187" s="100" t="s">
        <v>211</v>
      </c>
      <c r="L187" s="23"/>
      <c r="M187" s="103" t="s">
        <v>1</v>
      </c>
      <c r="N187" s="104" t="s">
        <v>44</v>
      </c>
      <c r="O187" s="105"/>
      <c r="P187" s="106">
        <f>O187*H187</f>
        <v>0</v>
      </c>
      <c r="Q187" s="106">
        <v>0</v>
      </c>
      <c r="R187" s="106">
        <f>Q187*H187</f>
        <v>0</v>
      </c>
      <c r="S187" s="106">
        <v>0</v>
      </c>
      <c r="T187" s="107">
        <f>S187*H187</f>
        <v>0</v>
      </c>
      <c r="AR187" s="108" t="s">
        <v>212</v>
      </c>
      <c r="AT187" s="108" t="s">
        <v>207</v>
      </c>
      <c r="AU187" s="108" t="s">
        <v>86</v>
      </c>
      <c r="AY187" s="15" t="s">
        <v>205</v>
      </c>
      <c r="BE187" s="109">
        <f>IF(N187="základní",J187,0)</f>
        <v>0</v>
      </c>
      <c r="BF187" s="109">
        <f>IF(N187="snížená",J187,0)</f>
        <v>0</v>
      </c>
      <c r="BG187" s="109">
        <f>IF(N187="zákl. přenesená",J187,0)</f>
        <v>0</v>
      </c>
      <c r="BH187" s="109">
        <f>IF(N187="sníž. přenesená",J187,0)</f>
        <v>0</v>
      </c>
      <c r="BI187" s="109">
        <f>IF(N187="nulová",J187,0)</f>
        <v>0</v>
      </c>
      <c r="BJ187" s="15" t="s">
        <v>86</v>
      </c>
      <c r="BK187" s="109">
        <f>ROUND(I187*H187,2)</f>
        <v>0</v>
      </c>
      <c r="BL187" s="15" t="s">
        <v>212</v>
      </c>
      <c r="BM187" s="108" t="s">
        <v>1175</v>
      </c>
    </row>
    <row r="188" spans="2:65" s="115" customFormat="1">
      <c r="B188" s="114"/>
      <c r="D188" s="110" t="s">
        <v>218</v>
      </c>
      <c r="E188" s="116" t="s">
        <v>1</v>
      </c>
      <c r="F188" s="117" t="s">
        <v>1176</v>
      </c>
      <c r="H188" s="116" t="s">
        <v>1</v>
      </c>
      <c r="I188" s="9"/>
      <c r="L188" s="114"/>
      <c r="M188" s="118"/>
      <c r="N188" s="119"/>
      <c r="O188" s="119"/>
      <c r="P188" s="119"/>
      <c r="Q188" s="119"/>
      <c r="R188" s="119"/>
      <c r="S188" s="119"/>
      <c r="T188" s="120"/>
      <c r="AT188" s="116" t="s">
        <v>218</v>
      </c>
      <c r="AU188" s="116" t="s">
        <v>86</v>
      </c>
      <c r="AV188" s="115" t="s">
        <v>86</v>
      </c>
      <c r="AW188" s="115" t="s">
        <v>35</v>
      </c>
      <c r="AX188" s="115" t="s">
        <v>79</v>
      </c>
      <c r="AY188" s="116" t="s">
        <v>205</v>
      </c>
    </row>
    <row r="189" spans="2:65" s="122" customFormat="1">
      <c r="B189" s="121"/>
      <c r="D189" s="110" t="s">
        <v>218</v>
      </c>
      <c r="E189" s="123" t="s">
        <v>1</v>
      </c>
      <c r="F189" s="124" t="s">
        <v>352</v>
      </c>
      <c r="H189" s="125">
        <v>3</v>
      </c>
      <c r="I189" s="6"/>
      <c r="L189" s="121"/>
      <c r="M189" s="126"/>
      <c r="N189" s="127"/>
      <c r="O189" s="127"/>
      <c r="P189" s="127"/>
      <c r="Q189" s="127"/>
      <c r="R189" s="127"/>
      <c r="S189" s="127"/>
      <c r="T189" s="128"/>
      <c r="AT189" s="123" t="s">
        <v>218</v>
      </c>
      <c r="AU189" s="123" t="s">
        <v>86</v>
      </c>
      <c r="AV189" s="122" t="s">
        <v>88</v>
      </c>
      <c r="AW189" s="122" t="s">
        <v>35</v>
      </c>
      <c r="AX189" s="122" t="s">
        <v>86</v>
      </c>
      <c r="AY189" s="123" t="s">
        <v>205</v>
      </c>
    </row>
    <row r="190" spans="2:65" s="25" customFormat="1" ht="16.5" customHeight="1">
      <c r="B190" s="23"/>
      <c r="C190" s="98" t="s">
        <v>343</v>
      </c>
      <c r="D190" s="98" t="s">
        <v>207</v>
      </c>
      <c r="E190" s="99" t="s">
        <v>1177</v>
      </c>
      <c r="F190" s="100" t="s">
        <v>1178</v>
      </c>
      <c r="G190" s="101" t="s">
        <v>346</v>
      </c>
      <c r="H190" s="102">
        <v>1</v>
      </c>
      <c r="I190" s="5"/>
      <c r="J190" s="102">
        <f>ROUND(I190*H190,2)</f>
        <v>0</v>
      </c>
      <c r="K190" s="100" t="s">
        <v>211</v>
      </c>
      <c r="L190" s="23"/>
      <c r="M190" s="103" t="s">
        <v>1</v>
      </c>
      <c r="N190" s="104" t="s">
        <v>44</v>
      </c>
      <c r="O190" s="105"/>
      <c r="P190" s="106">
        <f>O190*H190</f>
        <v>0</v>
      </c>
      <c r="Q190" s="106">
        <v>0</v>
      </c>
      <c r="R190" s="106">
        <f>Q190*H190</f>
        <v>0</v>
      </c>
      <c r="S190" s="106">
        <v>0</v>
      </c>
      <c r="T190" s="107">
        <f>S190*H190</f>
        <v>0</v>
      </c>
      <c r="AR190" s="108" t="s">
        <v>212</v>
      </c>
      <c r="AT190" s="108" t="s">
        <v>207</v>
      </c>
      <c r="AU190" s="108" t="s">
        <v>86</v>
      </c>
      <c r="AY190" s="15" t="s">
        <v>205</v>
      </c>
      <c r="BE190" s="109">
        <f>IF(N190="základní",J190,0)</f>
        <v>0</v>
      </c>
      <c r="BF190" s="109">
        <f>IF(N190="snížená",J190,0)</f>
        <v>0</v>
      </c>
      <c r="BG190" s="109">
        <f>IF(N190="zákl. přenesená",J190,0)</f>
        <v>0</v>
      </c>
      <c r="BH190" s="109">
        <f>IF(N190="sníž. přenesená",J190,0)</f>
        <v>0</v>
      </c>
      <c r="BI190" s="109">
        <f>IF(N190="nulová",J190,0)</f>
        <v>0</v>
      </c>
      <c r="BJ190" s="15" t="s">
        <v>86</v>
      </c>
      <c r="BK190" s="109">
        <f>ROUND(I190*H190,2)</f>
        <v>0</v>
      </c>
      <c r="BL190" s="15" t="s">
        <v>212</v>
      </c>
      <c r="BM190" s="108" t="s">
        <v>1179</v>
      </c>
    </row>
    <row r="191" spans="2:65" s="122" customFormat="1">
      <c r="B191" s="121"/>
      <c r="D191" s="110" t="s">
        <v>218</v>
      </c>
      <c r="E191" s="123" t="s">
        <v>1</v>
      </c>
      <c r="F191" s="124" t="s">
        <v>1180</v>
      </c>
      <c r="H191" s="125">
        <v>1</v>
      </c>
      <c r="I191" s="6"/>
      <c r="L191" s="121"/>
      <c r="M191" s="278"/>
      <c r="N191" s="279"/>
      <c r="O191" s="279"/>
      <c r="P191" s="279"/>
      <c r="Q191" s="279"/>
      <c r="R191" s="279"/>
      <c r="S191" s="279"/>
      <c r="T191" s="280"/>
      <c r="AT191" s="123" t="s">
        <v>218</v>
      </c>
      <c r="AU191" s="123" t="s">
        <v>86</v>
      </c>
      <c r="AV191" s="122" t="s">
        <v>88</v>
      </c>
      <c r="AW191" s="122" t="s">
        <v>35</v>
      </c>
      <c r="AX191" s="122" t="s">
        <v>86</v>
      </c>
      <c r="AY191" s="123" t="s">
        <v>205</v>
      </c>
    </row>
    <row r="192" spans="2:65" s="25" customFormat="1" ht="6.95" customHeight="1">
      <c r="B192" s="53"/>
      <c r="C192" s="54"/>
      <c r="D192" s="54"/>
      <c r="E192" s="54"/>
      <c r="F192" s="54"/>
      <c r="G192" s="54"/>
      <c r="H192" s="54"/>
      <c r="I192" s="3"/>
      <c r="J192" s="54"/>
      <c r="K192" s="54"/>
      <c r="L192" s="23"/>
    </row>
  </sheetData>
  <sheetProtection algorithmName="SHA-512" hashValue="vnUFNJTUcqc7BUCiLy/5q7bznqaf3A0FO3GJNmaHsxFgVZLwTr4a2JQtwzNPzWhGXz3Gv/V29xwAcJWh4THACg==" saltValue="d3FBqsvUL5MbbKsEnsgpQA==" spinCount="100000" sheet="1" objects="1" scenarios="1"/>
  <autoFilter ref="C130:K191"/>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9"/>
  <sheetViews>
    <sheetView showGridLines="0" topLeftCell="A123" workbookViewId="0">
      <selection activeCell="J130" sqref="J130"/>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127</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1181</v>
      </c>
      <c r="F9" s="271"/>
      <c r="G9" s="271"/>
      <c r="H9" s="271"/>
      <c r="L9" s="23"/>
    </row>
    <row r="10" spans="2:46" s="25" customFormat="1" ht="12" customHeight="1">
      <c r="B10" s="23"/>
      <c r="D10" s="22" t="s">
        <v>173</v>
      </c>
      <c r="L10" s="23"/>
    </row>
    <row r="11" spans="2:46" s="25" customFormat="1" ht="36.950000000000003" customHeight="1">
      <c r="B11" s="23"/>
      <c r="E11" s="245" t="s">
        <v>1182</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ROUND(J123,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ROUND((SUM(BE123:BE147)),  2)</f>
        <v>0</v>
      </c>
      <c r="I35" s="39">
        <v>0.21</v>
      </c>
      <c r="J35" s="38">
        <f>ROUND(((SUM(BE123:BE147))*I35),  2)</f>
        <v>0</v>
      </c>
      <c r="L35" s="23"/>
    </row>
    <row r="36" spans="2:12" s="25" customFormat="1" ht="14.45" customHeight="1">
      <c r="B36" s="23"/>
      <c r="E36" s="22" t="s">
        <v>45</v>
      </c>
      <c r="F36" s="38">
        <f>ROUND((SUM(BF123:BF147)),  2)</f>
        <v>0</v>
      </c>
      <c r="I36" s="39">
        <v>0.15</v>
      </c>
      <c r="J36" s="38">
        <f>ROUND(((SUM(BF123:BF147))*I36),  2)</f>
        <v>0</v>
      </c>
      <c r="L36" s="23"/>
    </row>
    <row r="37" spans="2:12" s="25" customFormat="1" ht="14.45" hidden="1" customHeight="1">
      <c r="B37" s="23"/>
      <c r="E37" s="22" t="s">
        <v>46</v>
      </c>
      <c r="F37" s="38">
        <f>ROUND((SUM(BG123:BG147)),  2)</f>
        <v>0</v>
      </c>
      <c r="I37" s="39">
        <v>0.21</v>
      </c>
      <c r="J37" s="38">
        <f>0</f>
        <v>0</v>
      </c>
      <c r="L37" s="23"/>
    </row>
    <row r="38" spans="2:12" s="25" customFormat="1" ht="14.45" hidden="1" customHeight="1">
      <c r="B38" s="23"/>
      <c r="E38" s="22" t="s">
        <v>47</v>
      </c>
      <c r="F38" s="38">
        <f>ROUND((SUM(BH123:BH147)),  2)</f>
        <v>0</v>
      </c>
      <c r="I38" s="39">
        <v>0.15</v>
      </c>
      <c r="J38" s="38">
        <f>0</f>
        <v>0</v>
      </c>
      <c r="L38" s="23"/>
    </row>
    <row r="39" spans="2:12" s="25" customFormat="1" ht="14.45" hidden="1" customHeight="1">
      <c r="B39" s="23"/>
      <c r="E39" s="22" t="s">
        <v>48</v>
      </c>
      <c r="F39" s="38">
        <f>ROUND((SUM(BI123:BI147)),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1181</v>
      </c>
      <c r="F87" s="271"/>
      <c r="G87" s="271"/>
      <c r="H87" s="271"/>
      <c r="L87" s="23"/>
    </row>
    <row r="88" spans="2:12" s="25" customFormat="1" ht="12" customHeight="1">
      <c r="B88" s="23"/>
      <c r="C88" s="22" t="s">
        <v>173</v>
      </c>
      <c r="L88" s="23"/>
    </row>
    <row r="89" spans="2:12" s="25" customFormat="1" ht="16.5" customHeight="1">
      <c r="B89" s="23"/>
      <c r="E89" s="245" t="str">
        <f>E11</f>
        <v>SO 04.1 - Zemník</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J123</f>
        <v>0</v>
      </c>
      <c r="L98" s="23"/>
      <c r="AU98" s="15" t="s">
        <v>180</v>
      </c>
    </row>
    <row r="99" spans="2:47" s="62" customFormat="1" ht="24.95" customHeight="1">
      <c r="B99" s="61"/>
      <c r="D99" s="63" t="s">
        <v>181</v>
      </c>
      <c r="E99" s="64"/>
      <c r="F99" s="64"/>
      <c r="G99" s="64"/>
      <c r="H99" s="64"/>
      <c r="I99" s="64"/>
      <c r="J99" s="65">
        <f>J124</f>
        <v>0</v>
      </c>
      <c r="L99" s="61"/>
    </row>
    <row r="100" spans="2:47" s="188" customFormat="1" ht="19.899999999999999" customHeight="1">
      <c r="B100" s="66"/>
      <c r="D100" s="68" t="s">
        <v>182</v>
      </c>
      <c r="E100" s="69"/>
      <c r="F100" s="69"/>
      <c r="G100" s="69"/>
      <c r="H100" s="69"/>
      <c r="I100" s="69"/>
      <c r="J100" s="70">
        <f>J125</f>
        <v>0</v>
      </c>
      <c r="L100" s="66"/>
    </row>
    <row r="101" spans="2:47" s="62" customFormat="1" ht="24.95" customHeight="1">
      <c r="B101" s="61"/>
      <c r="D101" s="63" t="s">
        <v>189</v>
      </c>
      <c r="E101" s="64"/>
      <c r="F101" s="64"/>
      <c r="G101" s="64"/>
      <c r="H101" s="64"/>
      <c r="I101" s="64"/>
      <c r="J101" s="65">
        <f>J146</f>
        <v>0</v>
      </c>
      <c r="L101" s="61"/>
    </row>
    <row r="102" spans="2:47" s="25" customFormat="1" ht="21.75" customHeight="1">
      <c r="B102" s="23"/>
      <c r="L102" s="23"/>
    </row>
    <row r="103" spans="2:47" s="25" customFormat="1" ht="6.95" customHeight="1">
      <c r="B103" s="53"/>
      <c r="C103" s="54"/>
      <c r="D103" s="54"/>
      <c r="E103" s="54"/>
      <c r="F103" s="54"/>
      <c r="G103" s="54"/>
      <c r="H103" s="54"/>
      <c r="I103" s="54"/>
      <c r="J103" s="54"/>
      <c r="K103" s="54"/>
      <c r="L103" s="23"/>
    </row>
    <row r="107" spans="2:47" s="25" customFormat="1" ht="6.95" customHeight="1">
      <c r="B107" s="55"/>
      <c r="C107" s="56"/>
      <c r="D107" s="56"/>
      <c r="E107" s="56"/>
      <c r="F107" s="56"/>
      <c r="G107" s="56"/>
      <c r="H107" s="56"/>
      <c r="I107" s="56"/>
      <c r="J107" s="56"/>
      <c r="K107" s="56"/>
      <c r="L107" s="23"/>
    </row>
    <row r="108" spans="2:47" s="25" customFormat="1" ht="24.95" customHeight="1">
      <c r="B108" s="23"/>
      <c r="C108" s="19" t="s">
        <v>190</v>
      </c>
      <c r="L108" s="23"/>
    </row>
    <row r="109" spans="2:47" s="25" customFormat="1" ht="6.95" customHeight="1">
      <c r="B109" s="23"/>
      <c r="L109" s="23"/>
    </row>
    <row r="110" spans="2:47" s="25" customFormat="1" ht="12" customHeight="1">
      <c r="B110" s="23"/>
      <c r="C110" s="22" t="s">
        <v>15</v>
      </c>
      <c r="L110" s="23"/>
    </row>
    <row r="111" spans="2:47" s="25" customFormat="1" ht="16.5" customHeight="1">
      <c r="B111" s="23"/>
      <c r="E111" s="272" t="str">
        <f>E7</f>
        <v>SN Žireč</v>
      </c>
      <c r="F111" s="273"/>
      <c r="G111" s="273"/>
      <c r="H111" s="273"/>
      <c r="L111" s="23"/>
    </row>
    <row r="112" spans="2:47" ht="12" customHeight="1">
      <c r="B112" s="18"/>
      <c r="C112" s="22" t="s">
        <v>171</v>
      </c>
      <c r="L112" s="18"/>
    </row>
    <row r="113" spans="2:65" s="25" customFormat="1" ht="16.5" customHeight="1">
      <c r="B113" s="23"/>
      <c r="E113" s="272" t="s">
        <v>1181</v>
      </c>
      <c r="F113" s="271"/>
      <c r="G113" s="271"/>
      <c r="H113" s="271"/>
      <c r="L113" s="23"/>
    </row>
    <row r="114" spans="2:65" s="25" customFormat="1" ht="12" customHeight="1">
      <c r="B114" s="23"/>
      <c r="C114" s="22" t="s">
        <v>173</v>
      </c>
      <c r="L114" s="23"/>
    </row>
    <row r="115" spans="2:65" s="25" customFormat="1" ht="16.5" customHeight="1">
      <c r="B115" s="23"/>
      <c r="E115" s="245" t="str">
        <f>E11</f>
        <v>SO 04.1 - Zemník</v>
      </c>
      <c r="F115" s="271"/>
      <c r="G115" s="271"/>
      <c r="H115" s="271"/>
      <c r="L115" s="23"/>
    </row>
    <row r="116" spans="2:65" s="25" customFormat="1" ht="6.95" customHeight="1">
      <c r="B116" s="23"/>
      <c r="L116" s="23"/>
    </row>
    <row r="117" spans="2:65" s="25" customFormat="1" ht="12" customHeight="1">
      <c r="B117" s="23"/>
      <c r="C117" s="22" t="s">
        <v>19</v>
      </c>
      <c r="F117" s="30" t="str">
        <f>F14</f>
        <v xml:space="preserve"> </v>
      </c>
      <c r="I117" s="22" t="s">
        <v>21</v>
      </c>
      <c r="J117" s="163" t="str">
        <f>IF(J14="","",J14)</f>
        <v>17. 12. 2018</v>
      </c>
      <c r="L117" s="23"/>
    </row>
    <row r="118" spans="2:65" s="25" customFormat="1" ht="6.95" customHeight="1">
      <c r="B118" s="23"/>
      <c r="L118" s="23"/>
    </row>
    <row r="119" spans="2:65" s="25" customFormat="1" ht="27.95" customHeight="1">
      <c r="B119" s="23"/>
      <c r="C119" s="22" t="s">
        <v>23</v>
      </c>
      <c r="F119" s="30" t="str">
        <f>E17</f>
        <v>Povodí Labe, státní podnik</v>
      </c>
      <c r="I119" s="22" t="s">
        <v>31</v>
      </c>
      <c r="J119" s="57" t="str">
        <f>E23</f>
        <v>Sweco Hydroprojekt a.s.</v>
      </c>
      <c r="L119" s="23"/>
    </row>
    <row r="120" spans="2:65" s="25" customFormat="1" ht="15.2" customHeight="1">
      <c r="B120" s="23"/>
      <c r="C120" s="22" t="s">
        <v>29</v>
      </c>
      <c r="F120" s="30" t="str">
        <f>IF(E20="","",E20)</f>
        <v>Vyplň údaj</v>
      </c>
      <c r="I120" s="22" t="s">
        <v>36</v>
      </c>
      <c r="J120" s="57" t="str">
        <f>E26</f>
        <v xml:space="preserve"> </v>
      </c>
      <c r="L120" s="23"/>
    </row>
    <row r="121" spans="2:65" s="25" customFormat="1" ht="10.35" customHeight="1">
      <c r="B121" s="23"/>
      <c r="L121" s="23"/>
    </row>
    <row r="122" spans="2:65" s="78" customFormat="1" ht="29.25" customHeight="1">
      <c r="B122" s="71"/>
      <c r="C122" s="72" t="s">
        <v>191</v>
      </c>
      <c r="D122" s="73" t="s">
        <v>64</v>
      </c>
      <c r="E122" s="73" t="s">
        <v>60</v>
      </c>
      <c r="F122" s="73" t="s">
        <v>61</v>
      </c>
      <c r="G122" s="73" t="s">
        <v>192</v>
      </c>
      <c r="H122" s="73" t="s">
        <v>193</v>
      </c>
      <c r="I122" s="73" t="s">
        <v>194</v>
      </c>
      <c r="J122" s="73" t="s">
        <v>178</v>
      </c>
      <c r="K122" s="74" t="s">
        <v>195</v>
      </c>
      <c r="L122" s="71"/>
      <c r="M122" s="75" t="s">
        <v>1</v>
      </c>
      <c r="N122" s="76" t="s">
        <v>43</v>
      </c>
      <c r="O122" s="76" t="s">
        <v>196</v>
      </c>
      <c r="P122" s="76" t="s">
        <v>197</v>
      </c>
      <c r="Q122" s="76" t="s">
        <v>198</v>
      </c>
      <c r="R122" s="76" t="s">
        <v>199</v>
      </c>
      <c r="S122" s="76" t="s">
        <v>200</v>
      </c>
      <c r="T122" s="77" t="s">
        <v>201</v>
      </c>
    </row>
    <row r="123" spans="2:65" s="25" customFormat="1" ht="22.9" customHeight="1">
      <c r="B123" s="23"/>
      <c r="C123" s="79" t="s">
        <v>202</v>
      </c>
      <c r="I123" s="2"/>
      <c r="J123" s="80">
        <f>BK123</f>
        <v>0</v>
      </c>
      <c r="L123" s="23"/>
      <c r="M123" s="81"/>
      <c r="N123" s="33"/>
      <c r="O123" s="33"/>
      <c r="P123" s="82">
        <f>P124+P146</f>
        <v>0</v>
      </c>
      <c r="Q123" s="33"/>
      <c r="R123" s="82">
        <f>R124+R146</f>
        <v>0</v>
      </c>
      <c r="S123" s="33"/>
      <c r="T123" s="83">
        <f>T124+T146</f>
        <v>0</v>
      </c>
      <c r="AT123" s="15" t="s">
        <v>78</v>
      </c>
      <c r="AU123" s="15" t="s">
        <v>180</v>
      </c>
      <c r="BK123" s="84">
        <f>BK124+BK146</f>
        <v>0</v>
      </c>
    </row>
    <row r="124" spans="2:65" s="86" customFormat="1" ht="25.9" customHeight="1">
      <c r="B124" s="85"/>
      <c r="D124" s="87" t="s">
        <v>78</v>
      </c>
      <c r="E124" s="88" t="s">
        <v>203</v>
      </c>
      <c r="F124" s="88" t="s">
        <v>204</v>
      </c>
      <c r="I124" s="4"/>
      <c r="J124" s="89">
        <f>BK124</f>
        <v>0</v>
      </c>
      <c r="L124" s="85"/>
      <c r="M124" s="90"/>
      <c r="N124" s="91"/>
      <c r="O124" s="91"/>
      <c r="P124" s="92">
        <f>P125</f>
        <v>0</v>
      </c>
      <c r="Q124" s="91"/>
      <c r="R124" s="92">
        <f>R125</f>
        <v>0</v>
      </c>
      <c r="S124" s="91"/>
      <c r="T124" s="93">
        <f>T125</f>
        <v>0</v>
      </c>
      <c r="AR124" s="87" t="s">
        <v>86</v>
      </c>
      <c r="AT124" s="94" t="s">
        <v>78</v>
      </c>
      <c r="AU124" s="94" t="s">
        <v>79</v>
      </c>
      <c r="AY124" s="87" t="s">
        <v>205</v>
      </c>
      <c r="BK124" s="95">
        <f>BK125</f>
        <v>0</v>
      </c>
    </row>
    <row r="125" spans="2:65" s="86" customFormat="1" ht="22.9" customHeight="1">
      <c r="B125" s="85"/>
      <c r="D125" s="87" t="s">
        <v>78</v>
      </c>
      <c r="E125" s="96" t="s">
        <v>86</v>
      </c>
      <c r="F125" s="96" t="s">
        <v>206</v>
      </c>
      <c r="I125" s="4"/>
      <c r="J125" s="97">
        <f>BK125</f>
        <v>0</v>
      </c>
      <c r="L125" s="85"/>
      <c r="M125" s="90"/>
      <c r="N125" s="91"/>
      <c r="O125" s="91"/>
      <c r="P125" s="92">
        <f>SUM(P126:P145)</f>
        <v>0</v>
      </c>
      <c r="Q125" s="91"/>
      <c r="R125" s="92">
        <f>SUM(R126:R145)</f>
        <v>0</v>
      </c>
      <c r="S125" s="91"/>
      <c r="T125" s="93">
        <f>SUM(T126:T145)</f>
        <v>0</v>
      </c>
      <c r="AR125" s="87" t="s">
        <v>86</v>
      </c>
      <c r="AT125" s="94" t="s">
        <v>78</v>
      </c>
      <c r="AU125" s="94" t="s">
        <v>86</v>
      </c>
      <c r="AY125" s="87" t="s">
        <v>205</v>
      </c>
      <c r="BK125" s="95">
        <f>SUM(BK126:BK145)</f>
        <v>0</v>
      </c>
    </row>
    <row r="126" spans="2:65" s="25" customFormat="1" ht="24" customHeight="1">
      <c r="B126" s="23"/>
      <c r="C126" s="98" t="s">
        <v>86</v>
      </c>
      <c r="D126" s="98" t="s">
        <v>207</v>
      </c>
      <c r="E126" s="99" t="s">
        <v>1183</v>
      </c>
      <c r="F126" s="100" t="s">
        <v>1184</v>
      </c>
      <c r="G126" s="101" t="s">
        <v>233</v>
      </c>
      <c r="H126" s="102">
        <v>3650.1</v>
      </c>
      <c r="I126" s="5"/>
      <c r="J126" s="102">
        <f>ROUND(I126*H126,2)</f>
        <v>0</v>
      </c>
      <c r="K126" s="100" t="s">
        <v>234</v>
      </c>
      <c r="L126" s="23"/>
      <c r="M126" s="103" t="s">
        <v>1</v>
      </c>
      <c r="N126" s="104" t="s">
        <v>44</v>
      </c>
      <c r="O126" s="105"/>
      <c r="P126" s="106">
        <f>O126*H126</f>
        <v>0</v>
      </c>
      <c r="Q126" s="106">
        <v>0</v>
      </c>
      <c r="R126" s="106">
        <f>Q126*H126</f>
        <v>0</v>
      </c>
      <c r="S126" s="106">
        <v>0</v>
      </c>
      <c r="T126" s="107">
        <f>S126*H126</f>
        <v>0</v>
      </c>
      <c r="AR126" s="108" t="s">
        <v>212</v>
      </c>
      <c r="AT126" s="108" t="s">
        <v>207</v>
      </c>
      <c r="AU126" s="108" t="s">
        <v>88</v>
      </c>
      <c r="AY126" s="15" t="s">
        <v>205</v>
      </c>
      <c r="BE126" s="109">
        <f>IF(N126="základní",J126,0)</f>
        <v>0</v>
      </c>
      <c r="BF126" s="109">
        <f>IF(N126="snížená",J126,0)</f>
        <v>0</v>
      </c>
      <c r="BG126" s="109">
        <f>IF(N126="zákl. přenesená",J126,0)</f>
        <v>0</v>
      </c>
      <c r="BH126" s="109">
        <f>IF(N126="sníž. přenesená",J126,0)</f>
        <v>0</v>
      </c>
      <c r="BI126" s="109">
        <f>IF(N126="nulová",J126,0)</f>
        <v>0</v>
      </c>
      <c r="BJ126" s="15" t="s">
        <v>86</v>
      </c>
      <c r="BK126" s="109">
        <f>ROUND(I126*H126,2)</f>
        <v>0</v>
      </c>
      <c r="BL126" s="15" t="s">
        <v>212</v>
      </c>
      <c r="BM126" s="108" t="s">
        <v>1185</v>
      </c>
    </row>
    <row r="127" spans="2:65" s="25" customFormat="1" ht="29.25">
      <c r="B127" s="23"/>
      <c r="D127" s="110" t="s">
        <v>214</v>
      </c>
      <c r="F127" s="198" t="s">
        <v>1186</v>
      </c>
      <c r="I127" s="2"/>
      <c r="L127" s="23"/>
      <c r="M127" s="112"/>
      <c r="N127" s="105"/>
      <c r="O127" s="105"/>
      <c r="P127" s="105"/>
      <c r="Q127" s="105"/>
      <c r="R127" s="105"/>
      <c r="S127" s="105"/>
      <c r="T127" s="113"/>
      <c r="AT127" s="15" t="s">
        <v>214</v>
      </c>
      <c r="AU127" s="15" t="s">
        <v>88</v>
      </c>
    </row>
    <row r="128" spans="2:65" s="25" customFormat="1" ht="107.25">
      <c r="B128" s="23"/>
      <c r="D128" s="110" t="s">
        <v>237</v>
      </c>
      <c r="F128" s="111" t="s">
        <v>1187</v>
      </c>
      <c r="I128" s="2"/>
      <c r="L128" s="23"/>
      <c r="M128" s="112"/>
      <c r="N128" s="105"/>
      <c r="O128" s="105"/>
      <c r="P128" s="105"/>
      <c r="Q128" s="105"/>
      <c r="R128" s="105"/>
      <c r="S128" s="105"/>
      <c r="T128" s="113"/>
      <c r="AT128" s="15" t="s">
        <v>237</v>
      </c>
      <c r="AU128" s="15" t="s">
        <v>88</v>
      </c>
    </row>
    <row r="129" spans="2:51" s="115" customFormat="1">
      <c r="B129" s="114"/>
      <c r="D129" s="110" t="s">
        <v>218</v>
      </c>
      <c r="E129" s="116" t="s">
        <v>1</v>
      </c>
      <c r="F129" s="117" t="s">
        <v>1188</v>
      </c>
      <c r="H129" s="116" t="s">
        <v>1</v>
      </c>
      <c r="I129" s="9"/>
      <c r="L129" s="114"/>
      <c r="M129" s="118"/>
      <c r="N129" s="119"/>
      <c r="O129" s="119"/>
      <c r="P129" s="119"/>
      <c r="Q129" s="119"/>
      <c r="R129" s="119"/>
      <c r="S129" s="119"/>
      <c r="T129" s="120"/>
      <c r="AT129" s="116" t="s">
        <v>218</v>
      </c>
      <c r="AU129" s="116" t="s">
        <v>88</v>
      </c>
      <c r="AV129" s="115" t="s">
        <v>86</v>
      </c>
      <c r="AW129" s="115" t="s">
        <v>35</v>
      </c>
      <c r="AX129" s="115" t="s">
        <v>79</v>
      </c>
      <c r="AY129" s="116" t="s">
        <v>205</v>
      </c>
    </row>
    <row r="130" spans="2:51" s="115" customFormat="1">
      <c r="B130" s="114"/>
      <c r="D130" s="110" t="s">
        <v>218</v>
      </c>
      <c r="E130" s="116" t="s">
        <v>1</v>
      </c>
      <c r="F130" s="117" t="s">
        <v>1189</v>
      </c>
      <c r="H130" s="116" t="s">
        <v>1</v>
      </c>
      <c r="I130" s="9"/>
      <c r="L130" s="114"/>
      <c r="M130" s="118"/>
      <c r="N130" s="119"/>
      <c r="O130" s="119"/>
      <c r="P130" s="119"/>
      <c r="Q130" s="119"/>
      <c r="R130" s="119"/>
      <c r="S130" s="119"/>
      <c r="T130" s="120"/>
      <c r="AT130" s="116" t="s">
        <v>218</v>
      </c>
      <c r="AU130" s="116" t="s">
        <v>88</v>
      </c>
      <c r="AV130" s="115" t="s">
        <v>86</v>
      </c>
      <c r="AW130" s="115" t="s">
        <v>35</v>
      </c>
      <c r="AX130" s="115" t="s">
        <v>79</v>
      </c>
      <c r="AY130" s="116" t="s">
        <v>205</v>
      </c>
    </row>
    <row r="131" spans="2:51" s="115" customFormat="1" ht="22.5">
      <c r="B131" s="114"/>
      <c r="D131" s="110" t="s">
        <v>218</v>
      </c>
      <c r="E131" s="116" t="s">
        <v>1</v>
      </c>
      <c r="F131" s="117" t="s">
        <v>1190</v>
      </c>
      <c r="H131" s="116" t="s">
        <v>1</v>
      </c>
      <c r="I131" s="9"/>
      <c r="L131" s="114"/>
      <c r="M131" s="118"/>
      <c r="N131" s="119"/>
      <c r="O131" s="119"/>
      <c r="P131" s="119"/>
      <c r="Q131" s="119"/>
      <c r="R131" s="119"/>
      <c r="S131" s="119"/>
      <c r="T131" s="120"/>
      <c r="AT131" s="116" t="s">
        <v>218</v>
      </c>
      <c r="AU131" s="116" t="s">
        <v>88</v>
      </c>
      <c r="AV131" s="115" t="s">
        <v>86</v>
      </c>
      <c r="AW131" s="115" t="s">
        <v>35</v>
      </c>
      <c r="AX131" s="115" t="s">
        <v>79</v>
      </c>
      <c r="AY131" s="116" t="s">
        <v>205</v>
      </c>
    </row>
    <row r="132" spans="2:51" s="115" customFormat="1">
      <c r="B132" s="114"/>
      <c r="D132" s="110" t="s">
        <v>218</v>
      </c>
      <c r="E132" s="116" t="s">
        <v>1</v>
      </c>
      <c r="F132" s="117" t="s">
        <v>574</v>
      </c>
      <c r="H132" s="116" t="s">
        <v>1</v>
      </c>
      <c r="I132" s="9"/>
      <c r="L132" s="114"/>
      <c r="M132" s="118"/>
      <c r="N132" s="119"/>
      <c r="O132" s="119"/>
      <c r="P132" s="119"/>
      <c r="Q132" s="119"/>
      <c r="R132" s="119"/>
      <c r="S132" s="119"/>
      <c r="T132" s="120"/>
      <c r="AT132" s="116" t="s">
        <v>218</v>
      </c>
      <c r="AU132" s="116" t="s">
        <v>88</v>
      </c>
      <c r="AV132" s="115" t="s">
        <v>86</v>
      </c>
      <c r="AW132" s="115" t="s">
        <v>35</v>
      </c>
      <c r="AX132" s="115" t="s">
        <v>79</v>
      </c>
      <c r="AY132" s="116" t="s">
        <v>205</v>
      </c>
    </row>
    <row r="133" spans="2:51" s="122" customFormat="1">
      <c r="B133" s="121"/>
      <c r="D133" s="110" t="s">
        <v>218</v>
      </c>
      <c r="E133" s="123" t="s">
        <v>1</v>
      </c>
      <c r="F133" s="124" t="s">
        <v>1191</v>
      </c>
      <c r="H133" s="125">
        <v>6969</v>
      </c>
      <c r="I133" s="6"/>
      <c r="L133" s="121"/>
      <c r="M133" s="126"/>
      <c r="N133" s="127"/>
      <c r="O133" s="127"/>
      <c r="P133" s="127"/>
      <c r="Q133" s="127"/>
      <c r="R133" s="127"/>
      <c r="S133" s="127"/>
      <c r="T133" s="128"/>
      <c r="AT133" s="123" t="s">
        <v>218</v>
      </c>
      <c r="AU133" s="123" t="s">
        <v>88</v>
      </c>
      <c r="AV133" s="122" t="s">
        <v>88</v>
      </c>
      <c r="AW133" s="122" t="s">
        <v>35</v>
      </c>
      <c r="AX133" s="122" t="s">
        <v>79</v>
      </c>
      <c r="AY133" s="123" t="s">
        <v>205</v>
      </c>
    </row>
    <row r="134" spans="2:51" s="122" customFormat="1">
      <c r="B134" s="121"/>
      <c r="D134" s="110" t="s">
        <v>218</v>
      </c>
      <c r="E134" s="123" t="s">
        <v>1</v>
      </c>
      <c r="F134" s="124" t="s">
        <v>1192</v>
      </c>
      <c r="H134" s="125">
        <v>5947</v>
      </c>
      <c r="I134" s="6"/>
      <c r="L134" s="121"/>
      <c r="M134" s="126"/>
      <c r="N134" s="127"/>
      <c r="O134" s="127"/>
      <c r="P134" s="127"/>
      <c r="Q134" s="127"/>
      <c r="R134" s="127"/>
      <c r="S134" s="127"/>
      <c r="T134" s="128"/>
      <c r="AT134" s="123" t="s">
        <v>218</v>
      </c>
      <c r="AU134" s="123" t="s">
        <v>88</v>
      </c>
      <c r="AV134" s="122" t="s">
        <v>88</v>
      </c>
      <c r="AW134" s="122" t="s">
        <v>35</v>
      </c>
      <c r="AX134" s="122" t="s">
        <v>79</v>
      </c>
      <c r="AY134" s="123" t="s">
        <v>205</v>
      </c>
    </row>
    <row r="135" spans="2:51" s="122" customFormat="1">
      <c r="B135" s="121"/>
      <c r="D135" s="110" t="s">
        <v>218</v>
      </c>
      <c r="E135" s="123" t="s">
        <v>1</v>
      </c>
      <c r="F135" s="124" t="s">
        <v>1193</v>
      </c>
      <c r="H135" s="125">
        <v>784.6</v>
      </c>
      <c r="I135" s="6"/>
      <c r="L135" s="121"/>
      <c r="M135" s="126"/>
      <c r="N135" s="127"/>
      <c r="O135" s="127"/>
      <c r="P135" s="127"/>
      <c r="Q135" s="127"/>
      <c r="R135" s="127"/>
      <c r="S135" s="127"/>
      <c r="T135" s="128"/>
      <c r="AT135" s="123" t="s">
        <v>218</v>
      </c>
      <c r="AU135" s="123" t="s">
        <v>88</v>
      </c>
      <c r="AV135" s="122" t="s">
        <v>88</v>
      </c>
      <c r="AW135" s="122" t="s">
        <v>35</v>
      </c>
      <c r="AX135" s="122" t="s">
        <v>79</v>
      </c>
      <c r="AY135" s="123" t="s">
        <v>205</v>
      </c>
    </row>
    <row r="136" spans="2:51" s="115" customFormat="1">
      <c r="B136" s="114"/>
      <c r="D136" s="110" t="s">
        <v>218</v>
      </c>
      <c r="E136" s="116" t="s">
        <v>1</v>
      </c>
      <c r="F136" s="117" t="s">
        <v>1194</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51" s="122" customFormat="1">
      <c r="B137" s="121"/>
      <c r="D137" s="110" t="s">
        <v>218</v>
      </c>
      <c r="E137" s="123" t="s">
        <v>1</v>
      </c>
      <c r="F137" s="124" t="s">
        <v>1195</v>
      </c>
      <c r="H137" s="125">
        <v>28</v>
      </c>
      <c r="I137" s="6"/>
      <c r="L137" s="121"/>
      <c r="M137" s="126"/>
      <c r="N137" s="127"/>
      <c r="O137" s="127"/>
      <c r="P137" s="127"/>
      <c r="Q137" s="127"/>
      <c r="R137" s="127"/>
      <c r="S137" s="127"/>
      <c r="T137" s="128"/>
      <c r="AT137" s="123" t="s">
        <v>218</v>
      </c>
      <c r="AU137" s="123" t="s">
        <v>88</v>
      </c>
      <c r="AV137" s="122" t="s">
        <v>88</v>
      </c>
      <c r="AW137" s="122" t="s">
        <v>35</v>
      </c>
      <c r="AX137" s="122" t="s">
        <v>79</v>
      </c>
      <c r="AY137" s="123" t="s">
        <v>205</v>
      </c>
    </row>
    <row r="138" spans="2:51" s="216" customFormat="1">
      <c r="B138" s="215"/>
      <c r="D138" s="110" t="s">
        <v>218</v>
      </c>
      <c r="E138" s="217" t="s">
        <v>1</v>
      </c>
      <c r="F138" s="218" t="s">
        <v>270</v>
      </c>
      <c r="H138" s="219">
        <v>13728.6</v>
      </c>
      <c r="I138" s="10"/>
      <c r="L138" s="215"/>
      <c r="M138" s="220"/>
      <c r="N138" s="221"/>
      <c r="O138" s="221"/>
      <c r="P138" s="221"/>
      <c r="Q138" s="221"/>
      <c r="R138" s="221"/>
      <c r="S138" s="221"/>
      <c r="T138" s="222"/>
      <c r="AT138" s="217" t="s">
        <v>218</v>
      </c>
      <c r="AU138" s="217" t="s">
        <v>88</v>
      </c>
      <c r="AV138" s="216" t="s">
        <v>230</v>
      </c>
      <c r="AW138" s="216" t="s">
        <v>35</v>
      </c>
      <c r="AX138" s="216" t="s">
        <v>79</v>
      </c>
      <c r="AY138" s="217" t="s">
        <v>205</v>
      </c>
    </row>
    <row r="139" spans="2:51" s="115" customFormat="1">
      <c r="B139" s="114"/>
      <c r="D139" s="110" t="s">
        <v>218</v>
      </c>
      <c r="E139" s="116" t="s">
        <v>1</v>
      </c>
      <c r="F139" s="117" t="s">
        <v>1196</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51" s="122" customFormat="1">
      <c r="B140" s="121"/>
      <c r="D140" s="110" t="s">
        <v>218</v>
      </c>
      <c r="E140" s="123" t="s">
        <v>1</v>
      </c>
      <c r="F140" s="124" t="s">
        <v>1197</v>
      </c>
      <c r="H140" s="125">
        <v>-1604</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51" s="122" customFormat="1">
      <c r="B141" s="121"/>
      <c r="D141" s="110" t="s">
        <v>218</v>
      </c>
      <c r="E141" s="123" t="s">
        <v>1</v>
      </c>
      <c r="F141" s="124" t="s">
        <v>1198</v>
      </c>
      <c r="H141" s="125">
        <v>-4896</v>
      </c>
      <c r="I141" s="6"/>
      <c r="L141" s="121"/>
      <c r="M141" s="126"/>
      <c r="N141" s="127"/>
      <c r="O141" s="127"/>
      <c r="P141" s="127"/>
      <c r="Q141" s="127"/>
      <c r="R141" s="127"/>
      <c r="S141" s="127"/>
      <c r="T141" s="128"/>
      <c r="AT141" s="123" t="s">
        <v>218</v>
      </c>
      <c r="AU141" s="123" t="s">
        <v>88</v>
      </c>
      <c r="AV141" s="122" t="s">
        <v>88</v>
      </c>
      <c r="AW141" s="122" t="s">
        <v>35</v>
      </c>
      <c r="AX141" s="122" t="s">
        <v>79</v>
      </c>
      <c r="AY141" s="123" t="s">
        <v>205</v>
      </c>
    </row>
    <row r="142" spans="2:51" s="122" customFormat="1">
      <c r="B142" s="121"/>
      <c r="D142" s="110" t="s">
        <v>218</v>
      </c>
      <c r="E142" s="123" t="s">
        <v>1</v>
      </c>
      <c r="F142" s="124" t="s">
        <v>1199</v>
      </c>
      <c r="H142" s="125">
        <v>-1344</v>
      </c>
      <c r="I142" s="6"/>
      <c r="L142" s="121"/>
      <c r="M142" s="126"/>
      <c r="N142" s="127"/>
      <c r="O142" s="127"/>
      <c r="P142" s="127"/>
      <c r="Q142" s="127"/>
      <c r="R142" s="127"/>
      <c r="S142" s="127"/>
      <c r="T142" s="128"/>
      <c r="AT142" s="123" t="s">
        <v>218</v>
      </c>
      <c r="AU142" s="123" t="s">
        <v>88</v>
      </c>
      <c r="AV142" s="122" t="s">
        <v>88</v>
      </c>
      <c r="AW142" s="122" t="s">
        <v>35</v>
      </c>
      <c r="AX142" s="122" t="s">
        <v>79</v>
      </c>
      <c r="AY142" s="123" t="s">
        <v>205</v>
      </c>
    </row>
    <row r="143" spans="2:51" s="122" customFormat="1">
      <c r="B143" s="121"/>
      <c r="D143" s="110" t="s">
        <v>218</v>
      </c>
      <c r="E143" s="123" t="s">
        <v>1</v>
      </c>
      <c r="F143" s="124" t="s">
        <v>1200</v>
      </c>
      <c r="H143" s="125">
        <v>-2234.5</v>
      </c>
      <c r="I143" s="6"/>
      <c r="L143" s="121"/>
      <c r="M143" s="126"/>
      <c r="N143" s="127"/>
      <c r="O143" s="127"/>
      <c r="P143" s="127"/>
      <c r="Q143" s="127"/>
      <c r="R143" s="127"/>
      <c r="S143" s="127"/>
      <c r="T143" s="128"/>
      <c r="AT143" s="123" t="s">
        <v>218</v>
      </c>
      <c r="AU143" s="123" t="s">
        <v>88</v>
      </c>
      <c r="AV143" s="122" t="s">
        <v>88</v>
      </c>
      <c r="AW143" s="122" t="s">
        <v>35</v>
      </c>
      <c r="AX143" s="122" t="s">
        <v>79</v>
      </c>
      <c r="AY143" s="123" t="s">
        <v>205</v>
      </c>
    </row>
    <row r="144" spans="2:51" s="216" customFormat="1">
      <c r="B144" s="215"/>
      <c r="D144" s="110" t="s">
        <v>218</v>
      </c>
      <c r="E144" s="217" t="s">
        <v>1</v>
      </c>
      <c r="F144" s="218" t="s">
        <v>270</v>
      </c>
      <c r="H144" s="219">
        <v>-10078.5</v>
      </c>
      <c r="I144" s="10"/>
      <c r="L144" s="215"/>
      <c r="M144" s="220"/>
      <c r="N144" s="221"/>
      <c r="O144" s="221"/>
      <c r="P144" s="221"/>
      <c r="Q144" s="221"/>
      <c r="R144" s="221"/>
      <c r="S144" s="221"/>
      <c r="T144" s="222"/>
      <c r="AT144" s="217" t="s">
        <v>218</v>
      </c>
      <c r="AU144" s="217" t="s">
        <v>88</v>
      </c>
      <c r="AV144" s="216" t="s">
        <v>230</v>
      </c>
      <c r="AW144" s="216" t="s">
        <v>35</v>
      </c>
      <c r="AX144" s="216" t="s">
        <v>79</v>
      </c>
      <c r="AY144" s="217" t="s">
        <v>205</v>
      </c>
    </row>
    <row r="145" spans="2:65" s="200" customFormat="1">
      <c r="B145" s="199"/>
      <c r="D145" s="110" t="s">
        <v>218</v>
      </c>
      <c r="E145" s="201" t="s">
        <v>1</v>
      </c>
      <c r="F145" s="202" t="s">
        <v>220</v>
      </c>
      <c r="H145" s="203">
        <v>3650.1000000000004</v>
      </c>
      <c r="I145" s="7"/>
      <c r="L145" s="199"/>
      <c r="M145" s="204"/>
      <c r="N145" s="205"/>
      <c r="O145" s="205"/>
      <c r="P145" s="205"/>
      <c r="Q145" s="205"/>
      <c r="R145" s="205"/>
      <c r="S145" s="205"/>
      <c r="T145" s="206"/>
      <c r="AT145" s="201" t="s">
        <v>218</v>
      </c>
      <c r="AU145" s="201" t="s">
        <v>88</v>
      </c>
      <c r="AV145" s="200" t="s">
        <v>212</v>
      </c>
      <c r="AW145" s="200" t="s">
        <v>35</v>
      </c>
      <c r="AX145" s="200" t="s">
        <v>86</v>
      </c>
      <c r="AY145" s="201" t="s">
        <v>205</v>
      </c>
    </row>
    <row r="146" spans="2:65" s="86" customFormat="1" ht="25.9" customHeight="1">
      <c r="B146" s="85"/>
      <c r="D146" s="87" t="s">
        <v>78</v>
      </c>
      <c r="E146" s="88" t="s">
        <v>422</v>
      </c>
      <c r="F146" s="88" t="s">
        <v>423</v>
      </c>
      <c r="I146" s="4"/>
      <c r="J146" s="89">
        <f>BK146</f>
        <v>0</v>
      </c>
      <c r="L146" s="85"/>
      <c r="M146" s="90"/>
      <c r="N146" s="91"/>
      <c r="O146" s="91"/>
      <c r="P146" s="92">
        <f>P147</f>
        <v>0</v>
      </c>
      <c r="Q146" s="91"/>
      <c r="R146" s="92">
        <f>R147</f>
        <v>0</v>
      </c>
      <c r="S146" s="91"/>
      <c r="T146" s="93">
        <f>T147</f>
        <v>0</v>
      </c>
      <c r="AR146" s="87" t="s">
        <v>212</v>
      </c>
      <c r="AT146" s="94" t="s">
        <v>78</v>
      </c>
      <c r="AU146" s="94" t="s">
        <v>79</v>
      </c>
      <c r="AY146" s="87" t="s">
        <v>205</v>
      </c>
      <c r="BK146" s="95">
        <f>BK147</f>
        <v>0</v>
      </c>
    </row>
    <row r="147" spans="2:65" s="25" customFormat="1" ht="36" customHeight="1">
      <c r="B147" s="23"/>
      <c r="C147" s="98" t="s">
        <v>88</v>
      </c>
      <c r="D147" s="98" t="s">
        <v>207</v>
      </c>
      <c r="E147" s="99" t="s">
        <v>1201</v>
      </c>
      <c r="F147" s="100" t="s">
        <v>1202</v>
      </c>
      <c r="G147" s="101" t="s">
        <v>346</v>
      </c>
      <c r="H147" s="102">
        <v>7</v>
      </c>
      <c r="I147" s="5"/>
      <c r="J147" s="102">
        <f>ROUND(I147*H147,2)</f>
        <v>0</v>
      </c>
      <c r="K147" s="100" t="s">
        <v>211</v>
      </c>
      <c r="L147" s="23"/>
      <c r="M147" s="224" t="s">
        <v>1</v>
      </c>
      <c r="N147" s="225" t="s">
        <v>44</v>
      </c>
      <c r="O147" s="140"/>
      <c r="P147" s="226">
        <f>O147*H147</f>
        <v>0</v>
      </c>
      <c r="Q147" s="226">
        <v>0</v>
      </c>
      <c r="R147" s="226">
        <f>Q147*H147</f>
        <v>0</v>
      </c>
      <c r="S147" s="226">
        <v>0</v>
      </c>
      <c r="T147" s="227">
        <f>S147*H147</f>
        <v>0</v>
      </c>
      <c r="AR147" s="108" t="s">
        <v>212</v>
      </c>
      <c r="AT147" s="108" t="s">
        <v>207</v>
      </c>
      <c r="AU147" s="108" t="s">
        <v>86</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1203</v>
      </c>
    </row>
    <row r="148" spans="2:65" s="25" customFormat="1" ht="6.95" customHeight="1">
      <c r="B148" s="53"/>
      <c r="C148" s="54"/>
      <c r="D148" s="54"/>
      <c r="E148" s="54"/>
      <c r="F148" s="54"/>
      <c r="G148" s="54"/>
      <c r="H148" s="54"/>
      <c r="I148" s="3"/>
      <c r="J148" s="54"/>
      <c r="K148" s="54"/>
      <c r="L148" s="23"/>
    </row>
    <row r="149" spans="2:65">
      <c r="I149" s="1"/>
    </row>
  </sheetData>
  <sheetProtection algorithmName="SHA-512" hashValue="DJlMiPCch3bLkUz1HI9iGXCVslyD384m/GEYjWC0VjT/RfwvVTAiNOWhYL0ENh1uYTlS+S3dK44C0HNhVIgpjA==" saltValue="0ZvwIPiycYiwFW9cc9nK9A==" spinCount="100000" sheet="1" objects="1" scenarios="1"/>
  <autoFilter ref="C122:K147"/>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2"/>
  <sheetViews>
    <sheetView showGridLines="0" topLeftCell="A146" workbookViewId="0">
      <selection activeCell="X158" sqref="X158"/>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130</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1181</v>
      </c>
      <c r="F9" s="271"/>
      <c r="G9" s="271"/>
      <c r="H9" s="271"/>
      <c r="L9" s="23"/>
    </row>
    <row r="10" spans="2:46" s="25" customFormat="1" ht="12" customHeight="1">
      <c r="B10" s="23"/>
      <c r="D10" s="22" t="s">
        <v>173</v>
      </c>
      <c r="L10" s="23"/>
    </row>
    <row r="11" spans="2:46" s="25" customFormat="1" ht="36.950000000000003" customHeight="1">
      <c r="B11" s="23"/>
      <c r="E11" s="245" t="s">
        <v>1204</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ROUND(J123,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ROUND((SUM(BE123:BE181)),  2)</f>
        <v>0</v>
      </c>
      <c r="I35" s="39">
        <v>0.21</v>
      </c>
      <c r="J35" s="38">
        <f>ROUND(((SUM(BE123:BE181))*I35),  2)</f>
        <v>0</v>
      </c>
      <c r="L35" s="23"/>
    </row>
    <row r="36" spans="2:12" s="25" customFormat="1" ht="14.45" customHeight="1">
      <c r="B36" s="23"/>
      <c r="E36" s="22" t="s">
        <v>45</v>
      </c>
      <c r="F36" s="38">
        <f>ROUND((SUM(BF123:BF181)),  2)</f>
        <v>0</v>
      </c>
      <c r="I36" s="39">
        <v>0.15</v>
      </c>
      <c r="J36" s="38">
        <f>ROUND(((SUM(BF123:BF181))*I36),  2)</f>
        <v>0</v>
      </c>
      <c r="L36" s="23"/>
    </row>
    <row r="37" spans="2:12" s="25" customFormat="1" ht="14.45" hidden="1" customHeight="1">
      <c r="B37" s="23"/>
      <c r="E37" s="22" t="s">
        <v>46</v>
      </c>
      <c r="F37" s="38">
        <f>ROUND((SUM(BG123:BG181)),  2)</f>
        <v>0</v>
      </c>
      <c r="I37" s="39">
        <v>0.21</v>
      </c>
      <c r="J37" s="38">
        <f>0</f>
        <v>0</v>
      </c>
      <c r="L37" s="23"/>
    </row>
    <row r="38" spans="2:12" s="25" customFormat="1" ht="14.45" hidden="1" customHeight="1">
      <c r="B38" s="23"/>
      <c r="E38" s="22" t="s">
        <v>47</v>
      </c>
      <c r="F38" s="38">
        <f>ROUND((SUM(BH123:BH181)),  2)</f>
        <v>0</v>
      </c>
      <c r="I38" s="39">
        <v>0.15</v>
      </c>
      <c r="J38" s="38">
        <f>0</f>
        <v>0</v>
      </c>
      <c r="L38" s="23"/>
    </row>
    <row r="39" spans="2:12" s="25" customFormat="1" ht="14.45" hidden="1" customHeight="1">
      <c r="B39" s="23"/>
      <c r="E39" s="22" t="s">
        <v>48</v>
      </c>
      <c r="F39" s="38">
        <f>ROUND((SUM(BI123:BI181)),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1181</v>
      </c>
      <c r="F87" s="271"/>
      <c r="G87" s="271"/>
      <c r="H87" s="271"/>
      <c r="L87" s="23"/>
    </row>
    <row r="88" spans="2:12" s="25" customFormat="1" ht="12" customHeight="1">
      <c r="B88" s="23"/>
      <c r="C88" s="22" t="s">
        <v>173</v>
      </c>
      <c r="L88" s="23"/>
    </row>
    <row r="89" spans="2:12" s="25" customFormat="1" ht="16.5" customHeight="1">
      <c r="B89" s="23"/>
      <c r="E89" s="245" t="str">
        <f>E11</f>
        <v>SO 04.2 - Rekultivace zemníku</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J123</f>
        <v>0</v>
      </c>
      <c r="L98" s="23"/>
      <c r="AU98" s="15" t="s">
        <v>180</v>
      </c>
    </row>
    <row r="99" spans="2:47" s="62" customFormat="1" ht="24.95" customHeight="1">
      <c r="B99" s="61"/>
      <c r="D99" s="63" t="s">
        <v>181</v>
      </c>
      <c r="E99" s="64"/>
      <c r="F99" s="64"/>
      <c r="G99" s="64"/>
      <c r="H99" s="64"/>
      <c r="I99" s="64"/>
      <c r="J99" s="65">
        <f>J124</f>
        <v>0</v>
      </c>
      <c r="L99" s="61"/>
    </row>
    <row r="100" spans="2:47" s="188" customFormat="1" ht="19.899999999999999" customHeight="1">
      <c r="B100" s="66"/>
      <c r="D100" s="68" t="s">
        <v>182</v>
      </c>
      <c r="E100" s="69"/>
      <c r="F100" s="69"/>
      <c r="G100" s="69"/>
      <c r="H100" s="69"/>
      <c r="I100" s="69"/>
      <c r="J100" s="70">
        <f>J125</f>
        <v>0</v>
      </c>
      <c r="L100" s="66"/>
    </row>
    <row r="101" spans="2:47" s="188" customFormat="1" ht="19.899999999999999" customHeight="1">
      <c r="B101" s="66"/>
      <c r="D101" s="68" t="s">
        <v>188</v>
      </c>
      <c r="E101" s="69"/>
      <c r="F101" s="69"/>
      <c r="G101" s="69"/>
      <c r="H101" s="69"/>
      <c r="I101" s="69"/>
      <c r="J101" s="70">
        <f>J179</f>
        <v>0</v>
      </c>
      <c r="L101" s="66"/>
    </row>
    <row r="102" spans="2:47" s="25" customFormat="1" ht="21.75" customHeight="1">
      <c r="B102" s="23"/>
      <c r="L102" s="23"/>
    </row>
    <row r="103" spans="2:47" s="25" customFormat="1" ht="6.95" customHeight="1">
      <c r="B103" s="53"/>
      <c r="C103" s="54"/>
      <c r="D103" s="54"/>
      <c r="E103" s="54"/>
      <c r="F103" s="54"/>
      <c r="G103" s="54"/>
      <c r="H103" s="54"/>
      <c r="I103" s="54"/>
      <c r="J103" s="54"/>
      <c r="K103" s="54"/>
      <c r="L103" s="23"/>
    </row>
    <row r="107" spans="2:47" s="25" customFormat="1" ht="6.95" customHeight="1">
      <c r="B107" s="55"/>
      <c r="C107" s="56"/>
      <c r="D107" s="56"/>
      <c r="E107" s="56"/>
      <c r="F107" s="56"/>
      <c r="G107" s="56"/>
      <c r="H107" s="56"/>
      <c r="I107" s="56"/>
      <c r="J107" s="56"/>
      <c r="K107" s="56"/>
      <c r="L107" s="23"/>
    </row>
    <row r="108" spans="2:47" s="25" customFormat="1" ht="24.95" customHeight="1">
      <c r="B108" s="23"/>
      <c r="C108" s="19" t="s">
        <v>190</v>
      </c>
      <c r="L108" s="23"/>
    </row>
    <row r="109" spans="2:47" s="25" customFormat="1" ht="6.95" customHeight="1">
      <c r="B109" s="23"/>
      <c r="L109" s="23"/>
    </row>
    <row r="110" spans="2:47" s="25" customFormat="1" ht="12" customHeight="1">
      <c r="B110" s="23"/>
      <c r="C110" s="22" t="s">
        <v>15</v>
      </c>
      <c r="L110" s="23"/>
    </row>
    <row r="111" spans="2:47" s="25" customFormat="1" ht="16.5" customHeight="1">
      <c r="B111" s="23"/>
      <c r="E111" s="272" t="str">
        <f>E7</f>
        <v>SN Žireč</v>
      </c>
      <c r="F111" s="273"/>
      <c r="G111" s="273"/>
      <c r="H111" s="273"/>
      <c r="L111" s="23"/>
    </row>
    <row r="112" spans="2:47" ht="12" customHeight="1">
      <c r="B112" s="18"/>
      <c r="C112" s="22" t="s">
        <v>171</v>
      </c>
      <c r="L112" s="18"/>
    </row>
    <row r="113" spans="2:65" s="25" customFormat="1" ht="16.5" customHeight="1">
      <c r="B113" s="23"/>
      <c r="E113" s="272" t="s">
        <v>1181</v>
      </c>
      <c r="F113" s="271"/>
      <c r="G113" s="271"/>
      <c r="H113" s="271"/>
      <c r="L113" s="23"/>
    </row>
    <row r="114" spans="2:65" s="25" customFormat="1" ht="12" customHeight="1">
      <c r="B114" s="23"/>
      <c r="C114" s="22" t="s">
        <v>173</v>
      </c>
      <c r="L114" s="23"/>
    </row>
    <row r="115" spans="2:65" s="25" customFormat="1" ht="16.5" customHeight="1">
      <c r="B115" s="23"/>
      <c r="E115" s="245" t="str">
        <f>E11</f>
        <v>SO 04.2 - Rekultivace zemníku</v>
      </c>
      <c r="F115" s="271"/>
      <c r="G115" s="271"/>
      <c r="H115" s="271"/>
      <c r="L115" s="23"/>
    </row>
    <row r="116" spans="2:65" s="25" customFormat="1" ht="6.95" customHeight="1">
      <c r="B116" s="23"/>
      <c r="L116" s="23"/>
    </row>
    <row r="117" spans="2:65" s="25" customFormat="1" ht="12" customHeight="1">
      <c r="B117" s="23"/>
      <c r="C117" s="22" t="s">
        <v>19</v>
      </c>
      <c r="F117" s="30" t="str">
        <f>F14</f>
        <v xml:space="preserve"> </v>
      </c>
      <c r="I117" s="22" t="s">
        <v>21</v>
      </c>
      <c r="J117" s="163" t="str">
        <f>IF(J14="","",J14)</f>
        <v>17. 12. 2018</v>
      </c>
      <c r="L117" s="23"/>
    </row>
    <row r="118" spans="2:65" s="25" customFormat="1" ht="6.95" customHeight="1">
      <c r="B118" s="23"/>
      <c r="L118" s="23"/>
    </row>
    <row r="119" spans="2:65" s="25" customFormat="1" ht="27.95" customHeight="1">
      <c r="B119" s="23"/>
      <c r="C119" s="22" t="s">
        <v>23</v>
      </c>
      <c r="F119" s="30" t="str">
        <f>E17</f>
        <v>Povodí Labe, státní podnik</v>
      </c>
      <c r="I119" s="22" t="s">
        <v>31</v>
      </c>
      <c r="J119" s="57" t="str">
        <f>E23</f>
        <v>Sweco Hydroprojekt a.s.</v>
      </c>
      <c r="L119" s="23"/>
    </row>
    <row r="120" spans="2:65" s="25" customFormat="1" ht="15.2" customHeight="1">
      <c r="B120" s="23"/>
      <c r="C120" s="22" t="s">
        <v>29</v>
      </c>
      <c r="F120" s="30" t="str">
        <f>IF(E20="","",E20)</f>
        <v>Vyplň údaj</v>
      </c>
      <c r="I120" s="22" t="s">
        <v>36</v>
      </c>
      <c r="J120" s="57" t="str">
        <f>E26</f>
        <v xml:space="preserve"> </v>
      </c>
      <c r="L120" s="23"/>
    </row>
    <row r="121" spans="2:65" s="25" customFormat="1" ht="10.35" customHeight="1">
      <c r="B121" s="23"/>
      <c r="L121" s="23"/>
    </row>
    <row r="122" spans="2:65" s="78" customFormat="1" ht="29.25" customHeight="1">
      <c r="B122" s="71"/>
      <c r="C122" s="72" t="s">
        <v>191</v>
      </c>
      <c r="D122" s="73" t="s">
        <v>64</v>
      </c>
      <c r="E122" s="73" t="s">
        <v>60</v>
      </c>
      <c r="F122" s="73" t="s">
        <v>61</v>
      </c>
      <c r="G122" s="73" t="s">
        <v>192</v>
      </c>
      <c r="H122" s="73" t="s">
        <v>193</v>
      </c>
      <c r="I122" s="73" t="s">
        <v>194</v>
      </c>
      <c r="J122" s="73" t="s">
        <v>178</v>
      </c>
      <c r="K122" s="74" t="s">
        <v>195</v>
      </c>
      <c r="L122" s="71"/>
      <c r="M122" s="75" t="s">
        <v>1</v>
      </c>
      <c r="N122" s="76" t="s">
        <v>43</v>
      </c>
      <c r="O122" s="76" t="s">
        <v>196</v>
      </c>
      <c r="P122" s="76" t="s">
        <v>197</v>
      </c>
      <c r="Q122" s="76" t="s">
        <v>198</v>
      </c>
      <c r="R122" s="76" t="s">
        <v>199</v>
      </c>
      <c r="S122" s="76" t="s">
        <v>200</v>
      </c>
      <c r="T122" s="77" t="s">
        <v>201</v>
      </c>
    </row>
    <row r="123" spans="2:65" s="25" customFormat="1" ht="22.9" customHeight="1">
      <c r="B123" s="23"/>
      <c r="C123" s="79" t="s">
        <v>202</v>
      </c>
      <c r="J123" s="80">
        <f>BK123</f>
        <v>0</v>
      </c>
      <c r="L123" s="23"/>
      <c r="M123" s="81"/>
      <c r="N123" s="33"/>
      <c r="O123" s="33"/>
      <c r="P123" s="82">
        <f>P124</f>
        <v>0</v>
      </c>
      <c r="Q123" s="33"/>
      <c r="R123" s="82">
        <f>R124</f>
        <v>0.26933000000000001</v>
      </c>
      <c r="S123" s="33"/>
      <c r="T123" s="83">
        <f>T124</f>
        <v>0</v>
      </c>
      <c r="AT123" s="15" t="s">
        <v>78</v>
      </c>
      <c r="AU123" s="15" t="s">
        <v>180</v>
      </c>
      <c r="BK123" s="84">
        <f>BK124</f>
        <v>0</v>
      </c>
    </row>
    <row r="124" spans="2:65" s="86" customFormat="1" ht="25.9" customHeight="1">
      <c r="B124" s="85"/>
      <c r="D124" s="87" t="s">
        <v>78</v>
      </c>
      <c r="E124" s="88" t="s">
        <v>203</v>
      </c>
      <c r="F124" s="88" t="s">
        <v>204</v>
      </c>
      <c r="J124" s="89">
        <f>BK124</f>
        <v>0</v>
      </c>
      <c r="L124" s="85"/>
      <c r="M124" s="90"/>
      <c r="N124" s="91"/>
      <c r="O124" s="91"/>
      <c r="P124" s="92">
        <f>P125+P179</f>
        <v>0</v>
      </c>
      <c r="Q124" s="91"/>
      <c r="R124" s="92">
        <f>R125+R179</f>
        <v>0.26933000000000001</v>
      </c>
      <c r="S124" s="91"/>
      <c r="T124" s="93">
        <f>T125+T179</f>
        <v>0</v>
      </c>
      <c r="AR124" s="87" t="s">
        <v>86</v>
      </c>
      <c r="AT124" s="94" t="s">
        <v>78</v>
      </c>
      <c r="AU124" s="94" t="s">
        <v>79</v>
      </c>
      <c r="AY124" s="87" t="s">
        <v>205</v>
      </c>
      <c r="BK124" s="95">
        <f>BK125+BK179</f>
        <v>0</v>
      </c>
    </row>
    <row r="125" spans="2:65" s="86" customFormat="1" ht="22.9" customHeight="1">
      <c r="B125" s="85"/>
      <c r="D125" s="87" t="s">
        <v>78</v>
      </c>
      <c r="E125" s="96" t="s">
        <v>86</v>
      </c>
      <c r="F125" s="96" t="s">
        <v>206</v>
      </c>
      <c r="J125" s="97">
        <f>BK125</f>
        <v>0</v>
      </c>
      <c r="L125" s="85"/>
      <c r="M125" s="90"/>
      <c r="N125" s="91"/>
      <c r="O125" s="91"/>
      <c r="P125" s="92">
        <f>SUM(P126:P178)</f>
        <v>0</v>
      </c>
      <c r="Q125" s="91"/>
      <c r="R125" s="92">
        <f>SUM(R126:R178)</f>
        <v>0.26933000000000001</v>
      </c>
      <c r="S125" s="91"/>
      <c r="T125" s="93">
        <f>SUM(T126:T178)</f>
        <v>0</v>
      </c>
      <c r="AR125" s="87" t="s">
        <v>86</v>
      </c>
      <c r="AT125" s="94" t="s">
        <v>78</v>
      </c>
      <c r="AU125" s="94" t="s">
        <v>86</v>
      </c>
      <c r="AY125" s="87" t="s">
        <v>205</v>
      </c>
      <c r="BK125" s="95">
        <f>SUM(BK126:BK178)</f>
        <v>0</v>
      </c>
    </row>
    <row r="126" spans="2:65" s="25" customFormat="1" ht="24" customHeight="1">
      <c r="B126" s="23"/>
      <c r="C126" s="98" t="s">
        <v>86</v>
      </c>
      <c r="D126" s="98" t="s">
        <v>207</v>
      </c>
      <c r="E126" s="99" t="s">
        <v>242</v>
      </c>
      <c r="F126" s="100" t="s">
        <v>243</v>
      </c>
      <c r="G126" s="101" t="s">
        <v>233</v>
      </c>
      <c r="H126" s="102">
        <v>4655.3999999999996</v>
      </c>
      <c r="I126" s="5"/>
      <c r="J126" s="102">
        <f>ROUND(I126*H126,2)</f>
        <v>0</v>
      </c>
      <c r="K126" s="100" t="s">
        <v>234</v>
      </c>
      <c r="L126" s="23"/>
      <c r="M126" s="103" t="s">
        <v>1</v>
      </c>
      <c r="N126" s="104" t="s">
        <v>44</v>
      </c>
      <c r="O126" s="105"/>
      <c r="P126" s="106">
        <f>O126*H126</f>
        <v>0</v>
      </c>
      <c r="Q126" s="106">
        <v>0</v>
      </c>
      <c r="R126" s="106">
        <f>Q126*H126</f>
        <v>0</v>
      </c>
      <c r="S126" s="106">
        <v>0</v>
      </c>
      <c r="T126" s="107">
        <f>S126*H126</f>
        <v>0</v>
      </c>
      <c r="AR126" s="108" t="s">
        <v>212</v>
      </c>
      <c r="AT126" s="108" t="s">
        <v>207</v>
      </c>
      <c r="AU126" s="108" t="s">
        <v>88</v>
      </c>
      <c r="AY126" s="15" t="s">
        <v>205</v>
      </c>
      <c r="BE126" s="109">
        <f>IF(N126="základní",J126,0)</f>
        <v>0</v>
      </c>
      <c r="BF126" s="109">
        <f>IF(N126="snížená",J126,0)</f>
        <v>0</v>
      </c>
      <c r="BG126" s="109">
        <f>IF(N126="zákl. přenesená",J126,0)</f>
        <v>0</v>
      </c>
      <c r="BH126" s="109">
        <f>IF(N126="sníž. přenesená",J126,0)</f>
        <v>0</v>
      </c>
      <c r="BI126" s="109">
        <f>IF(N126="nulová",J126,0)</f>
        <v>0</v>
      </c>
      <c r="BJ126" s="15" t="s">
        <v>86</v>
      </c>
      <c r="BK126" s="109">
        <f>ROUND(I126*H126,2)</f>
        <v>0</v>
      </c>
      <c r="BL126" s="15" t="s">
        <v>212</v>
      </c>
      <c r="BM126" s="108" t="s">
        <v>1205</v>
      </c>
    </row>
    <row r="127" spans="2:65" s="25" customFormat="1" ht="39">
      <c r="B127" s="23"/>
      <c r="D127" s="110" t="s">
        <v>214</v>
      </c>
      <c r="F127" s="198" t="s">
        <v>245</v>
      </c>
      <c r="I127" s="2"/>
      <c r="L127" s="23"/>
      <c r="M127" s="112"/>
      <c r="N127" s="105"/>
      <c r="O127" s="105"/>
      <c r="P127" s="105"/>
      <c r="Q127" s="105"/>
      <c r="R127" s="105"/>
      <c r="S127" s="105"/>
      <c r="T127" s="113"/>
      <c r="AT127" s="15" t="s">
        <v>214</v>
      </c>
      <c r="AU127" s="15" t="s">
        <v>88</v>
      </c>
    </row>
    <row r="128" spans="2:65" s="25" customFormat="1" ht="195">
      <c r="B128" s="23"/>
      <c r="D128" s="110" t="s">
        <v>237</v>
      </c>
      <c r="F128" s="111" t="s">
        <v>246</v>
      </c>
      <c r="I128" s="2"/>
      <c r="L128" s="23"/>
      <c r="M128" s="112"/>
      <c r="N128" s="105"/>
      <c r="O128" s="105"/>
      <c r="P128" s="105"/>
      <c r="Q128" s="105"/>
      <c r="R128" s="105"/>
      <c r="S128" s="105"/>
      <c r="T128" s="113"/>
      <c r="AT128" s="15" t="s">
        <v>237</v>
      </c>
      <c r="AU128" s="15" t="s">
        <v>88</v>
      </c>
    </row>
    <row r="129" spans="2:65" s="115" customFormat="1" ht="22.5">
      <c r="B129" s="114"/>
      <c r="D129" s="110" t="s">
        <v>218</v>
      </c>
      <c r="E129" s="116" t="s">
        <v>1</v>
      </c>
      <c r="F129" s="117" t="s">
        <v>1206</v>
      </c>
      <c r="H129" s="116" t="s">
        <v>1</v>
      </c>
      <c r="I129" s="9"/>
      <c r="L129" s="114"/>
      <c r="M129" s="118"/>
      <c r="N129" s="119"/>
      <c r="O129" s="119"/>
      <c r="P129" s="119"/>
      <c r="Q129" s="119"/>
      <c r="R129" s="119"/>
      <c r="S129" s="119"/>
      <c r="T129" s="120"/>
      <c r="AT129" s="116" t="s">
        <v>218</v>
      </c>
      <c r="AU129" s="116" t="s">
        <v>88</v>
      </c>
      <c r="AV129" s="115" t="s">
        <v>86</v>
      </c>
      <c r="AW129" s="115" t="s">
        <v>35</v>
      </c>
      <c r="AX129" s="115" t="s">
        <v>79</v>
      </c>
      <c r="AY129" s="116" t="s">
        <v>205</v>
      </c>
    </row>
    <row r="130" spans="2:65" s="122" customFormat="1">
      <c r="B130" s="121"/>
      <c r="D130" s="110" t="s">
        <v>218</v>
      </c>
      <c r="E130" s="123" t="s">
        <v>1</v>
      </c>
      <c r="F130" s="124" t="s">
        <v>668</v>
      </c>
      <c r="H130" s="125">
        <v>2442</v>
      </c>
      <c r="I130" s="6"/>
      <c r="L130" s="121"/>
      <c r="M130" s="126"/>
      <c r="N130" s="127"/>
      <c r="O130" s="127"/>
      <c r="P130" s="127"/>
      <c r="Q130" s="127"/>
      <c r="R130" s="127"/>
      <c r="S130" s="127"/>
      <c r="T130" s="128"/>
      <c r="AT130" s="123" t="s">
        <v>218</v>
      </c>
      <c r="AU130" s="123" t="s">
        <v>88</v>
      </c>
      <c r="AV130" s="122" t="s">
        <v>88</v>
      </c>
      <c r="AW130" s="122" t="s">
        <v>35</v>
      </c>
      <c r="AX130" s="122" t="s">
        <v>79</v>
      </c>
      <c r="AY130" s="123" t="s">
        <v>205</v>
      </c>
    </row>
    <row r="131" spans="2:65" s="115" customFormat="1">
      <c r="B131" s="114"/>
      <c r="D131" s="110" t="s">
        <v>218</v>
      </c>
      <c r="E131" s="116" t="s">
        <v>1</v>
      </c>
      <c r="F131" s="117" t="s">
        <v>1207</v>
      </c>
      <c r="H131" s="116" t="s">
        <v>1</v>
      </c>
      <c r="I131" s="9"/>
      <c r="L131" s="114"/>
      <c r="M131" s="118"/>
      <c r="N131" s="119"/>
      <c r="O131" s="119"/>
      <c r="P131" s="119"/>
      <c r="Q131" s="119"/>
      <c r="R131" s="119"/>
      <c r="S131" s="119"/>
      <c r="T131" s="120"/>
      <c r="AT131" s="116" t="s">
        <v>218</v>
      </c>
      <c r="AU131" s="116" t="s">
        <v>88</v>
      </c>
      <c r="AV131" s="115" t="s">
        <v>86</v>
      </c>
      <c r="AW131" s="115" t="s">
        <v>35</v>
      </c>
      <c r="AX131" s="115" t="s">
        <v>79</v>
      </c>
      <c r="AY131" s="116" t="s">
        <v>205</v>
      </c>
    </row>
    <row r="132" spans="2:65" s="122" customFormat="1">
      <c r="B132" s="121"/>
      <c r="D132" s="110" t="s">
        <v>218</v>
      </c>
      <c r="E132" s="123" t="s">
        <v>1</v>
      </c>
      <c r="F132" s="124" t="s">
        <v>1208</v>
      </c>
      <c r="H132" s="125">
        <v>2213.4</v>
      </c>
      <c r="I132" s="6"/>
      <c r="L132" s="121"/>
      <c r="M132" s="126"/>
      <c r="N132" s="127"/>
      <c r="O132" s="127"/>
      <c r="P132" s="127"/>
      <c r="Q132" s="127"/>
      <c r="R132" s="127"/>
      <c r="S132" s="127"/>
      <c r="T132" s="128"/>
      <c r="AT132" s="123" t="s">
        <v>218</v>
      </c>
      <c r="AU132" s="123" t="s">
        <v>88</v>
      </c>
      <c r="AV132" s="122" t="s">
        <v>88</v>
      </c>
      <c r="AW132" s="122" t="s">
        <v>35</v>
      </c>
      <c r="AX132" s="122" t="s">
        <v>79</v>
      </c>
      <c r="AY132" s="123" t="s">
        <v>205</v>
      </c>
    </row>
    <row r="133" spans="2:65" s="200" customFormat="1">
      <c r="B133" s="199"/>
      <c r="D133" s="110" t="s">
        <v>218</v>
      </c>
      <c r="E133" s="201" t="s">
        <v>1</v>
      </c>
      <c r="F133" s="202" t="s">
        <v>220</v>
      </c>
      <c r="H133" s="203">
        <v>4655.3999999999996</v>
      </c>
      <c r="I133" s="7"/>
      <c r="L133" s="199"/>
      <c r="M133" s="204"/>
      <c r="N133" s="205"/>
      <c r="O133" s="205"/>
      <c r="P133" s="205"/>
      <c r="Q133" s="205"/>
      <c r="R133" s="205"/>
      <c r="S133" s="205"/>
      <c r="T133" s="206"/>
      <c r="AT133" s="201" t="s">
        <v>218</v>
      </c>
      <c r="AU133" s="201" t="s">
        <v>88</v>
      </c>
      <c r="AV133" s="200" t="s">
        <v>212</v>
      </c>
      <c r="AW133" s="200" t="s">
        <v>35</v>
      </c>
      <c r="AX133" s="200" t="s">
        <v>86</v>
      </c>
      <c r="AY133" s="201" t="s">
        <v>205</v>
      </c>
    </row>
    <row r="134" spans="2:65" s="25" customFormat="1" ht="16.5" customHeight="1">
      <c r="B134" s="23"/>
      <c r="C134" s="98" t="s">
        <v>88</v>
      </c>
      <c r="D134" s="98" t="s">
        <v>207</v>
      </c>
      <c r="E134" s="99" t="s">
        <v>264</v>
      </c>
      <c r="F134" s="100" t="s">
        <v>265</v>
      </c>
      <c r="G134" s="101" t="s">
        <v>233</v>
      </c>
      <c r="H134" s="102">
        <v>4655.3999999999996</v>
      </c>
      <c r="I134" s="5"/>
      <c r="J134" s="102">
        <f>ROUND(I134*H134,2)</f>
        <v>0</v>
      </c>
      <c r="K134" s="100" t="s">
        <v>234</v>
      </c>
      <c r="L134" s="23"/>
      <c r="M134" s="103" t="s">
        <v>1</v>
      </c>
      <c r="N134" s="104" t="s">
        <v>44</v>
      </c>
      <c r="O134" s="105"/>
      <c r="P134" s="106">
        <f>O134*H134</f>
        <v>0</v>
      </c>
      <c r="Q134" s="106">
        <v>0</v>
      </c>
      <c r="R134" s="106">
        <f>Q134*H134</f>
        <v>0</v>
      </c>
      <c r="S134" s="106">
        <v>0</v>
      </c>
      <c r="T134" s="107">
        <f>S134*H134</f>
        <v>0</v>
      </c>
      <c r="AR134" s="108" t="s">
        <v>212</v>
      </c>
      <c r="AT134" s="108" t="s">
        <v>207</v>
      </c>
      <c r="AU134" s="108" t="s">
        <v>88</v>
      </c>
      <c r="AY134" s="15" t="s">
        <v>205</v>
      </c>
      <c r="BE134" s="109">
        <f>IF(N134="základní",J134,0)</f>
        <v>0</v>
      </c>
      <c r="BF134" s="109">
        <f>IF(N134="snížená",J134,0)</f>
        <v>0</v>
      </c>
      <c r="BG134" s="109">
        <f>IF(N134="zákl. přenesená",J134,0)</f>
        <v>0</v>
      </c>
      <c r="BH134" s="109">
        <f>IF(N134="sníž. přenesená",J134,0)</f>
        <v>0</v>
      </c>
      <c r="BI134" s="109">
        <f>IF(N134="nulová",J134,0)</f>
        <v>0</v>
      </c>
      <c r="BJ134" s="15" t="s">
        <v>86</v>
      </c>
      <c r="BK134" s="109">
        <f>ROUND(I134*H134,2)</f>
        <v>0</v>
      </c>
      <c r="BL134" s="15" t="s">
        <v>212</v>
      </c>
      <c r="BM134" s="108" t="s">
        <v>1209</v>
      </c>
    </row>
    <row r="135" spans="2:65" s="25" customFormat="1" ht="19.5">
      <c r="B135" s="23"/>
      <c r="D135" s="110" t="s">
        <v>214</v>
      </c>
      <c r="F135" s="198" t="s">
        <v>267</v>
      </c>
      <c r="I135" s="2"/>
      <c r="L135" s="23"/>
      <c r="M135" s="112"/>
      <c r="N135" s="105"/>
      <c r="O135" s="105"/>
      <c r="P135" s="105"/>
      <c r="Q135" s="105"/>
      <c r="R135" s="105"/>
      <c r="S135" s="105"/>
      <c r="T135" s="113"/>
      <c r="AT135" s="15" t="s">
        <v>214</v>
      </c>
      <c r="AU135" s="15" t="s">
        <v>88</v>
      </c>
    </row>
    <row r="136" spans="2:65" s="25" customFormat="1" ht="146.25">
      <c r="B136" s="23"/>
      <c r="D136" s="110" t="s">
        <v>237</v>
      </c>
      <c r="F136" s="111" t="s">
        <v>268</v>
      </c>
      <c r="I136" s="2"/>
      <c r="L136" s="23"/>
      <c r="M136" s="112"/>
      <c r="N136" s="105"/>
      <c r="O136" s="105"/>
      <c r="P136" s="105"/>
      <c r="Q136" s="105"/>
      <c r="R136" s="105"/>
      <c r="S136" s="105"/>
      <c r="T136" s="113"/>
      <c r="AT136" s="15" t="s">
        <v>237</v>
      </c>
      <c r="AU136" s="15" t="s">
        <v>88</v>
      </c>
    </row>
    <row r="137" spans="2:65" s="115" customFormat="1" ht="33.75">
      <c r="B137" s="114"/>
      <c r="D137" s="110" t="s">
        <v>218</v>
      </c>
      <c r="E137" s="116" t="s">
        <v>1</v>
      </c>
      <c r="F137" s="117" t="s">
        <v>1210</v>
      </c>
      <c r="H137" s="116" t="s">
        <v>1</v>
      </c>
      <c r="I137" s="9"/>
      <c r="L137" s="114"/>
      <c r="M137" s="118"/>
      <c r="N137" s="119"/>
      <c r="O137" s="119"/>
      <c r="P137" s="119"/>
      <c r="Q137" s="119"/>
      <c r="R137" s="119"/>
      <c r="S137" s="119"/>
      <c r="T137" s="120"/>
      <c r="AT137" s="116" t="s">
        <v>218</v>
      </c>
      <c r="AU137" s="116" t="s">
        <v>88</v>
      </c>
      <c r="AV137" s="115" t="s">
        <v>86</v>
      </c>
      <c r="AW137" s="115" t="s">
        <v>35</v>
      </c>
      <c r="AX137" s="115" t="s">
        <v>79</v>
      </c>
      <c r="AY137" s="116" t="s">
        <v>205</v>
      </c>
    </row>
    <row r="138" spans="2:65" s="122" customFormat="1">
      <c r="B138" s="121"/>
      <c r="D138" s="110" t="s">
        <v>218</v>
      </c>
      <c r="E138" s="123" t="s">
        <v>1</v>
      </c>
      <c r="F138" s="124" t="s">
        <v>668</v>
      </c>
      <c r="H138" s="125">
        <v>2442</v>
      </c>
      <c r="I138" s="6"/>
      <c r="L138" s="121"/>
      <c r="M138" s="126"/>
      <c r="N138" s="127"/>
      <c r="O138" s="127"/>
      <c r="P138" s="127"/>
      <c r="Q138" s="127"/>
      <c r="R138" s="127"/>
      <c r="S138" s="127"/>
      <c r="T138" s="128"/>
      <c r="AT138" s="123" t="s">
        <v>218</v>
      </c>
      <c r="AU138" s="123" t="s">
        <v>88</v>
      </c>
      <c r="AV138" s="122" t="s">
        <v>88</v>
      </c>
      <c r="AW138" s="122" t="s">
        <v>35</v>
      </c>
      <c r="AX138" s="122" t="s">
        <v>79</v>
      </c>
      <c r="AY138" s="123" t="s">
        <v>205</v>
      </c>
    </row>
    <row r="139" spans="2:65" s="115" customFormat="1">
      <c r="B139" s="114"/>
      <c r="D139" s="110" t="s">
        <v>218</v>
      </c>
      <c r="E139" s="116" t="s">
        <v>1</v>
      </c>
      <c r="F139" s="117" t="s">
        <v>1211</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65" s="122" customFormat="1">
      <c r="B140" s="121"/>
      <c r="D140" s="110" t="s">
        <v>218</v>
      </c>
      <c r="E140" s="123" t="s">
        <v>1</v>
      </c>
      <c r="F140" s="124" t="s">
        <v>1208</v>
      </c>
      <c r="H140" s="125">
        <v>2213.4</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200" customFormat="1">
      <c r="B141" s="199"/>
      <c r="D141" s="110" t="s">
        <v>218</v>
      </c>
      <c r="E141" s="201" t="s">
        <v>1</v>
      </c>
      <c r="F141" s="202" t="s">
        <v>220</v>
      </c>
      <c r="H141" s="203">
        <v>4655.3999999999996</v>
      </c>
      <c r="I141" s="7"/>
      <c r="L141" s="199"/>
      <c r="M141" s="204"/>
      <c r="N141" s="205"/>
      <c r="O141" s="205"/>
      <c r="P141" s="205"/>
      <c r="Q141" s="205"/>
      <c r="R141" s="205"/>
      <c r="S141" s="205"/>
      <c r="T141" s="206"/>
      <c r="AT141" s="201" t="s">
        <v>218</v>
      </c>
      <c r="AU141" s="201" t="s">
        <v>88</v>
      </c>
      <c r="AV141" s="200" t="s">
        <v>212</v>
      </c>
      <c r="AW141" s="200" t="s">
        <v>35</v>
      </c>
      <c r="AX141" s="200" t="s">
        <v>86</v>
      </c>
      <c r="AY141" s="201" t="s">
        <v>205</v>
      </c>
    </row>
    <row r="142" spans="2:65" s="25" customFormat="1" ht="24" customHeight="1">
      <c r="B142" s="23"/>
      <c r="C142" s="98" t="s">
        <v>230</v>
      </c>
      <c r="D142" s="98" t="s">
        <v>207</v>
      </c>
      <c r="E142" s="99" t="s">
        <v>576</v>
      </c>
      <c r="F142" s="100" t="s">
        <v>577</v>
      </c>
      <c r="G142" s="101" t="s">
        <v>233</v>
      </c>
      <c r="H142" s="102">
        <v>2442</v>
      </c>
      <c r="I142" s="5"/>
      <c r="J142" s="102">
        <f>ROUND(I142*H142,2)</f>
        <v>0</v>
      </c>
      <c r="K142" s="100" t="s">
        <v>234</v>
      </c>
      <c r="L142" s="23"/>
      <c r="M142" s="103" t="s">
        <v>1</v>
      </c>
      <c r="N142" s="104" t="s">
        <v>44</v>
      </c>
      <c r="O142" s="105"/>
      <c r="P142" s="106">
        <f>O142*H142</f>
        <v>0</v>
      </c>
      <c r="Q142" s="106">
        <v>0</v>
      </c>
      <c r="R142" s="106">
        <f>Q142*H142</f>
        <v>0</v>
      </c>
      <c r="S142" s="106">
        <v>0</v>
      </c>
      <c r="T142" s="107">
        <f>S142*H142</f>
        <v>0</v>
      </c>
      <c r="AR142" s="108" t="s">
        <v>212</v>
      </c>
      <c r="AT142" s="108" t="s">
        <v>207</v>
      </c>
      <c r="AU142" s="108" t="s">
        <v>88</v>
      </c>
      <c r="AY142" s="15" t="s">
        <v>205</v>
      </c>
      <c r="BE142" s="109">
        <f>IF(N142="základní",J142,0)</f>
        <v>0</v>
      </c>
      <c r="BF142" s="109">
        <f>IF(N142="snížená",J142,0)</f>
        <v>0</v>
      </c>
      <c r="BG142" s="109">
        <f>IF(N142="zákl. přenesená",J142,0)</f>
        <v>0</v>
      </c>
      <c r="BH142" s="109">
        <f>IF(N142="sníž. přenesená",J142,0)</f>
        <v>0</v>
      </c>
      <c r="BI142" s="109">
        <f>IF(N142="nulová",J142,0)</f>
        <v>0</v>
      </c>
      <c r="BJ142" s="15" t="s">
        <v>86</v>
      </c>
      <c r="BK142" s="109">
        <f>ROUND(I142*H142,2)</f>
        <v>0</v>
      </c>
      <c r="BL142" s="15" t="s">
        <v>212</v>
      </c>
      <c r="BM142" s="108" t="s">
        <v>1212</v>
      </c>
    </row>
    <row r="143" spans="2:65" s="25" customFormat="1" ht="29.25">
      <c r="B143" s="23"/>
      <c r="D143" s="110" t="s">
        <v>214</v>
      </c>
      <c r="F143" s="198" t="s">
        <v>579</v>
      </c>
      <c r="I143" s="2"/>
      <c r="L143" s="23"/>
      <c r="M143" s="112"/>
      <c r="N143" s="105"/>
      <c r="O143" s="105"/>
      <c r="P143" s="105"/>
      <c r="Q143" s="105"/>
      <c r="R143" s="105"/>
      <c r="S143" s="105"/>
      <c r="T143" s="113"/>
      <c r="AT143" s="15" t="s">
        <v>214</v>
      </c>
      <c r="AU143" s="15" t="s">
        <v>88</v>
      </c>
    </row>
    <row r="144" spans="2:65" s="25" customFormat="1" ht="409.5">
      <c r="B144" s="23"/>
      <c r="D144" s="110" t="s">
        <v>237</v>
      </c>
      <c r="F144" s="223" t="s">
        <v>580</v>
      </c>
      <c r="I144" s="2"/>
      <c r="L144" s="23"/>
      <c r="M144" s="112"/>
      <c r="N144" s="105"/>
      <c r="O144" s="105"/>
      <c r="P144" s="105"/>
      <c r="Q144" s="105"/>
      <c r="R144" s="105"/>
      <c r="S144" s="105"/>
      <c r="T144" s="113"/>
      <c r="AT144" s="15" t="s">
        <v>237</v>
      </c>
      <c r="AU144" s="15" t="s">
        <v>88</v>
      </c>
    </row>
    <row r="145" spans="2:65" s="115" customFormat="1">
      <c r="B145" s="114"/>
      <c r="D145" s="110" t="s">
        <v>218</v>
      </c>
      <c r="E145" s="116" t="s">
        <v>1</v>
      </c>
      <c r="F145" s="117" t="s">
        <v>1213</v>
      </c>
      <c r="H145" s="116" t="s">
        <v>1</v>
      </c>
      <c r="I145" s="9"/>
      <c r="L145" s="114"/>
      <c r="M145" s="118"/>
      <c r="N145" s="119"/>
      <c r="O145" s="119"/>
      <c r="P145" s="119"/>
      <c r="Q145" s="119"/>
      <c r="R145" s="119"/>
      <c r="S145" s="119"/>
      <c r="T145" s="120"/>
      <c r="AT145" s="116" t="s">
        <v>218</v>
      </c>
      <c r="AU145" s="116" t="s">
        <v>88</v>
      </c>
      <c r="AV145" s="115" t="s">
        <v>86</v>
      </c>
      <c r="AW145" s="115" t="s">
        <v>35</v>
      </c>
      <c r="AX145" s="115" t="s">
        <v>79</v>
      </c>
      <c r="AY145" s="116" t="s">
        <v>205</v>
      </c>
    </row>
    <row r="146" spans="2:65" s="122" customFormat="1">
      <c r="B146" s="121"/>
      <c r="D146" s="110" t="s">
        <v>218</v>
      </c>
      <c r="E146" s="123" t="s">
        <v>1</v>
      </c>
      <c r="F146" s="124" t="s">
        <v>1214</v>
      </c>
      <c r="H146" s="125">
        <v>2442</v>
      </c>
      <c r="I146" s="6"/>
      <c r="L146" s="121"/>
      <c r="M146" s="126"/>
      <c r="N146" s="127"/>
      <c r="O146" s="127"/>
      <c r="P146" s="127"/>
      <c r="Q146" s="127"/>
      <c r="R146" s="127"/>
      <c r="S146" s="127"/>
      <c r="T146" s="128"/>
      <c r="AT146" s="123" t="s">
        <v>218</v>
      </c>
      <c r="AU146" s="123" t="s">
        <v>88</v>
      </c>
      <c r="AV146" s="122" t="s">
        <v>88</v>
      </c>
      <c r="AW146" s="122" t="s">
        <v>35</v>
      </c>
      <c r="AX146" s="122" t="s">
        <v>79</v>
      </c>
      <c r="AY146" s="123" t="s">
        <v>205</v>
      </c>
    </row>
    <row r="147" spans="2:65" s="200" customFormat="1">
      <c r="B147" s="199"/>
      <c r="D147" s="110" t="s">
        <v>218</v>
      </c>
      <c r="E147" s="201" t="s">
        <v>1</v>
      </c>
      <c r="F147" s="202" t="s">
        <v>220</v>
      </c>
      <c r="H147" s="203">
        <v>2442</v>
      </c>
      <c r="I147" s="7"/>
      <c r="L147" s="199"/>
      <c r="M147" s="204"/>
      <c r="N147" s="205"/>
      <c r="O147" s="205"/>
      <c r="P147" s="205"/>
      <c r="Q147" s="205"/>
      <c r="R147" s="205"/>
      <c r="S147" s="205"/>
      <c r="T147" s="206"/>
      <c r="AT147" s="201" t="s">
        <v>218</v>
      </c>
      <c r="AU147" s="201" t="s">
        <v>88</v>
      </c>
      <c r="AV147" s="200" t="s">
        <v>212</v>
      </c>
      <c r="AW147" s="200" t="s">
        <v>35</v>
      </c>
      <c r="AX147" s="200" t="s">
        <v>86</v>
      </c>
      <c r="AY147" s="201" t="s">
        <v>205</v>
      </c>
    </row>
    <row r="148" spans="2:65" s="25" customFormat="1" ht="24" customHeight="1">
      <c r="B148" s="23"/>
      <c r="C148" s="98" t="s">
        <v>212</v>
      </c>
      <c r="D148" s="98" t="s">
        <v>207</v>
      </c>
      <c r="E148" s="99" t="s">
        <v>280</v>
      </c>
      <c r="F148" s="100" t="s">
        <v>281</v>
      </c>
      <c r="G148" s="101" t="s">
        <v>210</v>
      </c>
      <c r="H148" s="102">
        <v>7378</v>
      </c>
      <c r="I148" s="5"/>
      <c r="J148" s="102">
        <f>ROUND(I148*H148,2)</f>
        <v>0</v>
      </c>
      <c r="K148" s="100" t="s">
        <v>234</v>
      </c>
      <c r="L148" s="23"/>
      <c r="M148" s="103" t="s">
        <v>1</v>
      </c>
      <c r="N148" s="104" t="s">
        <v>44</v>
      </c>
      <c r="O148" s="105"/>
      <c r="P148" s="106">
        <f>O148*H148</f>
        <v>0</v>
      </c>
      <c r="Q148" s="106">
        <v>0</v>
      </c>
      <c r="R148" s="106">
        <f>Q148*H148</f>
        <v>0</v>
      </c>
      <c r="S148" s="106">
        <v>0</v>
      </c>
      <c r="T148" s="107">
        <f>S148*H148</f>
        <v>0</v>
      </c>
      <c r="AR148" s="108" t="s">
        <v>212</v>
      </c>
      <c r="AT148" s="108" t="s">
        <v>207</v>
      </c>
      <c r="AU148" s="108" t="s">
        <v>88</v>
      </c>
      <c r="AY148" s="15" t="s">
        <v>205</v>
      </c>
      <c r="BE148" s="109">
        <f>IF(N148="základní",J148,0)</f>
        <v>0</v>
      </c>
      <c r="BF148" s="109">
        <f>IF(N148="snížená",J148,0)</f>
        <v>0</v>
      </c>
      <c r="BG148" s="109">
        <f>IF(N148="zákl. přenesená",J148,0)</f>
        <v>0</v>
      </c>
      <c r="BH148" s="109">
        <f>IF(N148="sníž. přenesená",J148,0)</f>
        <v>0</v>
      </c>
      <c r="BI148" s="109">
        <f>IF(N148="nulová",J148,0)</f>
        <v>0</v>
      </c>
      <c r="BJ148" s="15" t="s">
        <v>86</v>
      </c>
      <c r="BK148" s="109">
        <f>ROUND(I148*H148,2)</f>
        <v>0</v>
      </c>
      <c r="BL148" s="15" t="s">
        <v>212</v>
      </c>
      <c r="BM148" s="108" t="s">
        <v>1215</v>
      </c>
    </row>
    <row r="149" spans="2:65" s="25" customFormat="1" ht="19.5">
      <c r="B149" s="23"/>
      <c r="D149" s="110" t="s">
        <v>214</v>
      </c>
      <c r="F149" s="198" t="s">
        <v>283</v>
      </c>
      <c r="I149" s="2"/>
      <c r="L149" s="23"/>
      <c r="M149" s="112"/>
      <c r="N149" s="105"/>
      <c r="O149" s="105"/>
      <c r="P149" s="105"/>
      <c r="Q149" s="105"/>
      <c r="R149" s="105"/>
      <c r="S149" s="105"/>
      <c r="T149" s="113"/>
      <c r="AT149" s="15" t="s">
        <v>214</v>
      </c>
      <c r="AU149" s="15" t="s">
        <v>88</v>
      </c>
    </row>
    <row r="150" spans="2:65" s="25" customFormat="1" ht="117">
      <c r="B150" s="23"/>
      <c r="D150" s="110" t="s">
        <v>237</v>
      </c>
      <c r="F150" s="111" t="s">
        <v>284</v>
      </c>
      <c r="I150" s="2"/>
      <c r="L150" s="23"/>
      <c r="M150" s="112"/>
      <c r="N150" s="105"/>
      <c r="O150" s="105"/>
      <c r="P150" s="105"/>
      <c r="Q150" s="105"/>
      <c r="R150" s="105"/>
      <c r="S150" s="105"/>
      <c r="T150" s="113"/>
      <c r="AT150" s="15" t="s">
        <v>237</v>
      </c>
      <c r="AU150" s="15" t="s">
        <v>88</v>
      </c>
    </row>
    <row r="151" spans="2:65" s="115" customFormat="1">
      <c r="B151" s="114"/>
      <c r="D151" s="110" t="s">
        <v>218</v>
      </c>
      <c r="E151" s="116" t="s">
        <v>1</v>
      </c>
      <c r="F151" s="117" t="s">
        <v>1216</v>
      </c>
      <c r="H151" s="116" t="s">
        <v>1</v>
      </c>
      <c r="I151" s="9"/>
      <c r="L151" s="114"/>
      <c r="M151" s="118"/>
      <c r="N151" s="119"/>
      <c r="O151" s="119"/>
      <c r="P151" s="119"/>
      <c r="Q151" s="119"/>
      <c r="R151" s="119"/>
      <c r="S151" s="119"/>
      <c r="T151" s="120"/>
      <c r="AT151" s="116" t="s">
        <v>218</v>
      </c>
      <c r="AU151" s="116" t="s">
        <v>88</v>
      </c>
      <c r="AV151" s="115" t="s">
        <v>86</v>
      </c>
      <c r="AW151" s="115" t="s">
        <v>35</v>
      </c>
      <c r="AX151" s="115" t="s">
        <v>79</v>
      </c>
      <c r="AY151" s="116" t="s">
        <v>205</v>
      </c>
    </row>
    <row r="152" spans="2:65" s="122" customFormat="1">
      <c r="B152" s="121"/>
      <c r="D152" s="110" t="s">
        <v>218</v>
      </c>
      <c r="E152" s="123" t="s">
        <v>1</v>
      </c>
      <c r="F152" s="124" t="s">
        <v>1217</v>
      </c>
      <c r="H152" s="125">
        <v>7378</v>
      </c>
      <c r="I152" s="6"/>
      <c r="L152" s="121"/>
      <c r="M152" s="126"/>
      <c r="N152" s="127"/>
      <c r="O152" s="127"/>
      <c r="P152" s="127"/>
      <c r="Q152" s="127"/>
      <c r="R152" s="127"/>
      <c r="S152" s="127"/>
      <c r="T152" s="128"/>
      <c r="AT152" s="123" t="s">
        <v>218</v>
      </c>
      <c r="AU152" s="123" t="s">
        <v>88</v>
      </c>
      <c r="AV152" s="122" t="s">
        <v>88</v>
      </c>
      <c r="AW152" s="122" t="s">
        <v>35</v>
      </c>
      <c r="AX152" s="122" t="s">
        <v>79</v>
      </c>
      <c r="AY152" s="123" t="s">
        <v>205</v>
      </c>
    </row>
    <row r="153" spans="2:65" s="200" customFormat="1">
      <c r="B153" s="199"/>
      <c r="D153" s="110" t="s">
        <v>218</v>
      </c>
      <c r="E153" s="201" t="s">
        <v>1</v>
      </c>
      <c r="F153" s="202" t="s">
        <v>220</v>
      </c>
      <c r="H153" s="203">
        <v>7378</v>
      </c>
      <c r="I153" s="7"/>
      <c r="L153" s="199"/>
      <c r="M153" s="204"/>
      <c r="N153" s="205"/>
      <c r="O153" s="205"/>
      <c r="P153" s="205"/>
      <c r="Q153" s="205"/>
      <c r="R153" s="205"/>
      <c r="S153" s="205"/>
      <c r="T153" s="206"/>
      <c r="AT153" s="201" t="s">
        <v>218</v>
      </c>
      <c r="AU153" s="201" t="s">
        <v>88</v>
      </c>
      <c r="AV153" s="200" t="s">
        <v>212</v>
      </c>
      <c r="AW153" s="200" t="s">
        <v>35</v>
      </c>
      <c r="AX153" s="200" t="s">
        <v>86</v>
      </c>
      <c r="AY153" s="201" t="s">
        <v>205</v>
      </c>
    </row>
    <row r="154" spans="2:65" s="25" customFormat="1" ht="24" customHeight="1">
      <c r="B154" s="23"/>
      <c r="C154" s="98" t="s">
        <v>258</v>
      </c>
      <c r="D154" s="98" t="s">
        <v>207</v>
      </c>
      <c r="E154" s="99" t="s">
        <v>287</v>
      </c>
      <c r="F154" s="100" t="s">
        <v>288</v>
      </c>
      <c r="G154" s="101" t="s">
        <v>210</v>
      </c>
      <c r="H154" s="102">
        <v>17955</v>
      </c>
      <c r="I154" s="5"/>
      <c r="J154" s="102">
        <f>ROUND(I154*H154,2)</f>
        <v>0</v>
      </c>
      <c r="K154" s="100" t="s">
        <v>234</v>
      </c>
      <c r="L154" s="23"/>
      <c r="M154" s="103" t="s">
        <v>1</v>
      </c>
      <c r="N154" s="104" t="s">
        <v>44</v>
      </c>
      <c r="O154" s="105"/>
      <c r="P154" s="106">
        <f>O154*H154</f>
        <v>0</v>
      </c>
      <c r="Q154" s="106">
        <v>0</v>
      </c>
      <c r="R154" s="106">
        <f>Q154*H154</f>
        <v>0</v>
      </c>
      <c r="S154" s="106">
        <v>0</v>
      </c>
      <c r="T154" s="107">
        <f>S154*H154</f>
        <v>0</v>
      </c>
      <c r="AR154" s="108" t="s">
        <v>212</v>
      </c>
      <c r="AT154" s="108" t="s">
        <v>207</v>
      </c>
      <c r="AU154" s="108" t="s">
        <v>88</v>
      </c>
      <c r="AY154" s="15" t="s">
        <v>205</v>
      </c>
      <c r="BE154" s="109">
        <f>IF(N154="základní",J154,0)</f>
        <v>0</v>
      </c>
      <c r="BF154" s="109">
        <f>IF(N154="snížená",J154,0)</f>
        <v>0</v>
      </c>
      <c r="BG154" s="109">
        <f>IF(N154="zákl. přenesená",J154,0)</f>
        <v>0</v>
      </c>
      <c r="BH154" s="109">
        <f>IF(N154="sníž. přenesená",J154,0)</f>
        <v>0</v>
      </c>
      <c r="BI154" s="109">
        <f>IF(N154="nulová",J154,0)</f>
        <v>0</v>
      </c>
      <c r="BJ154" s="15" t="s">
        <v>86</v>
      </c>
      <c r="BK154" s="109">
        <f>ROUND(I154*H154,2)</f>
        <v>0</v>
      </c>
      <c r="BL154" s="15" t="s">
        <v>212</v>
      </c>
      <c r="BM154" s="108" t="s">
        <v>1218</v>
      </c>
    </row>
    <row r="155" spans="2:65" s="25" customFormat="1" ht="19.5">
      <c r="B155" s="23"/>
      <c r="D155" s="110" t="s">
        <v>214</v>
      </c>
      <c r="F155" s="198" t="s">
        <v>290</v>
      </c>
      <c r="I155" s="2"/>
      <c r="L155" s="23"/>
      <c r="M155" s="112"/>
      <c r="N155" s="105"/>
      <c r="O155" s="105"/>
      <c r="P155" s="105"/>
      <c r="Q155" s="105"/>
      <c r="R155" s="105"/>
      <c r="S155" s="105"/>
      <c r="T155" s="113"/>
      <c r="AT155" s="15" t="s">
        <v>214</v>
      </c>
      <c r="AU155" s="15" t="s">
        <v>88</v>
      </c>
    </row>
    <row r="156" spans="2:65" s="25" customFormat="1" ht="117">
      <c r="B156" s="23"/>
      <c r="D156" s="110" t="s">
        <v>237</v>
      </c>
      <c r="F156" s="111" t="s">
        <v>291</v>
      </c>
      <c r="I156" s="2"/>
      <c r="L156" s="23"/>
      <c r="M156" s="112"/>
      <c r="N156" s="105"/>
      <c r="O156" s="105"/>
      <c r="P156" s="105"/>
      <c r="Q156" s="105"/>
      <c r="R156" s="105"/>
      <c r="S156" s="105"/>
      <c r="T156" s="113"/>
      <c r="AT156" s="15" t="s">
        <v>237</v>
      </c>
      <c r="AU156" s="15" t="s">
        <v>88</v>
      </c>
    </row>
    <row r="157" spans="2:65" s="115" customFormat="1">
      <c r="B157" s="114"/>
      <c r="D157" s="110" t="s">
        <v>218</v>
      </c>
      <c r="E157" s="116" t="s">
        <v>1</v>
      </c>
      <c r="F157" s="117" t="s">
        <v>1219</v>
      </c>
      <c r="H157" s="116" t="s">
        <v>1</v>
      </c>
      <c r="I157" s="9"/>
      <c r="L157" s="114"/>
      <c r="M157" s="118"/>
      <c r="N157" s="119"/>
      <c r="O157" s="119"/>
      <c r="P157" s="119"/>
      <c r="Q157" s="119"/>
      <c r="R157" s="119"/>
      <c r="S157" s="119"/>
      <c r="T157" s="120"/>
      <c r="AT157" s="116" t="s">
        <v>218</v>
      </c>
      <c r="AU157" s="116" t="s">
        <v>88</v>
      </c>
      <c r="AV157" s="115" t="s">
        <v>86</v>
      </c>
      <c r="AW157" s="115" t="s">
        <v>35</v>
      </c>
      <c r="AX157" s="115" t="s">
        <v>79</v>
      </c>
      <c r="AY157" s="116" t="s">
        <v>205</v>
      </c>
    </row>
    <row r="158" spans="2:65" s="122" customFormat="1">
      <c r="B158" s="121"/>
      <c r="D158" s="110" t="s">
        <v>218</v>
      </c>
      <c r="E158" s="123" t="s">
        <v>1</v>
      </c>
      <c r="F158" s="124" t="s">
        <v>1217</v>
      </c>
      <c r="H158" s="125">
        <v>7378</v>
      </c>
      <c r="I158" s="6"/>
      <c r="L158" s="121"/>
      <c r="M158" s="126"/>
      <c r="N158" s="127"/>
      <c r="O158" s="127"/>
      <c r="P158" s="127"/>
      <c r="Q158" s="127"/>
      <c r="R158" s="127"/>
      <c r="S158" s="127"/>
      <c r="T158" s="128"/>
      <c r="AT158" s="123" t="s">
        <v>218</v>
      </c>
      <c r="AU158" s="123" t="s">
        <v>88</v>
      </c>
      <c r="AV158" s="122" t="s">
        <v>88</v>
      </c>
      <c r="AW158" s="122" t="s">
        <v>35</v>
      </c>
      <c r="AX158" s="122" t="s">
        <v>79</v>
      </c>
      <c r="AY158" s="123" t="s">
        <v>205</v>
      </c>
    </row>
    <row r="159" spans="2:65" s="115" customFormat="1">
      <c r="B159" s="114"/>
      <c r="D159" s="110" t="s">
        <v>218</v>
      </c>
      <c r="E159" s="116" t="s">
        <v>1</v>
      </c>
      <c r="F159" s="117" t="s">
        <v>1220</v>
      </c>
      <c r="H159" s="116" t="s">
        <v>1</v>
      </c>
      <c r="I159" s="9"/>
      <c r="L159" s="114"/>
      <c r="M159" s="118"/>
      <c r="N159" s="119"/>
      <c r="O159" s="119"/>
      <c r="P159" s="119"/>
      <c r="Q159" s="119"/>
      <c r="R159" s="119"/>
      <c r="S159" s="119"/>
      <c r="T159" s="120"/>
      <c r="AT159" s="116" t="s">
        <v>218</v>
      </c>
      <c r="AU159" s="116" t="s">
        <v>88</v>
      </c>
      <c r="AV159" s="115" t="s">
        <v>86</v>
      </c>
      <c r="AW159" s="115" t="s">
        <v>35</v>
      </c>
      <c r="AX159" s="115" t="s">
        <v>79</v>
      </c>
      <c r="AY159" s="116" t="s">
        <v>205</v>
      </c>
    </row>
    <row r="160" spans="2:65" s="122" customFormat="1">
      <c r="B160" s="121"/>
      <c r="D160" s="110" t="s">
        <v>218</v>
      </c>
      <c r="E160" s="123" t="s">
        <v>1</v>
      </c>
      <c r="F160" s="124" t="s">
        <v>1221</v>
      </c>
      <c r="H160" s="125">
        <v>10577</v>
      </c>
      <c r="I160" s="6"/>
      <c r="L160" s="121"/>
      <c r="M160" s="126"/>
      <c r="N160" s="127"/>
      <c r="O160" s="127"/>
      <c r="P160" s="127"/>
      <c r="Q160" s="127"/>
      <c r="R160" s="127"/>
      <c r="S160" s="127"/>
      <c r="T160" s="128"/>
      <c r="AT160" s="123" t="s">
        <v>218</v>
      </c>
      <c r="AU160" s="123" t="s">
        <v>88</v>
      </c>
      <c r="AV160" s="122" t="s">
        <v>88</v>
      </c>
      <c r="AW160" s="122" t="s">
        <v>35</v>
      </c>
      <c r="AX160" s="122" t="s">
        <v>79</v>
      </c>
      <c r="AY160" s="123" t="s">
        <v>205</v>
      </c>
    </row>
    <row r="161" spans="2:65" s="200" customFormat="1">
      <c r="B161" s="199"/>
      <c r="D161" s="110" t="s">
        <v>218</v>
      </c>
      <c r="E161" s="201" t="s">
        <v>1</v>
      </c>
      <c r="F161" s="202" t="s">
        <v>220</v>
      </c>
      <c r="H161" s="203">
        <v>17955</v>
      </c>
      <c r="I161" s="7"/>
      <c r="L161" s="199"/>
      <c r="M161" s="204"/>
      <c r="N161" s="205"/>
      <c r="O161" s="205"/>
      <c r="P161" s="205"/>
      <c r="Q161" s="205"/>
      <c r="R161" s="205"/>
      <c r="S161" s="205"/>
      <c r="T161" s="206"/>
      <c r="AT161" s="201" t="s">
        <v>218</v>
      </c>
      <c r="AU161" s="201" t="s">
        <v>88</v>
      </c>
      <c r="AV161" s="200" t="s">
        <v>212</v>
      </c>
      <c r="AW161" s="200" t="s">
        <v>35</v>
      </c>
      <c r="AX161" s="200" t="s">
        <v>86</v>
      </c>
      <c r="AY161" s="201" t="s">
        <v>205</v>
      </c>
    </row>
    <row r="162" spans="2:65" s="25" customFormat="1" ht="16.5" customHeight="1">
      <c r="B162" s="23"/>
      <c r="C162" s="207" t="s">
        <v>263</v>
      </c>
      <c r="D162" s="207" t="s">
        <v>221</v>
      </c>
      <c r="E162" s="208" t="s">
        <v>295</v>
      </c>
      <c r="F162" s="209" t="s">
        <v>296</v>
      </c>
      <c r="G162" s="210" t="s">
        <v>297</v>
      </c>
      <c r="H162" s="211">
        <v>269.33</v>
      </c>
      <c r="I162" s="8"/>
      <c r="J162" s="211">
        <f>ROUND(I162*H162,2)</f>
        <v>0</v>
      </c>
      <c r="K162" s="209" t="s">
        <v>234</v>
      </c>
      <c r="L162" s="212"/>
      <c r="M162" s="213" t="s">
        <v>1</v>
      </c>
      <c r="N162" s="214" t="s">
        <v>44</v>
      </c>
      <c r="O162" s="105"/>
      <c r="P162" s="106">
        <f>O162*H162</f>
        <v>0</v>
      </c>
      <c r="Q162" s="106">
        <v>1E-3</v>
      </c>
      <c r="R162" s="106">
        <f>Q162*H162</f>
        <v>0.26933000000000001</v>
      </c>
      <c r="S162" s="106">
        <v>0</v>
      </c>
      <c r="T162" s="107">
        <f>S162*H162</f>
        <v>0</v>
      </c>
      <c r="AR162" s="108" t="s">
        <v>225</v>
      </c>
      <c r="AT162" s="108" t="s">
        <v>221</v>
      </c>
      <c r="AU162" s="108" t="s">
        <v>88</v>
      </c>
      <c r="AY162" s="15" t="s">
        <v>205</v>
      </c>
      <c r="BE162" s="109">
        <f>IF(N162="základní",J162,0)</f>
        <v>0</v>
      </c>
      <c r="BF162" s="109">
        <f>IF(N162="snížená",J162,0)</f>
        <v>0</v>
      </c>
      <c r="BG162" s="109">
        <f>IF(N162="zákl. přenesená",J162,0)</f>
        <v>0</v>
      </c>
      <c r="BH162" s="109">
        <f>IF(N162="sníž. přenesená",J162,0)</f>
        <v>0</v>
      </c>
      <c r="BI162" s="109">
        <f>IF(N162="nulová",J162,0)</f>
        <v>0</v>
      </c>
      <c r="BJ162" s="15" t="s">
        <v>86</v>
      </c>
      <c r="BK162" s="109">
        <f>ROUND(I162*H162,2)</f>
        <v>0</v>
      </c>
      <c r="BL162" s="15" t="s">
        <v>212</v>
      </c>
      <c r="BM162" s="108" t="s">
        <v>1222</v>
      </c>
    </row>
    <row r="163" spans="2:65" s="25" customFormat="1">
      <c r="B163" s="23"/>
      <c r="D163" s="110" t="s">
        <v>214</v>
      </c>
      <c r="F163" s="198" t="s">
        <v>296</v>
      </c>
      <c r="I163" s="2"/>
      <c r="L163" s="23"/>
      <c r="M163" s="112"/>
      <c r="N163" s="105"/>
      <c r="O163" s="105"/>
      <c r="P163" s="105"/>
      <c r="Q163" s="105"/>
      <c r="R163" s="105"/>
      <c r="S163" s="105"/>
      <c r="T163" s="113"/>
      <c r="AT163" s="15" t="s">
        <v>214</v>
      </c>
      <c r="AU163" s="15" t="s">
        <v>88</v>
      </c>
    </row>
    <row r="164" spans="2:65" s="122" customFormat="1">
      <c r="B164" s="121"/>
      <c r="D164" s="110" t="s">
        <v>218</v>
      </c>
      <c r="F164" s="124" t="s">
        <v>1223</v>
      </c>
      <c r="H164" s="125">
        <v>269.33</v>
      </c>
      <c r="I164" s="6"/>
      <c r="L164" s="121"/>
      <c r="M164" s="126"/>
      <c r="N164" s="127"/>
      <c r="O164" s="127"/>
      <c r="P164" s="127"/>
      <c r="Q164" s="127"/>
      <c r="R164" s="127"/>
      <c r="S164" s="127"/>
      <c r="T164" s="128"/>
      <c r="AT164" s="123" t="s">
        <v>218</v>
      </c>
      <c r="AU164" s="123" t="s">
        <v>88</v>
      </c>
      <c r="AV164" s="122" t="s">
        <v>88</v>
      </c>
      <c r="AW164" s="122" t="s">
        <v>3</v>
      </c>
      <c r="AX164" s="122" t="s">
        <v>86</v>
      </c>
      <c r="AY164" s="123" t="s">
        <v>205</v>
      </c>
    </row>
    <row r="165" spans="2:65" s="25" customFormat="1" ht="16.5" customHeight="1">
      <c r="B165" s="23"/>
      <c r="C165" s="98" t="s">
        <v>272</v>
      </c>
      <c r="D165" s="98" t="s">
        <v>207</v>
      </c>
      <c r="E165" s="99" t="s">
        <v>310</v>
      </c>
      <c r="F165" s="100" t="s">
        <v>311</v>
      </c>
      <c r="G165" s="101" t="s">
        <v>210</v>
      </c>
      <c r="H165" s="102">
        <v>13777</v>
      </c>
      <c r="I165" s="5"/>
      <c r="J165" s="102">
        <f>ROUND(I165*H165,2)</f>
        <v>0</v>
      </c>
      <c r="K165" s="100" t="s">
        <v>234</v>
      </c>
      <c r="L165" s="23"/>
      <c r="M165" s="103" t="s">
        <v>1</v>
      </c>
      <c r="N165" s="104" t="s">
        <v>44</v>
      </c>
      <c r="O165" s="105"/>
      <c r="P165" s="106">
        <f>O165*H165</f>
        <v>0</v>
      </c>
      <c r="Q165" s="106">
        <v>0</v>
      </c>
      <c r="R165" s="106">
        <f>Q165*H165</f>
        <v>0</v>
      </c>
      <c r="S165" s="106">
        <v>0</v>
      </c>
      <c r="T165" s="107">
        <f>S165*H165</f>
        <v>0</v>
      </c>
      <c r="AR165" s="108" t="s">
        <v>212</v>
      </c>
      <c r="AT165" s="108" t="s">
        <v>207</v>
      </c>
      <c r="AU165" s="108" t="s">
        <v>88</v>
      </c>
      <c r="AY165" s="15" t="s">
        <v>205</v>
      </c>
      <c r="BE165" s="109">
        <f>IF(N165="základní",J165,0)</f>
        <v>0</v>
      </c>
      <c r="BF165" s="109">
        <f>IF(N165="snížená",J165,0)</f>
        <v>0</v>
      </c>
      <c r="BG165" s="109">
        <f>IF(N165="zákl. přenesená",J165,0)</f>
        <v>0</v>
      </c>
      <c r="BH165" s="109">
        <f>IF(N165="sníž. přenesená",J165,0)</f>
        <v>0</v>
      </c>
      <c r="BI165" s="109">
        <f>IF(N165="nulová",J165,0)</f>
        <v>0</v>
      </c>
      <c r="BJ165" s="15" t="s">
        <v>86</v>
      </c>
      <c r="BK165" s="109">
        <f>ROUND(I165*H165,2)</f>
        <v>0</v>
      </c>
      <c r="BL165" s="15" t="s">
        <v>212</v>
      </c>
      <c r="BM165" s="108" t="s">
        <v>1224</v>
      </c>
    </row>
    <row r="166" spans="2:65" s="25" customFormat="1" ht="19.5">
      <c r="B166" s="23"/>
      <c r="D166" s="110" t="s">
        <v>214</v>
      </c>
      <c r="F166" s="198" t="s">
        <v>313</v>
      </c>
      <c r="I166" s="2"/>
      <c r="L166" s="23"/>
      <c r="M166" s="112"/>
      <c r="N166" s="105"/>
      <c r="O166" s="105"/>
      <c r="P166" s="105"/>
      <c r="Q166" s="105"/>
      <c r="R166" s="105"/>
      <c r="S166" s="105"/>
      <c r="T166" s="113"/>
      <c r="AT166" s="15" t="s">
        <v>214</v>
      </c>
      <c r="AU166" s="15" t="s">
        <v>88</v>
      </c>
    </row>
    <row r="167" spans="2:65" s="25" customFormat="1" ht="165.75">
      <c r="B167" s="23"/>
      <c r="D167" s="110" t="s">
        <v>237</v>
      </c>
      <c r="F167" s="111" t="s">
        <v>314</v>
      </c>
      <c r="I167" s="2"/>
      <c r="L167" s="23"/>
      <c r="M167" s="112"/>
      <c r="N167" s="105"/>
      <c r="O167" s="105"/>
      <c r="P167" s="105"/>
      <c r="Q167" s="105"/>
      <c r="R167" s="105"/>
      <c r="S167" s="105"/>
      <c r="T167" s="113"/>
      <c r="AT167" s="15" t="s">
        <v>237</v>
      </c>
      <c r="AU167" s="15" t="s">
        <v>88</v>
      </c>
    </row>
    <row r="168" spans="2:65" s="115" customFormat="1">
      <c r="B168" s="114"/>
      <c r="D168" s="110" t="s">
        <v>218</v>
      </c>
      <c r="E168" s="116" t="s">
        <v>1</v>
      </c>
      <c r="F168" s="117" t="s">
        <v>1225</v>
      </c>
      <c r="H168" s="116" t="s">
        <v>1</v>
      </c>
      <c r="I168" s="9"/>
      <c r="L168" s="114"/>
      <c r="M168" s="118"/>
      <c r="N168" s="119"/>
      <c r="O168" s="119"/>
      <c r="P168" s="119"/>
      <c r="Q168" s="119"/>
      <c r="R168" s="119"/>
      <c r="S168" s="119"/>
      <c r="T168" s="120"/>
      <c r="AT168" s="116" t="s">
        <v>218</v>
      </c>
      <c r="AU168" s="116" t="s">
        <v>88</v>
      </c>
      <c r="AV168" s="115" t="s">
        <v>86</v>
      </c>
      <c r="AW168" s="115" t="s">
        <v>35</v>
      </c>
      <c r="AX168" s="115" t="s">
        <v>79</v>
      </c>
      <c r="AY168" s="116" t="s">
        <v>205</v>
      </c>
    </row>
    <row r="169" spans="2:65" s="122" customFormat="1">
      <c r="B169" s="121"/>
      <c r="D169" s="110" t="s">
        <v>218</v>
      </c>
      <c r="E169" s="123" t="s">
        <v>1</v>
      </c>
      <c r="F169" s="124" t="s">
        <v>1226</v>
      </c>
      <c r="H169" s="125">
        <v>3200</v>
      </c>
      <c r="I169" s="6"/>
      <c r="L169" s="121"/>
      <c r="M169" s="126"/>
      <c r="N169" s="127"/>
      <c r="O169" s="127"/>
      <c r="P169" s="127"/>
      <c r="Q169" s="127"/>
      <c r="R169" s="127"/>
      <c r="S169" s="127"/>
      <c r="T169" s="128"/>
      <c r="AT169" s="123" t="s">
        <v>218</v>
      </c>
      <c r="AU169" s="123" t="s">
        <v>88</v>
      </c>
      <c r="AV169" s="122" t="s">
        <v>88</v>
      </c>
      <c r="AW169" s="122" t="s">
        <v>35</v>
      </c>
      <c r="AX169" s="122" t="s">
        <v>79</v>
      </c>
      <c r="AY169" s="123" t="s">
        <v>205</v>
      </c>
    </row>
    <row r="170" spans="2:65" s="115" customFormat="1">
      <c r="B170" s="114"/>
      <c r="D170" s="110" t="s">
        <v>218</v>
      </c>
      <c r="E170" s="116" t="s">
        <v>1</v>
      </c>
      <c r="F170" s="117" t="s">
        <v>1227</v>
      </c>
      <c r="H170" s="116" t="s">
        <v>1</v>
      </c>
      <c r="I170" s="9"/>
      <c r="L170" s="114"/>
      <c r="M170" s="118"/>
      <c r="N170" s="119"/>
      <c r="O170" s="119"/>
      <c r="P170" s="119"/>
      <c r="Q170" s="119"/>
      <c r="R170" s="119"/>
      <c r="S170" s="119"/>
      <c r="T170" s="120"/>
      <c r="AT170" s="116" t="s">
        <v>218</v>
      </c>
      <c r="AU170" s="116" t="s">
        <v>88</v>
      </c>
      <c r="AV170" s="115" t="s">
        <v>86</v>
      </c>
      <c r="AW170" s="115" t="s">
        <v>35</v>
      </c>
      <c r="AX170" s="115" t="s">
        <v>79</v>
      </c>
      <c r="AY170" s="116" t="s">
        <v>205</v>
      </c>
    </row>
    <row r="171" spans="2:65" s="122" customFormat="1">
      <c r="B171" s="121"/>
      <c r="D171" s="110" t="s">
        <v>218</v>
      </c>
      <c r="E171" s="123" t="s">
        <v>1</v>
      </c>
      <c r="F171" s="124" t="s">
        <v>1221</v>
      </c>
      <c r="H171" s="125">
        <v>10577</v>
      </c>
      <c r="I171" s="6"/>
      <c r="L171" s="121"/>
      <c r="M171" s="126"/>
      <c r="N171" s="127"/>
      <c r="O171" s="127"/>
      <c r="P171" s="127"/>
      <c r="Q171" s="127"/>
      <c r="R171" s="127"/>
      <c r="S171" s="127"/>
      <c r="T171" s="128"/>
      <c r="AT171" s="123" t="s">
        <v>218</v>
      </c>
      <c r="AU171" s="123" t="s">
        <v>88</v>
      </c>
      <c r="AV171" s="122" t="s">
        <v>88</v>
      </c>
      <c r="AW171" s="122" t="s">
        <v>35</v>
      </c>
      <c r="AX171" s="122" t="s">
        <v>79</v>
      </c>
      <c r="AY171" s="123" t="s">
        <v>205</v>
      </c>
    </row>
    <row r="172" spans="2:65" s="200" customFormat="1">
      <c r="B172" s="199"/>
      <c r="D172" s="110" t="s">
        <v>218</v>
      </c>
      <c r="E172" s="201" t="s">
        <v>1</v>
      </c>
      <c r="F172" s="202" t="s">
        <v>220</v>
      </c>
      <c r="H172" s="203">
        <v>13777</v>
      </c>
      <c r="I172" s="7"/>
      <c r="L172" s="199"/>
      <c r="M172" s="204"/>
      <c r="N172" s="205"/>
      <c r="O172" s="205"/>
      <c r="P172" s="205"/>
      <c r="Q172" s="205"/>
      <c r="R172" s="205"/>
      <c r="S172" s="205"/>
      <c r="T172" s="206"/>
      <c r="AT172" s="201" t="s">
        <v>218</v>
      </c>
      <c r="AU172" s="201" t="s">
        <v>88</v>
      </c>
      <c r="AV172" s="200" t="s">
        <v>212</v>
      </c>
      <c r="AW172" s="200" t="s">
        <v>35</v>
      </c>
      <c r="AX172" s="200" t="s">
        <v>86</v>
      </c>
      <c r="AY172" s="201" t="s">
        <v>205</v>
      </c>
    </row>
    <row r="173" spans="2:65" s="25" customFormat="1" ht="16.5" customHeight="1">
      <c r="B173" s="23"/>
      <c r="C173" s="98" t="s">
        <v>225</v>
      </c>
      <c r="D173" s="98" t="s">
        <v>207</v>
      </c>
      <c r="E173" s="99" t="s">
        <v>699</v>
      </c>
      <c r="F173" s="100" t="s">
        <v>700</v>
      </c>
      <c r="G173" s="101" t="s">
        <v>210</v>
      </c>
      <c r="H173" s="102">
        <v>983</v>
      </c>
      <c r="I173" s="5"/>
      <c r="J173" s="102">
        <f>ROUND(I173*H173,2)</f>
        <v>0</v>
      </c>
      <c r="K173" s="100" t="s">
        <v>234</v>
      </c>
      <c r="L173" s="23"/>
      <c r="M173" s="103" t="s">
        <v>1</v>
      </c>
      <c r="N173" s="104" t="s">
        <v>44</v>
      </c>
      <c r="O173" s="105"/>
      <c r="P173" s="106">
        <f>O173*H173</f>
        <v>0</v>
      </c>
      <c r="Q173" s="106">
        <v>0</v>
      </c>
      <c r="R173" s="106">
        <f>Q173*H173</f>
        <v>0</v>
      </c>
      <c r="S173" s="106">
        <v>0</v>
      </c>
      <c r="T173" s="107">
        <f>S173*H173</f>
        <v>0</v>
      </c>
      <c r="AR173" s="108" t="s">
        <v>212</v>
      </c>
      <c r="AT173" s="108" t="s">
        <v>207</v>
      </c>
      <c r="AU173" s="108" t="s">
        <v>88</v>
      </c>
      <c r="AY173" s="15" t="s">
        <v>205</v>
      </c>
      <c r="BE173" s="109">
        <f>IF(N173="základní",J173,0)</f>
        <v>0</v>
      </c>
      <c r="BF173" s="109">
        <f>IF(N173="snížená",J173,0)</f>
        <v>0</v>
      </c>
      <c r="BG173" s="109">
        <f>IF(N173="zákl. přenesená",J173,0)</f>
        <v>0</v>
      </c>
      <c r="BH173" s="109">
        <f>IF(N173="sníž. přenesená",J173,0)</f>
        <v>0</v>
      </c>
      <c r="BI173" s="109">
        <f>IF(N173="nulová",J173,0)</f>
        <v>0</v>
      </c>
      <c r="BJ173" s="15" t="s">
        <v>86</v>
      </c>
      <c r="BK173" s="109">
        <f>ROUND(I173*H173,2)</f>
        <v>0</v>
      </c>
      <c r="BL173" s="15" t="s">
        <v>212</v>
      </c>
      <c r="BM173" s="108" t="s">
        <v>1228</v>
      </c>
    </row>
    <row r="174" spans="2:65" s="25" customFormat="1" ht="19.5">
      <c r="B174" s="23"/>
      <c r="D174" s="110" t="s">
        <v>214</v>
      </c>
      <c r="F174" s="198" t="s">
        <v>702</v>
      </c>
      <c r="I174" s="2"/>
      <c r="L174" s="23"/>
      <c r="M174" s="112"/>
      <c r="N174" s="105"/>
      <c r="O174" s="105"/>
      <c r="P174" s="105"/>
      <c r="Q174" s="105"/>
      <c r="R174" s="105"/>
      <c r="S174" s="105"/>
      <c r="T174" s="113"/>
      <c r="AT174" s="15" t="s">
        <v>214</v>
      </c>
      <c r="AU174" s="15" t="s">
        <v>88</v>
      </c>
    </row>
    <row r="175" spans="2:65" s="25" customFormat="1" ht="126.75">
      <c r="B175" s="23"/>
      <c r="D175" s="110" t="s">
        <v>237</v>
      </c>
      <c r="F175" s="111" t="s">
        <v>325</v>
      </c>
      <c r="I175" s="2"/>
      <c r="L175" s="23"/>
      <c r="M175" s="112"/>
      <c r="N175" s="105"/>
      <c r="O175" s="105"/>
      <c r="P175" s="105"/>
      <c r="Q175" s="105"/>
      <c r="R175" s="105"/>
      <c r="S175" s="105"/>
      <c r="T175" s="113"/>
      <c r="AT175" s="15" t="s">
        <v>237</v>
      </c>
      <c r="AU175" s="15" t="s">
        <v>88</v>
      </c>
    </row>
    <row r="176" spans="2:65" s="115" customFormat="1">
      <c r="B176" s="114"/>
      <c r="D176" s="110" t="s">
        <v>218</v>
      </c>
      <c r="E176" s="116" t="s">
        <v>1</v>
      </c>
      <c r="F176" s="117" t="s">
        <v>1229</v>
      </c>
      <c r="H176" s="116" t="s">
        <v>1</v>
      </c>
      <c r="I176" s="9"/>
      <c r="L176" s="114"/>
      <c r="M176" s="118"/>
      <c r="N176" s="119"/>
      <c r="O176" s="119"/>
      <c r="P176" s="119"/>
      <c r="Q176" s="119"/>
      <c r="R176" s="119"/>
      <c r="S176" s="119"/>
      <c r="T176" s="120"/>
      <c r="AT176" s="116" t="s">
        <v>218</v>
      </c>
      <c r="AU176" s="116" t="s">
        <v>88</v>
      </c>
      <c r="AV176" s="115" t="s">
        <v>86</v>
      </c>
      <c r="AW176" s="115" t="s">
        <v>35</v>
      </c>
      <c r="AX176" s="115" t="s">
        <v>79</v>
      </c>
      <c r="AY176" s="116" t="s">
        <v>205</v>
      </c>
    </row>
    <row r="177" spans="2:65" s="122" customFormat="1">
      <c r="B177" s="121"/>
      <c r="D177" s="110" t="s">
        <v>218</v>
      </c>
      <c r="E177" s="123" t="s">
        <v>1</v>
      </c>
      <c r="F177" s="124" t="s">
        <v>1230</v>
      </c>
      <c r="H177" s="125">
        <v>983</v>
      </c>
      <c r="I177" s="6"/>
      <c r="L177" s="121"/>
      <c r="M177" s="126"/>
      <c r="N177" s="127"/>
      <c r="O177" s="127"/>
      <c r="P177" s="127"/>
      <c r="Q177" s="127"/>
      <c r="R177" s="127"/>
      <c r="S177" s="127"/>
      <c r="T177" s="128"/>
      <c r="AT177" s="123" t="s">
        <v>218</v>
      </c>
      <c r="AU177" s="123" t="s">
        <v>88</v>
      </c>
      <c r="AV177" s="122" t="s">
        <v>88</v>
      </c>
      <c r="AW177" s="122" t="s">
        <v>35</v>
      </c>
      <c r="AX177" s="122" t="s">
        <v>79</v>
      </c>
      <c r="AY177" s="123" t="s">
        <v>205</v>
      </c>
    </row>
    <row r="178" spans="2:65" s="200" customFormat="1">
      <c r="B178" s="199"/>
      <c r="D178" s="110" t="s">
        <v>218</v>
      </c>
      <c r="E178" s="201" t="s">
        <v>1</v>
      </c>
      <c r="F178" s="202" t="s">
        <v>220</v>
      </c>
      <c r="H178" s="203">
        <v>983</v>
      </c>
      <c r="I178" s="7"/>
      <c r="L178" s="199"/>
      <c r="M178" s="204"/>
      <c r="N178" s="205"/>
      <c r="O178" s="205"/>
      <c r="P178" s="205"/>
      <c r="Q178" s="205"/>
      <c r="R178" s="205"/>
      <c r="S178" s="205"/>
      <c r="T178" s="206"/>
      <c r="AT178" s="201" t="s">
        <v>218</v>
      </c>
      <c r="AU178" s="201" t="s">
        <v>88</v>
      </c>
      <c r="AV178" s="200" t="s">
        <v>212</v>
      </c>
      <c r="AW178" s="200" t="s">
        <v>35</v>
      </c>
      <c r="AX178" s="200" t="s">
        <v>86</v>
      </c>
      <c r="AY178" s="201" t="s">
        <v>205</v>
      </c>
    </row>
    <row r="179" spans="2:65" s="86" customFormat="1" ht="22.9" customHeight="1">
      <c r="B179" s="85"/>
      <c r="D179" s="87" t="s">
        <v>78</v>
      </c>
      <c r="E179" s="96" t="s">
        <v>415</v>
      </c>
      <c r="F179" s="96" t="s">
        <v>416</v>
      </c>
      <c r="I179" s="4"/>
      <c r="J179" s="97">
        <f>BK179</f>
        <v>0</v>
      </c>
      <c r="L179" s="85"/>
      <c r="M179" s="90"/>
      <c r="N179" s="91"/>
      <c r="O179" s="91"/>
      <c r="P179" s="92">
        <f>SUM(P180:P181)</f>
        <v>0</v>
      </c>
      <c r="Q179" s="91"/>
      <c r="R179" s="92">
        <f>SUM(R180:R181)</f>
        <v>0</v>
      </c>
      <c r="S179" s="91"/>
      <c r="T179" s="93">
        <f>SUM(T180:T181)</f>
        <v>0</v>
      </c>
      <c r="AR179" s="87" t="s">
        <v>86</v>
      </c>
      <c r="AT179" s="94" t="s">
        <v>78</v>
      </c>
      <c r="AU179" s="94" t="s">
        <v>86</v>
      </c>
      <c r="AY179" s="87" t="s">
        <v>205</v>
      </c>
      <c r="BK179" s="95">
        <f>SUM(BK180:BK181)</f>
        <v>0</v>
      </c>
    </row>
    <row r="180" spans="2:65" s="25" customFormat="1" ht="16.5" customHeight="1">
      <c r="B180" s="23"/>
      <c r="C180" s="98" t="s">
        <v>286</v>
      </c>
      <c r="D180" s="98" t="s">
        <v>207</v>
      </c>
      <c r="E180" s="99" t="s">
        <v>418</v>
      </c>
      <c r="F180" s="100" t="s">
        <v>419</v>
      </c>
      <c r="G180" s="101" t="s">
        <v>224</v>
      </c>
      <c r="H180" s="102">
        <v>0.27</v>
      </c>
      <c r="I180" s="5"/>
      <c r="J180" s="102">
        <f>ROUND(I180*H180,2)</f>
        <v>0</v>
      </c>
      <c r="K180" s="100" t="s">
        <v>234</v>
      </c>
      <c r="L180" s="23"/>
      <c r="M180" s="103" t="s">
        <v>1</v>
      </c>
      <c r="N180" s="104" t="s">
        <v>44</v>
      </c>
      <c r="O180" s="105"/>
      <c r="P180" s="106">
        <f>O180*H180</f>
        <v>0</v>
      </c>
      <c r="Q180" s="106">
        <v>0</v>
      </c>
      <c r="R180" s="106">
        <f>Q180*H180</f>
        <v>0</v>
      </c>
      <c r="S180" s="106">
        <v>0</v>
      </c>
      <c r="T180" s="107">
        <f>S180*H180</f>
        <v>0</v>
      </c>
      <c r="AR180" s="108" t="s">
        <v>212</v>
      </c>
      <c r="AT180" s="108" t="s">
        <v>207</v>
      </c>
      <c r="AU180" s="108" t="s">
        <v>88</v>
      </c>
      <c r="AY180" s="15" t="s">
        <v>205</v>
      </c>
      <c r="BE180" s="109">
        <f>IF(N180="základní",J180,0)</f>
        <v>0</v>
      </c>
      <c r="BF180" s="109">
        <f>IF(N180="snížená",J180,0)</f>
        <v>0</v>
      </c>
      <c r="BG180" s="109">
        <f>IF(N180="zákl. přenesená",J180,0)</f>
        <v>0</v>
      </c>
      <c r="BH180" s="109">
        <f>IF(N180="sníž. přenesená",J180,0)</f>
        <v>0</v>
      </c>
      <c r="BI180" s="109">
        <f>IF(N180="nulová",J180,0)</f>
        <v>0</v>
      </c>
      <c r="BJ180" s="15" t="s">
        <v>86</v>
      </c>
      <c r="BK180" s="109">
        <f>ROUND(I180*H180,2)</f>
        <v>0</v>
      </c>
      <c r="BL180" s="15" t="s">
        <v>212</v>
      </c>
      <c r="BM180" s="108" t="s">
        <v>1231</v>
      </c>
    </row>
    <row r="181" spans="2:65" s="25" customFormat="1" ht="19.5">
      <c r="B181" s="23"/>
      <c r="D181" s="110" t="s">
        <v>214</v>
      </c>
      <c r="F181" s="198" t="s">
        <v>421</v>
      </c>
      <c r="I181" s="2"/>
      <c r="L181" s="23"/>
      <c r="M181" s="139"/>
      <c r="N181" s="140"/>
      <c r="O181" s="140"/>
      <c r="P181" s="140"/>
      <c r="Q181" s="140"/>
      <c r="R181" s="140"/>
      <c r="S181" s="140"/>
      <c r="T181" s="141"/>
      <c r="AT181" s="15" t="s">
        <v>214</v>
      </c>
      <c r="AU181" s="15" t="s">
        <v>88</v>
      </c>
    </row>
    <row r="182" spans="2:65" s="25" customFormat="1" ht="6.95" customHeight="1">
      <c r="B182" s="53"/>
      <c r="C182" s="54"/>
      <c r="D182" s="54"/>
      <c r="E182" s="54"/>
      <c r="F182" s="54"/>
      <c r="G182" s="54"/>
      <c r="H182" s="54"/>
      <c r="I182" s="54"/>
      <c r="J182" s="54"/>
      <c r="K182" s="54"/>
      <c r="L182" s="23"/>
    </row>
  </sheetData>
  <sheetProtection algorithmName="SHA-512" hashValue="yfqflpjzr2I2i+e3ccl9hXI0smwFiWBy2e0wOj76/pB2x+JaAmNsS/OQfNt4x+/c4JrJIK9E6erpkRTAYMgQUw==" saltValue="j8JjKSf9Y1myArPocxI6SQ==" spinCount="100000" sheet="1" objects="1" scenarios="1"/>
  <autoFilter ref="C122:K181"/>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2"/>
  <sheetViews>
    <sheetView showGridLines="0" topLeftCell="A48" workbookViewId="0">
      <selection activeCell="F137" sqref="F137"/>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136</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1232</v>
      </c>
      <c r="F9" s="271"/>
      <c r="G9" s="271"/>
      <c r="H9" s="271"/>
      <c r="L9" s="23"/>
    </row>
    <row r="10" spans="2:46" s="25" customFormat="1" ht="12" customHeight="1">
      <c r="B10" s="23"/>
      <c r="D10" s="22" t="s">
        <v>173</v>
      </c>
      <c r="L10" s="23"/>
    </row>
    <row r="11" spans="2:46" s="25" customFormat="1" ht="36.950000000000003" customHeight="1">
      <c r="B11" s="23"/>
      <c r="E11" s="245" t="s">
        <v>1233</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ROUND(J123,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ROUND((SUM(BE123:BE141)),  2)</f>
        <v>0</v>
      </c>
      <c r="I35" s="39">
        <v>0.21</v>
      </c>
      <c r="J35" s="38">
        <f>ROUND(((SUM(BE123:BE141))*I35),  2)</f>
        <v>0</v>
      </c>
      <c r="L35" s="23"/>
    </row>
    <row r="36" spans="2:12" s="25" customFormat="1" ht="14.45" customHeight="1">
      <c r="B36" s="23"/>
      <c r="E36" s="22" t="s">
        <v>45</v>
      </c>
      <c r="F36" s="38">
        <f>ROUND((SUM(BF123:BF141)),  2)</f>
        <v>0</v>
      </c>
      <c r="I36" s="39">
        <v>0.15</v>
      </c>
      <c r="J36" s="38">
        <f>ROUND(((SUM(BF123:BF141))*I36),  2)</f>
        <v>0</v>
      </c>
      <c r="L36" s="23"/>
    </row>
    <row r="37" spans="2:12" s="25" customFormat="1" ht="14.45" hidden="1" customHeight="1">
      <c r="B37" s="23"/>
      <c r="E37" s="22" t="s">
        <v>46</v>
      </c>
      <c r="F37" s="38">
        <f>ROUND((SUM(BG123:BG141)),  2)</f>
        <v>0</v>
      </c>
      <c r="I37" s="39">
        <v>0.21</v>
      </c>
      <c r="J37" s="38">
        <f>0</f>
        <v>0</v>
      </c>
      <c r="L37" s="23"/>
    </row>
    <row r="38" spans="2:12" s="25" customFormat="1" ht="14.45" hidden="1" customHeight="1">
      <c r="B38" s="23"/>
      <c r="E38" s="22" t="s">
        <v>47</v>
      </c>
      <c r="F38" s="38">
        <f>ROUND((SUM(BH123:BH141)),  2)</f>
        <v>0</v>
      </c>
      <c r="I38" s="39">
        <v>0.15</v>
      </c>
      <c r="J38" s="38">
        <f>0</f>
        <v>0</v>
      </c>
      <c r="L38" s="23"/>
    </row>
    <row r="39" spans="2:12" s="25" customFormat="1" ht="14.45" hidden="1" customHeight="1">
      <c r="B39" s="23"/>
      <c r="E39" s="22" t="s">
        <v>48</v>
      </c>
      <c r="F39" s="38">
        <f>ROUND((SUM(BI123:BI141)),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1232</v>
      </c>
      <c r="F87" s="271"/>
      <c r="G87" s="271"/>
      <c r="H87" s="271"/>
      <c r="L87" s="23"/>
    </row>
    <row r="88" spans="2:12" s="25" customFormat="1" ht="12" customHeight="1">
      <c r="B88" s="23"/>
      <c r="C88" s="22" t="s">
        <v>173</v>
      </c>
      <c r="L88" s="23"/>
    </row>
    <row r="89" spans="2:12" s="25" customFormat="1" ht="16.5" customHeight="1">
      <c r="B89" s="23"/>
      <c r="E89" s="245" t="str">
        <f>E11</f>
        <v>SO 05.1 - Odstranění stávajícího odvodnění</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J123</f>
        <v>0</v>
      </c>
      <c r="L98" s="23"/>
      <c r="AU98" s="15" t="s">
        <v>180</v>
      </c>
    </row>
    <row r="99" spans="2:47" s="62" customFormat="1" ht="24.95" customHeight="1">
      <c r="B99" s="61"/>
      <c r="D99" s="63" t="s">
        <v>181</v>
      </c>
      <c r="E99" s="64"/>
      <c r="F99" s="64"/>
      <c r="G99" s="64"/>
      <c r="H99" s="64"/>
      <c r="I99" s="64"/>
      <c r="J99" s="65">
        <f>J124</f>
        <v>0</v>
      </c>
      <c r="L99" s="61"/>
    </row>
    <row r="100" spans="2:47" s="188" customFormat="1" ht="19.899999999999999" customHeight="1">
      <c r="B100" s="66"/>
      <c r="D100" s="68" t="s">
        <v>187</v>
      </c>
      <c r="E100" s="69"/>
      <c r="F100" s="69"/>
      <c r="G100" s="69"/>
      <c r="H100" s="69"/>
      <c r="I100" s="69"/>
      <c r="J100" s="70">
        <f>J125</f>
        <v>0</v>
      </c>
      <c r="L100" s="66"/>
    </row>
    <row r="101" spans="2:47" s="188" customFormat="1" ht="19.899999999999999" customHeight="1">
      <c r="B101" s="66"/>
      <c r="D101" s="68" t="s">
        <v>742</v>
      </c>
      <c r="E101" s="69"/>
      <c r="F101" s="69"/>
      <c r="G101" s="69"/>
      <c r="H101" s="69"/>
      <c r="I101" s="69"/>
      <c r="J101" s="70">
        <f>J131</f>
        <v>0</v>
      </c>
      <c r="L101" s="66"/>
    </row>
    <row r="102" spans="2:47" s="25" customFormat="1" ht="21.75" customHeight="1">
      <c r="B102" s="23"/>
      <c r="L102" s="23"/>
    </row>
    <row r="103" spans="2:47" s="25" customFormat="1" ht="6.95" customHeight="1">
      <c r="B103" s="53"/>
      <c r="C103" s="54"/>
      <c r="D103" s="54"/>
      <c r="E103" s="54"/>
      <c r="F103" s="54"/>
      <c r="G103" s="54"/>
      <c r="H103" s="54"/>
      <c r="I103" s="54"/>
      <c r="J103" s="54"/>
      <c r="K103" s="54"/>
      <c r="L103" s="23"/>
    </row>
    <row r="107" spans="2:47" s="25" customFormat="1" ht="6.95" customHeight="1">
      <c r="B107" s="55"/>
      <c r="C107" s="56"/>
      <c r="D107" s="56"/>
      <c r="E107" s="56"/>
      <c r="F107" s="56"/>
      <c r="G107" s="56"/>
      <c r="H107" s="56"/>
      <c r="I107" s="56"/>
      <c r="J107" s="56"/>
      <c r="K107" s="56"/>
      <c r="L107" s="23"/>
    </row>
    <row r="108" spans="2:47" s="25" customFormat="1" ht="24.95" customHeight="1">
      <c r="B108" s="23"/>
      <c r="C108" s="19" t="s">
        <v>190</v>
      </c>
      <c r="L108" s="23"/>
    </row>
    <row r="109" spans="2:47" s="25" customFormat="1" ht="6.95" customHeight="1">
      <c r="B109" s="23"/>
      <c r="L109" s="23"/>
    </row>
    <row r="110" spans="2:47" s="25" customFormat="1" ht="12" customHeight="1">
      <c r="B110" s="23"/>
      <c r="C110" s="22" t="s">
        <v>15</v>
      </c>
      <c r="L110" s="23"/>
    </row>
    <row r="111" spans="2:47" s="25" customFormat="1" ht="16.5" customHeight="1">
      <c r="B111" s="23"/>
      <c r="E111" s="272" t="str">
        <f>E7</f>
        <v>SN Žireč</v>
      </c>
      <c r="F111" s="273"/>
      <c r="G111" s="273"/>
      <c r="H111" s="273"/>
      <c r="L111" s="23"/>
    </row>
    <row r="112" spans="2:47" ht="12" customHeight="1">
      <c r="B112" s="18"/>
      <c r="C112" s="22" t="s">
        <v>171</v>
      </c>
      <c r="L112" s="18"/>
    </row>
    <row r="113" spans="2:65" s="25" customFormat="1" ht="16.5" customHeight="1">
      <c r="B113" s="23"/>
      <c r="E113" s="272" t="s">
        <v>1232</v>
      </c>
      <c r="F113" s="271"/>
      <c r="G113" s="271"/>
      <c r="H113" s="271"/>
      <c r="L113" s="23"/>
    </row>
    <row r="114" spans="2:65" s="25" customFormat="1" ht="12" customHeight="1">
      <c r="B114" s="23"/>
      <c r="C114" s="22" t="s">
        <v>173</v>
      </c>
      <c r="L114" s="23"/>
    </row>
    <row r="115" spans="2:65" s="25" customFormat="1" ht="16.5" customHeight="1">
      <c r="B115" s="23"/>
      <c r="E115" s="245" t="str">
        <f>E11</f>
        <v>SO 05.1 - Odstranění stávajícího odvodnění</v>
      </c>
      <c r="F115" s="271"/>
      <c r="G115" s="271"/>
      <c r="H115" s="271"/>
      <c r="L115" s="23"/>
    </row>
    <row r="116" spans="2:65" s="25" customFormat="1" ht="6.95" customHeight="1">
      <c r="B116" s="23"/>
      <c r="L116" s="23"/>
    </row>
    <row r="117" spans="2:65" s="25" customFormat="1" ht="12" customHeight="1">
      <c r="B117" s="23"/>
      <c r="C117" s="22" t="s">
        <v>19</v>
      </c>
      <c r="F117" s="30" t="str">
        <f>F14</f>
        <v xml:space="preserve"> </v>
      </c>
      <c r="I117" s="22" t="s">
        <v>21</v>
      </c>
      <c r="J117" s="163" t="str">
        <f>IF(J14="","",J14)</f>
        <v>17. 12. 2018</v>
      </c>
      <c r="L117" s="23"/>
    </row>
    <row r="118" spans="2:65" s="25" customFormat="1" ht="6.95" customHeight="1">
      <c r="B118" s="23"/>
      <c r="L118" s="23"/>
    </row>
    <row r="119" spans="2:65" s="25" customFormat="1" ht="27.95" customHeight="1">
      <c r="B119" s="23"/>
      <c r="C119" s="22" t="s">
        <v>23</v>
      </c>
      <c r="F119" s="30" t="str">
        <f>E17</f>
        <v>Povodí Labe, státní podnik</v>
      </c>
      <c r="I119" s="22" t="s">
        <v>31</v>
      </c>
      <c r="J119" s="57" t="str">
        <f>E23</f>
        <v>Sweco Hydroprojekt a.s.</v>
      </c>
      <c r="L119" s="23"/>
    </row>
    <row r="120" spans="2:65" s="25" customFormat="1" ht="15.2" customHeight="1">
      <c r="B120" s="23"/>
      <c r="C120" s="22" t="s">
        <v>29</v>
      </c>
      <c r="F120" s="30" t="str">
        <f>IF(E20="","",E20)</f>
        <v>Vyplň údaj</v>
      </c>
      <c r="I120" s="22" t="s">
        <v>36</v>
      </c>
      <c r="J120" s="57" t="str">
        <f>E26</f>
        <v xml:space="preserve"> </v>
      </c>
      <c r="L120" s="23"/>
    </row>
    <row r="121" spans="2:65" s="25" customFormat="1" ht="10.35" customHeight="1">
      <c r="B121" s="23"/>
      <c r="L121" s="23"/>
    </row>
    <row r="122" spans="2:65" s="78" customFormat="1" ht="29.25" customHeight="1">
      <c r="B122" s="71"/>
      <c r="C122" s="72" t="s">
        <v>191</v>
      </c>
      <c r="D122" s="73" t="s">
        <v>64</v>
      </c>
      <c r="E122" s="73" t="s">
        <v>60</v>
      </c>
      <c r="F122" s="73" t="s">
        <v>61</v>
      </c>
      <c r="G122" s="73" t="s">
        <v>192</v>
      </c>
      <c r="H122" s="73" t="s">
        <v>193</v>
      </c>
      <c r="I122" s="73" t="s">
        <v>194</v>
      </c>
      <c r="J122" s="73" t="s">
        <v>178</v>
      </c>
      <c r="K122" s="74" t="s">
        <v>195</v>
      </c>
      <c r="L122" s="71"/>
      <c r="M122" s="75" t="s">
        <v>1</v>
      </c>
      <c r="N122" s="76" t="s">
        <v>43</v>
      </c>
      <c r="O122" s="76" t="s">
        <v>196</v>
      </c>
      <c r="P122" s="76" t="s">
        <v>197</v>
      </c>
      <c r="Q122" s="76" t="s">
        <v>198</v>
      </c>
      <c r="R122" s="76" t="s">
        <v>199</v>
      </c>
      <c r="S122" s="76" t="s">
        <v>200</v>
      </c>
      <c r="T122" s="77" t="s">
        <v>201</v>
      </c>
    </row>
    <row r="123" spans="2:65" s="25" customFormat="1" ht="22.9" customHeight="1">
      <c r="B123" s="23"/>
      <c r="C123" s="79" t="s">
        <v>202</v>
      </c>
      <c r="J123" s="80">
        <f>BK123</f>
        <v>0</v>
      </c>
      <c r="L123" s="23"/>
      <c r="M123" s="81"/>
      <c r="N123" s="33"/>
      <c r="O123" s="33"/>
      <c r="P123" s="82">
        <f>P124</f>
        <v>0</v>
      </c>
      <c r="Q123" s="33"/>
      <c r="R123" s="82">
        <f>R124</f>
        <v>0</v>
      </c>
      <c r="S123" s="33"/>
      <c r="T123" s="83">
        <f>T124</f>
        <v>7.3368000000000002</v>
      </c>
      <c r="AT123" s="15" t="s">
        <v>78</v>
      </c>
      <c r="AU123" s="15" t="s">
        <v>180</v>
      </c>
      <c r="BK123" s="84">
        <f>BK124</f>
        <v>0</v>
      </c>
    </row>
    <row r="124" spans="2:65" s="86" customFormat="1" ht="25.9" customHeight="1">
      <c r="B124" s="85"/>
      <c r="D124" s="87" t="s">
        <v>78</v>
      </c>
      <c r="E124" s="88" t="s">
        <v>203</v>
      </c>
      <c r="F124" s="88" t="s">
        <v>204</v>
      </c>
      <c r="J124" s="89">
        <f>BK124</f>
        <v>0</v>
      </c>
      <c r="L124" s="85"/>
      <c r="M124" s="90"/>
      <c r="N124" s="91"/>
      <c r="O124" s="91"/>
      <c r="P124" s="92">
        <f>P125+P131</f>
        <v>0</v>
      </c>
      <c r="Q124" s="91"/>
      <c r="R124" s="92">
        <f>R125+R131</f>
        <v>0</v>
      </c>
      <c r="S124" s="91"/>
      <c r="T124" s="93">
        <f>T125+T131</f>
        <v>7.3368000000000002</v>
      </c>
      <c r="AR124" s="87" t="s">
        <v>86</v>
      </c>
      <c r="AT124" s="94" t="s">
        <v>78</v>
      </c>
      <c r="AU124" s="94" t="s">
        <v>79</v>
      </c>
      <c r="AY124" s="87" t="s">
        <v>205</v>
      </c>
      <c r="BK124" s="95">
        <f>BK125+BK131</f>
        <v>0</v>
      </c>
    </row>
    <row r="125" spans="2:65" s="86" customFormat="1" ht="22.9" customHeight="1">
      <c r="B125" s="85"/>
      <c r="D125" s="87" t="s">
        <v>78</v>
      </c>
      <c r="E125" s="96" t="s">
        <v>286</v>
      </c>
      <c r="F125" s="96" t="s">
        <v>406</v>
      </c>
      <c r="J125" s="97">
        <f>BK125</f>
        <v>0</v>
      </c>
      <c r="L125" s="85"/>
      <c r="M125" s="90"/>
      <c r="N125" s="91"/>
      <c r="O125" s="91"/>
      <c r="P125" s="92">
        <f>SUM(P126:P130)</f>
        <v>0</v>
      </c>
      <c r="Q125" s="91"/>
      <c r="R125" s="92">
        <f>SUM(R126:R130)</f>
        <v>0</v>
      </c>
      <c r="S125" s="91"/>
      <c r="T125" s="93">
        <f>SUM(T126:T130)</f>
        <v>7.3368000000000002</v>
      </c>
      <c r="AR125" s="87" t="s">
        <v>86</v>
      </c>
      <c r="AT125" s="94" t="s">
        <v>78</v>
      </c>
      <c r="AU125" s="94" t="s">
        <v>86</v>
      </c>
      <c r="AY125" s="87" t="s">
        <v>205</v>
      </c>
      <c r="BK125" s="95">
        <f>SUM(BK126:BK130)</f>
        <v>0</v>
      </c>
    </row>
    <row r="126" spans="2:65" s="25" customFormat="1" ht="24" customHeight="1">
      <c r="B126" s="23"/>
      <c r="C126" s="98" t="s">
        <v>86</v>
      </c>
      <c r="D126" s="98" t="s">
        <v>207</v>
      </c>
      <c r="E126" s="99" t="s">
        <v>1234</v>
      </c>
      <c r="F126" s="100" t="s">
        <v>1235</v>
      </c>
      <c r="G126" s="101" t="s">
        <v>371</v>
      </c>
      <c r="H126" s="102">
        <v>2038</v>
      </c>
      <c r="I126" s="5"/>
      <c r="J126" s="102">
        <f>ROUND(I126*H126,2)</f>
        <v>0</v>
      </c>
      <c r="K126" s="100" t="s">
        <v>234</v>
      </c>
      <c r="L126" s="23"/>
      <c r="M126" s="103" t="s">
        <v>1</v>
      </c>
      <c r="N126" s="104" t="s">
        <v>44</v>
      </c>
      <c r="O126" s="105"/>
      <c r="P126" s="106">
        <f>O126*H126</f>
        <v>0</v>
      </c>
      <c r="Q126" s="106">
        <v>0</v>
      </c>
      <c r="R126" s="106">
        <f>Q126*H126</f>
        <v>0</v>
      </c>
      <c r="S126" s="106">
        <v>3.5999999999999999E-3</v>
      </c>
      <c r="T126" s="107">
        <f>S126*H126</f>
        <v>7.3368000000000002</v>
      </c>
      <c r="AR126" s="108" t="s">
        <v>212</v>
      </c>
      <c r="AT126" s="108" t="s">
        <v>207</v>
      </c>
      <c r="AU126" s="108" t="s">
        <v>88</v>
      </c>
      <c r="AY126" s="15" t="s">
        <v>205</v>
      </c>
      <c r="BE126" s="109">
        <f>IF(N126="základní",J126,0)</f>
        <v>0</v>
      </c>
      <c r="BF126" s="109">
        <f>IF(N126="snížená",J126,0)</f>
        <v>0</v>
      </c>
      <c r="BG126" s="109">
        <f>IF(N126="zákl. přenesená",J126,0)</f>
        <v>0</v>
      </c>
      <c r="BH126" s="109">
        <f>IF(N126="sníž. přenesená",J126,0)</f>
        <v>0</v>
      </c>
      <c r="BI126" s="109">
        <f>IF(N126="nulová",J126,0)</f>
        <v>0</v>
      </c>
      <c r="BJ126" s="15" t="s">
        <v>86</v>
      </c>
      <c r="BK126" s="109">
        <f>ROUND(I126*H126,2)</f>
        <v>0</v>
      </c>
      <c r="BL126" s="15" t="s">
        <v>212</v>
      </c>
      <c r="BM126" s="108" t="s">
        <v>1236</v>
      </c>
    </row>
    <row r="127" spans="2:65" s="25" customFormat="1">
      <c r="B127" s="23"/>
      <c r="D127" s="110" t="s">
        <v>214</v>
      </c>
      <c r="F127" s="198" t="s">
        <v>1237</v>
      </c>
      <c r="I127" s="2"/>
      <c r="L127" s="23"/>
      <c r="M127" s="112"/>
      <c r="N127" s="105"/>
      <c r="O127" s="105"/>
      <c r="P127" s="105"/>
      <c r="Q127" s="105"/>
      <c r="R127" s="105"/>
      <c r="S127" s="105"/>
      <c r="T127" s="113"/>
      <c r="AT127" s="15" t="s">
        <v>214</v>
      </c>
      <c r="AU127" s="15" t="s">
        <v>88</v>
      </c>
    </row>
    <row r="128" spans="2:65" s="115" customFormat="1">
      <c r="B128" s="114"/>
      <c r="D128" s="110" t="s">
        <v>218</v>
      </c>
      <c r="E128" s="116" t="s">
        <v>1</v>
      </c>
      <c r="F128" s="117" t="s">
        <v>1238</v>
      </c>
      <c r="H128" s="116" t="s">
        <v>1</v>
      </c>
      <c r="I128" s="9"/>
      <c r="L128" s="114"/>
      <c r="M128" s="118"/>
      <c r="N128" s="119"/>
      <c r="O128" s="119"/>
      <c r="P128" s="119"/>
      <c r="Q128" s="119"/>
      <c r="R128" s="119"/>
      <c r="S128" s="119"/>
      <c r="T128" s="120"/>
      <c r="AT128" s="116" t="s">
        <v>218</v>
      </c>
      <c r="AU128" s="116" t="s">
        <v>88</v>
      </c>
      <c r="AV128" s="115" t="s">
        <v>86</v>
      </c>
      <c r="AW128" s="115" t="s">
        <v>35</v>
      </c>
      <c r="AX128" s="115" t="s">
        <v>79</v>
      </c>
      <c r="AY128" s="116" t="s">
        <v>205</v>
      </c>
    </row>
    <row r="129" spans="2:65" s="122" customFormat="1">
      <c r="B129" s="121"/>
      <c r="D129" s="110" t="s">
        <v>218</v>
      </c>
      <c r="E129" s="123" t="s">
        <v>1</v>
      </c>
      <c r="F129" s="124" t="s">
        <v>1239</v>
      </c>
      <c r="H129" s="125">
        <v>2038</v>
      </c>
      <c r="I129" s="6"/>
      <c r="L129" s="121"/>
      <c r="M129" s="126"/>
      <c r="N129" s="127"/>
      <c r="O129" s="127"/>
      <c r="P129" s="127"/>
      <c r="Q129" s="127"/>
      <c r="R129" s="127"/>
      <c r="S129" s="127"/>
      <c r="T129" s="128"/>
      <c r="AT129" s="123" t="s">
        <v>218</v>
      </c>
      <c r="AU129" s="123" t="s">
        <v>88</v>
      </c>
      <c r="AV129" s="122" t="s">
        <v>88</v>
      </c>
      <c r="AW129" s="122" t="s">
        <v>35</v>
      </c>
      <c r="AX129" s="122" t="s">
        <v>79</v>
      </c>
      <c r="AY129" s="123" t="s">
        <v>205</v>
      </c>
    </row>
    <row r="130" spans="2:65" s="200" customFormat="1">
      <c r="B130" s="199"/>
      <c r="D130" s="110" t="s">
        <v>218</v>
      </c>
      <c r="E130" s="201" t="s">
        <v>1</v>
      </c>
      <c r="F130" s="202" t="s">
        <v>220</v>
      </c>
      <c r="H130" s="203">
        <v>2038</v>
      </c>
      <c r="I130" s="7"/>
      <c r="L130" s="199"/>
      <c r="M130" s="204"/>
      <c r="N130" s="205"/>
      <c r="O130" s="205"/>
      <c r="P130" s="205"/>
      <c r="Q130" s="205"/>
      <c r="R130" s="205"/>
      <c r="S130" s="205"/>
      <c r="T130" s="206"/>
      <c r="AT130" s="201" t="s">
        <v>218</v>
      </c>
      <c r="AU130" s="201" t="s">
        <v>88</v>
      </c>
      <c r="AV130" s="200" t="s">
        <v>212</v>
      </c>
      <c r="AW130" s="200" t="s">
        <v>35</v>
      </c>
      <c r="AX130" s="200" t="s">
        <v>86</v>
      </c>
      <c r="AY130" s="201" t="s">
        <v>205</v>
      </c>
    </row>
    <row r="131" spans="2:65" s="86" customFormat="1" ht="22.9" customHeight="1">
      <c r="B131" s="85"/>
      <c r="D131" s="87" t="s">
        <v>78</v>
      </c>
      <c r="E131" s="96" t="s">
        <v>918</v>
      </c>
      <c r="F131" s="96" t="s">
        <v>919</v>
      </c>
      <c r="I131" s="4"/>
      <c r="J131" s="97">
        <f>BK131</f>
        <v>0</v>
      </c>
      <c r="L131" s="85"/>
      <c r="M131" s="90"/>
      <c r="N131" s="91"/>
      <c r="O131" s="91"/>
      <c r="P131" s="92">
        <f>SUM(P132:P141)</f>
        <v>0</v>
      </c>
      <c r="Q131" s="91"/>
      <c r="R131" s="92">
        <f>SUM(R132:R141)</f>
        <v>0</v>
      </c>
      <c r="S131" s="91"/>
      <c r="T131" s="93">
        <f>SUM(T132:T141)</f>
        <v>0</v>
      </c>
      <c r="AR131" s="87" t="s">
        <v>86</v>
      </c>
      <c r="AT131" s="94" t="s">
        <v>78</v>
      </c>
      <c r="AU131" s="94" t="s">
        <v>86</v>
      </c>
      <c r="AY131" s="87" t="s">
        <v>205</v>
      </c>
      <c r="BK131" s="95">
        <f>SUM(BK132:BK141)</f>
        <v>0</v>
      </c>
    </row>
    <row r="132" spans="2:65" s="25" customFormat="1" ht="24" customHeight="1">
      <c r="B132" s="23"/>
      <c r="C132" s="98" t="s">
        <v>88</v>
      </c>
      <c r="D132" s="98" t="s">
        <v>207</v>
      </c>
      <c r="E132" s="99" t="s">
        <v>921</v>
      </c>
      <c r="F132" s="100" t="s">
        <v>922</v>
      </c>
      <c r="G132" s="101" t="s">
        <v>224</v>
      </c>
      <c r="H132" s="102">
        <v>7.34</v>
      </c>
      <c r="I132" s="5"/>
      <c r="J132" s="102">
        <f>ROUND(I132*H132,2)</f>
        <v>0</v>
      </c>
      <c r="K132" s="100" t="s">
        <v>234</v>
      </c>
      <c r="L132" s="23"/>
      <c r="M132" s="103" t="s">
        <v>1</v>
      </c>
      <c r="N132" s="104" t="s">
        <v>44</v>
      </c>
      <c r="O132" s="105"/>
      <c r="P132" s="106">
        <f>O132*H132</f>
        <v>0</v>
      </c>
      <c r="Q132" s="106">
        <v>0</v>
      </c>
      <c r="R132" s="106">
        <f>Q132*H132</f>
        <v>0</v>
      </c>
      <c r="S132" s="106">
        <v>0</v>
      </c>
      <c r="T132" s="107">
        <f>S132*H132</f>
        <v>0</v>
      </c>
      <c r="AR132" s="108" t="s">
        <v>212</v>
      </c>
      <c r="AT132" s="108" t="s">
        <v>207</v>
      </c>
      <c r="AU132" s="108" t="s">
        <v>88</v>
      </c>
      <c r="AY132" s="15" t="s">
        <v>205</v>
      </c>
      <c r="BE132" s="109">
        <f>IF(N132="základní",J132,0)</f>
        <v>0</v>
      </c>
      <c r="BF132" s="109">
        <f>IF(N132="snížená",J132,0)</f>
        <v>0</v>
      </c>
      <c r="BG132" s="109">
        <f>IF(N132="zákl. přenesená",J132,0)</f>
        <v>0</v>
      </c>
      <c r="BH132" s="109">
        <f>IF(N132="sníž. přenesená",J132,0)</f>
        <v>0</v>
      </c>
      <c r="BI132" s="109">
        <f>IF(N132="nulová",J132,0)</f>
        <v>0</v>
      </c>
      <c r="BJ132" s="15" t="s">
        <v>86</v>
      </c>
      <c r="BK132" s="109">
        <f>ROUND(I132*H132,2)</f>
        <v>0</v>
      </c>
      <c r="BL132" s="15" t="s">
        <v>212</v>
      </c>
      <c r="BM132" s="108" t="s">
        <v>1240</v>
      </c>
    </row>
    <row r="133" spans="2:65" s="25" customFormat="1" ht="19.5">
      <c r="B133" s="23"/>
      <c r="D133" s="110" t="s">
        <v>214</v>
      </c>
      <c r="F133" s="198" t="s">
        <v>1241</v>
      </c>
      <c r="I133" s="2"/>
      <c r="L133" s="23"/>
      <c r="M133" s="112"/>
      <c r="N133" s="105"/>
      <c r="O133" s="105"/>
      <c r="P133" s="105"/>
      <c r="Q133" s="105"/>
      <c r="R133" s="105"/>
      <c r="S133" s="105"/>
      <c r="T133" s="113"/>
      <c r="AT133" s="15" t="s">
        <v>214</v>
      </c>
      <c r="AU133" s="15" t="s">
        <v>88</v>
      </c>
    </row>
    <row r="134" spans="2:65" s="25" customFormat="1" ht="78">
      <c r="B134" s="23"/>
      <c r="D134" s="110" t="s">
        <v>237</v>
      </c>
      <c r="F134" s="111" t="s">
        <v>925</v>
      </c>
      <c r="I134" s="2"/>
      <c r="L134" s="23"/>
      <c r="M134" s="112"/>
      <c r="N134" s="105"/>
      <c r="O134" s="105"/>
      <c r="P134" s="105"/>
      <c r="Q134" s="105"/>
      <c r="R134" s="105"/>
      <c r="S134" s="105"/>
      <c r="T134" s="113"/>
      <c r="AT134" s="15" t="s">
        <v>237</v>
      </c>
      <c r="AU134" s="15" t="s">
        <v>88</v>
      </c>
    </row>
    <row r="135" spans="2:65" s="25" customFormat="1" ht="24" customHeight="1">
      <c r="B135" s="23"/>
      <c r="C135" s="98" t="s">
        <v>230</v>
      </c>
      <c r="D135" s="98" t="s">
        <v>207</v>
      </c>
      <c r="E135" s="99" t="s">
        <v>928</v>
      </c>
      <c r="F135" s="100" t="s">
        <v>929</v>
      </c>
      <c r="G135" s="101" t="s">
        <v>224</v>
      </c>
      <c r="H135" s="102">
        <v>249.56</v>
      </c>
      <c r="I135" s="5"/>
      <c r="J135" s="102">
        <f>ROUND(I135*H135,2)</f>
        <v>0</v>
      </c>
      <c r="K135" s="100" t="s">
        <v>234</v>
      </c>
      <c r="L135" s="23"/>
      <c r="M135" s="103" t="s">
        <v>1</v>
      </c>
      <c r="N135" s="104" t="s">
        <v>44</v>
      </c>
      <c r="O135" s="105"/>
      <c r="P135" s="106">
        <f>O135*H135</f>
        <v>0</v>
      </c>
      <c r="Q135" s="106">
        <v>0</v>
      </c>
      <c r="R135" s="106">
        <f>Q135*H135</f>
        <v>0</v>
      </c>
      <c r="S135" s="106">
        <v>0</v>
      </c>
      <c r="T135" s="107">
        <f>S135*H135</f>
        <v>0</v>
      </c>
      <c r="AR135" s="108" t="s">
        <v>212</v>
      </c>
      <c r="AT135" s="108" t="s">
        <v>207</v>
      </c>
      <c r="AU135" s="108" t="s">
        <v>88</v>
      </c>
      <c r="AY135" s="15" t="s">
        <v>205</v>
      </c>
      <c r="BE135" s="109">
        <f>IF(N135="základní",J135,0)</f>
        <v>0</v>
      </c>
      <c r="BF135" s="109">
        <f>IF(N135="snížená",J135,0)</f>
        <v>0</v>
      </c>
      <c r="BG135" s="109">
        <f>IF(N135="zákl. přenesená",J135,0)</f>
        <v>0</v>
      </c>
      <c r="BH135" s="109">
        <f>IF(N135="sníž. přenesená",J135,0)</f>
        <v>0</v>
      </c>
      <c r="BI135" s="109">
        <f>IF(N135="nulová",J135,0)</f>
        <v>0</v>
      </c>
      <c r="BJ135" s="15" t="s">
        <v>86</v>
      </c>
      <c r="BK135" s="109">
        <f>ROUND(I135*H135,2)</f>
        <v>0</v>
      </c>
      <c r="BL135" s="15" t="s">
        <v>212</v>
      </c>
      <c r="BM135" s="108" t="s">
        <v>1242</v>
      </c>
    </row>
    <row r="136" spans="2:65" s="25" customFormat="1" ht="29.25">
      <c r="B136" s="23"/>
      <c r="D136" s="110" t="s">
        <v>214</v>
      </c>
      <c r="F136" s="198" t="s">
        <v>1243</v>
      </c>
      <c r="I136" s="2"/>
      <c r="L136" s="23"/>
      <c r="M136" s="112"/>
      <c r="N136" s="105"/>
      <c r="O136" s="105"/>
      <c r="P136" s="105"/>
      <c r="Q136" s="105"/>
      <c r="R136" s="105"/>
      <c r="S136" s="105"/>
      <c r="T136" s="113"/>
      <c r="AT136" s="15" t="s">
        <v>214</v>
      </c>
      <c r="AU136" s="15" t="s">
        <v>88</v>
      </c>
    </row>
    <row r="137" spans="2:65" s="25" customFormat="1" ht="78">
      <c r="B137" s="23"/>
      <c r="D137" s="110" t="s">
        <v>237</v>
      </c>
      <c r="F137" s="111" t="s">
        <v>925</v>
      </c>
      <c r="I137" s="2"/>
      <c r="L137" s="23"/>
      <c r="M137" s="112"/>
      <c r="N137" s="105"/>
      <c r="O137" s="105"/>
      <c r="P137" s="105"/>
      <c r="Q137" s="105"/>
      <c r="R137" s="105"/>
      <c r="S137" s="105"/>
      <c r="T137" s="113"/>
      <c r="AT137" s="15" t="s">
        <v>237</v>
      </c>
      <c r="AU137" s="15" t="s">
        <v>88</v>
      </c>
    </row>
    <row r="138" spans="2:65" s="122" customFormat="1">
      <c r="B138" s="121"/>
      <c r="D138" s="110" t="s">
        <v>218</v>
      </c>
      <c r="F138" s="124" t="s">
        <v>1244</v>
      </c>
      <c r="H138" s="125">
        <v>249.56</v>
      </c>
      <c r="I138" s="6"/>
      <c r="L138" s="121"/>
      <c r="M138" s="126"/>
      <c r="N138" s="127"/>
      <c r="O138" s="127"/>
      <c r="P138" s="127"/>
      <c r="Q138" s="127"/>
      <c r="R138" s="127"/>
      <c r="S138" s="127"/>
      <c r="T138" s="128"/>
      <c r="AT138" s="123" t="s">
        <v>218</v>
      </c>
      <c r="AU138" s="123" t="s">
        <v>88</v>
      </c>
      <c r="AV138" s="122" t="s">
        <v>88</v>
      </c>
      <c r="AW138" s="122" t="s">
        <v>3</v>
      </c>
      <c r="AX138" s="122" t="s">
        <v>86</v>
      </c>
      <c r="AY138" s="123" t="s">
        <v>205</v>
      </c>
    </row>
    <row r="139" spans="2:65" s="25" customFormat="1" ht="24" customHeight="1">
      <c r="B139" s="23"/>
      <c r="C139" s="98" t="s">
        <v>212</v>
      </c>
      <c r="D139" s="98" t="s">
        <v>207</v>
      </c>
      <c r="E139" s="99" t="s">
        <v>934</v>
      </c>
      <c r="F139" s="100" t="s">
        <v>1245</v>
      </c>
      <c r="G139" s="101" t="s">
        <v>224</v>
      </c>
      <c r="H139" s="102">
        <v>7.34</v>
      </c>
      <c r="I139" s="5"/>
      <c r="J139" s="102">
        <f>ROUND(I139*H139,2)</f>
        <v>0</v>
      </c>
      <c r="K139" s="100" t="s">
        <v>211</v>
      </c>
      <c r="L139" s="23"/>
      <c r="M139" s="103" t="s">
        <v>1</v>
      </c>
      <c r="N139" s="104" t="s">
        <v>44</v>
      </c>
      <c r="O139" s="105"/>
      <c r="P139" s="106">
        <f>O139*H139</f>
        <v>0</v>
      </c>
      <c r="Q139" s="106">
        <v>0</v>
      </c>
      <c r="R139" s="106">
        <f>Q139*H139</f>
        <v>0</v>
      </c>
      <c r="S139" s="106">
        <v>0</v>
      </c>
      <c r="T139" s="107">
        <f>S139*H139</f>
        <v>0</v>
      </c>
      <c r="AR139" s="108" t="s">
        <v>212</v>
      </c>
      <c r="AT139" s="108" t="s">
        <v>207</v>
      </c>
      <c r="AU139" s="108" t="s">
        <v>88</v>
      </c>
      <c r="AY139" s="15" t="s">
        <v>205</v>
      </c>
      <c r="BE139" s="109">
        <f>IF(N139="základní",J139,0)</f>
        <v>0</v>
      </c>
      <c r="BF139" s="109">
        <f>IF(N139="snížená",J139,0)</f>
        <v>0</v>
      </c>
      <c r="BG139" s="109">
        <f>IF(N139="zákl. přenesená",J139,0)</f>
        <v>0</v>
      </c>
      <c r="BH139" s="109">
        <f>IF(N139="sníž. přenesená",J139,0)</f>
        <v>0</v>
      </c>
      <c r="BI139" s="109">
        <f>IF(N139="nulová",J139,0)</f>
        <v>0</v>
      </c>
      <c r="BJ139" s="15" t="s">
        <v>86</v>
      </c>
      <c r="BK139" s="109">
        <f>ROUND(I139*H139,2)</f>
        <v>0</v>
      </c>
      <c r="BL139" s="15" t="s">
        <v>212</v>
      </c>
      <c r="BM139" s="108" t="s">
        <v>1246</v>
      </c>
    </row>
    <row r="140" spans="2:65" s="25" customFormat="1" ht="19.5">
      <c r="B140" s="23"/>
      <c r="D140" s="110" t="s">
        <v>214</v>
      </c>
      <c r="F140" s="198" t="s">
        <v>1247</v>
      </c>
      <c r="L140" s="23"/>
      <c r="M140" s="112"/>
      <c r="N140" s="105"/>
      <c r="O140" s="105"/>
      <c r="P140" s="105"/>
      <c r="Q140" s="105"/>
      <c r="R140" s="105"/>
      <c r="S140" s="105"/>
      <c r="T140" s="113"/>
      <c r="AT140" s="15" t="s">
        <v>214</v>
      </c>
      <c r="AU140" s="15" t="s">
        <v>88</v>
      </c>
    </row>
    <row r="141" spans="2:65" s="25" customFormat="1" ht="19.5">
      <c r="B141" s="23"/>
      <c r="D141" s="110" t="s">
        <v>216</v>
      </c>
      <c r="F141" s="111" t="s">
        <v>1248</v>
      </c>
      <c r="L141" s="23"/>
      <c r="M141" s="139"/>
      <c r="N141" s="140"/>
      <c r="O141" s="140"/>
      <c r="P141" s="140"/>
      <c r="Q141" s="140"/>
      <c r="R141" s="140"/>
      <c r="S141" s="140"/>
      <c r="T141" s="141"/>
      <c r="AT141" s="15" t="s">
        <v>216</v>
      </c>
      <c r="AU141" s="15" t="s">
        <v>88</v>
      </c>
    </row>
    <row r="142" spans="2:65" s="25" customFormat="1" ht="6.95" customHeight="1">
      <c r="B142" s="53"/>
      <c r="C142" s="54"/>
      <c r="D142" s="54"/>
      <c r="E142" s="54"/>
      <c r="F142" s="54"/>
      <c r="G142" s="54"/>
      <c r="H142" s="54"/>
      <c r="I142" s="54"/>
      <c r="J142" s="54"/>
      <c r="K142" s="54"/>
      <c r="L142" s="23"/>
    </row>
  </sheetData>
  <sheetProtection algorithmName="SHA-512" hashValue="a9ahLByW8Zb9WcOAuEGV+a8TAId/Xn0nU2lD5C7mZ96v6m01STqYY4iFITWkx4NHKiiY3cUTK94t5uYmX8E3vg==" saltValue="wp/2YMZ76ti43VP0xoTD0w==" spinCount="100000" sheet="1" objects="1" scenarios="1"/>
  <autoFilter ref="C122:K141"/>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3"/>
  <sheetViews>
    <sheetView showGridLines="0" topLeftCell="A111" workbookViewId="0">
      <selection activeCell="Y129" sqref="Y129"/>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139</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1232</v>
      </c>
      <c r="F9" s="271"/>
      <c r="G9" s="271"/>
      <c r="H9" s="271"/>
      <c r="L9" s="23"/>
    </row>
    <row r="10" spans="2:46" s="25" customFormat="1" ht="12" customHeight="1">
      <c r="B10" s="23"/>
      <c r="D10" s="22" t="s">
        <v>173</v>
      </c>
      <c r="L10" s="23"/>
    </row>
    <row r="11" spans="2:46" s="25" customFormat="1" ht="36.950000000000003" customHeight="1">
      <c r="B11" s="23"/>
      <c r="E11" s="245" t="s">
        <v>1249</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ROUND(J124,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ROUND((SUM(BE124:BE162)),  2)</f>
        <v>0</v>
      </c>
      <c r="I35" s="39">
        <v>0.21</v>
      </c>
      <c r="J35" s="38">
        <f>ROUND(((SUM(BE124:BE162))*I35),  2)</f>
        <v>0</v>
      </c>
      <c r="L35" s="23"/>
    </row>
    <row r="36" spans="2:12" s="25" customFormat="1" ht="14.45" customHeight="1">
      <c r="B36" s="23"/>
      <c r="E36" s="22" t="s">
        <v>45</v>
      </c>
      <c r="F36" s="38">
        <f>ROUND((SUM(BF124:BF162)),  2)</f>
        <v>0</v>
      </c>
      <c r="I36" s="39">
        <v>0.15</v>
      </c>
      <c r="J36" s="38">
        <f>ROUND(((SUM(BF124:BF162))*I36),  2)</f>
        <v>0</v>
      </c>
      <c r="L36" s="23"/>
    </row>
    <row r="37" spans="2:12" s="25" customFormat="1" ht="14.45" hidden="1" customHeight="1">
      <c r="B37" s="23"/>
      <c r="E37" s="22" t="s">
        <v>46</v>
      </c>
      <c r="F37" s="38">
        <f>ROUND((SUM(BG124:BG162)),  2)</f>
        <v>0</v>
      </c>
      <c r="I37" s="39">
        <v>0.21</v>
      </c>
      <c r="J37" s="38">
        <f>0</f>
        <v>0</v>
      </c>
      <c r="L37" s="23"/>
    </row>
    <row r="38" spans="2:12" s="25" customFormat="1" ht="14.45" hidden="1" customHeight="1">
      <c r="B38" s="23"/>
      <c r="E38" s="22" t="s">
        <v>47</v>
      </c>
      <c r="F38" s="38">
        <f>ROUND((SUM(BH124:BH162)),  2)</f>
        <v>0</v>
      </c>
      <c r="I38" s="39">
        <v>0.15</v>
      </c>
      <c r="J38" s="38">
        <f>0</f>
        <v>0</v>
      </c>
      <c r="L38" s="23"/>
    </row>
    <row r="39" spans="2:12" s="25" customFormat="1" ht="14.45" hidden="1" customHeight="1">
      <c r="B39" s="23"/>
      <c r="E39" s="22" t="s">
        <v>48</v>
      </c>
      <c r="F39" s="38">
        <f>ROUND((SUM(BI124:BI162)),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1232</v>
      </c>
      <c r="F87" s="271"/>
      <c r="G87" s="271"/>
      <c r="H87" s="271"/>
      <c r="L87" s="23"/>
    </row>
    <row r="88" spans="2:12" s="25" customFormat="1" ht="12" customHeight="1">
      <c r="B88" s="23"/>
      <c r="C88" s="22" t="s">
        <v>173</v>
      </c>
      <c r="L88" s="23"/>
    </row>
    <row r="89" spans="2:12" s="25" customFormat="1" ht="16.5" customHeight="1">
      <c r="B89" s="23"/>
      <c r="E89" s="245" t="str">
        <f>E11</f>
        <v>SO 05.2 - Obnova odvodnění v místě boční hráze</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J124</f>
        <v>0</v>
      </c>
      <c r="L98" s="23"/>
      <c r="AU98" s="15" t="s">
        <v>180</v>
      </c>
    </row>
    <row r="99" spans="2:47" s="62" customFormat="1" ht="24.95" customHeight="1">
      <c r="B99" s="61"/>
      <c r="D99" s="63" t="s">
        <v>181</v>
      </c>
      <c r="E99" s="64"/>
      <c r="F99" s="64"/>
      <c r="G99" s="64"/>
      <c r="H99" s="64"/>
      <c r="I99" s="64"/>
      <c r="J99" s="65">
        <f>J125</f>
        <v>0</v>
      </c>
      <c r="L99" s="61"/>
    </row>
    <row r="100" spans="2:47" s="188" customFormat="1" ht="19.899999999999999" customHeight="1">
      <c r="B100" s="66"/>
      <c r="D100" s="68" t="s">
        <v>182</v>
      </c>
      <c r="E100" s="69"/>
      <c r="F100" s="69"/>
      <c r="G100" s="69"/>
      <c r="H100" s="69"/>
      <c r="I100" s="69"/>
      <c r="J100" s="70">
        <f>J126</f>
        <v>0</v>
      </c>
      <c r="L100" s="66"/>
    </row>
    <row r="101" spans="2:47" s="188" customFormat="1" ht="19.899999999999999" customHeight="1">
      <c r="B101" s="66"/>
      <c r="D101" s="68" t="s">
        <v>183</v>
      </c>
      <c r="E101" s="69"/>
      <c r="F101" s="69"/>
      <c r="G101" s="69"/>
      <c r="H101" s="69"/>
      <c r="I101" s="69"/>
      <c r="J101" s="70">
        <f>J155</f>
        <v>0</v>
      </c>
      <c r="L101" s="66"/>
    </row>
    <row r="102" spans="2:47" s="188" customFormat="1" ht="19.899999999999999" customHeight="1">
      <c r="B102" s="66"/>
      <c r="D102" s="68" t="s">
        <v>188</v>
      </c>
      <c r="E102" s="69"/>
      <c r="F102" s="69"/>
      <c r="G102" s="69"/>
      <c r="H102" s="69"/>
      <c r="I102" s="69"/>
      <c r="J102" s="70">
        <f>J160</f>
        <v>0</v>
      </c>
      <c r="L102" s="66"/>
    </row>
    <row r="103" spans="2:47" s="25" customFormat="1" ht="21.75" customHeight="1">
      <c r="B103" s="23"/>
      <c r="L103" s="23"/>
    </row>
    <row r="104" spans="2:47" s="25" customFormat="1" ht="6.95" customHeight="1">
      <c r="B104" s="53"/>
      <c r="C104" s="54"/>
      <c r="D104" s="54"/>
      <c r="E104" s="54"/>
      <c r="F104" s="54"/>
      <c r="G104" s="54"/>
      <c r="H104" s="54"/>
      <c r="I104" s="54"/>
      <c r="J104" s="54"/>
      <c r="K104" s="54"/>
      <c r="L104" s="23"/>
    </row>
    <row r="108" spans="2:47" s="25" customFormat="1" ht="6.95" customHeight="1">
      <c r="B108" s="55"/>
      <c r="C108" s="56"/>
      <c r="D108" s="56"/>
      <c r="E108" s="56"/>
      <c r="F108" s="56"/>
      <c r="G108" s="56"/>
      <c r="H108" s="56"/>
      <c r="I108" s="56"/>
      <c r="J108" s="56"/>
      <c r="K108" s="56"/>
      <c r="L108" s="23"/>
    </row>
    <row r="109" spans="2:47" s="25" customFormat="1" ht="24.95" customHeight="1">
      <c r="B109" s="23"/>
      <c r="C109" s="19" t="s">
        <v>190</v>
      </c>
      <c r="L109" s="23"/>
    </row>
    <row r="110" spans="2:47" s="25" customFormat="1" ht="6.95" customHeight="1">
      <c r="B110" s="23"/>
      <c r="L110" s="23"/>
    </row>
    <row r="111" spans="2:47" s="25" customFormat="1" ht="12" customHeight="1">
      <c r="B111" s="23"/>
      <c r="C111" s="22" t="s">
        <v>15</v>
      </c>
      <c r="L111" s="23"/>
    </row>
    <row r="112" spans="2:47" s="25" customFormat="1" ht="16.5" customHeight="1">
      <c r="B112" s="23"/>
      <c r="E112" s="272" t="str">
        <f>E7</f>
        <v>SN Žireč</v>
      </c>
      <c r="F112" s="273"/>
      <c r="G112" s="273"/>
      <c r="H112" s="273"/>
      <c r="L112" s="23"/>
    </row>
    <row r="113" spans="2:65" ht="12" customHeight="1">
      <c r="B113" s="18"/>
      <c r="C113" s="22" t="s">
        <v>171</v>
      </c>
      <c r="L113" s="18"/>
    </row>
    <row r="114" spans="2:65" s="25" customFormat="1" ht="16.5" customHeight="1">
      <c r="B114" s="23"/>
      <c r="E114" s="272" t="s">
        <v>1232</v>
      </c>
      <c r="F114" s="271"/>
      <c r="G114" s="271"/>
      <c r="H114" s="271"/>
      <c r="L114" s="23"/>
    </row>
    <row r="115" spans="2:65" s="25" customFormat="1" ht="12" customHeight="1">
      <c r="B115" s="23"/>
      <c r="C115" s="22" t="s">
        <v>173</v>
      </c>
      <c r="L115" s="23"/>
    </row>
    <row r="116" spans="2:65" s="25" customFormat="1" ht="16.5" customHeight="1">
      <c r="B116" s="23"/>
      <c r="E116" s="245" t="str">
        <f>E11</f>
        <v>SO 05.2 - Obnova odvodnění v místě boční hráze</v>
      </c>
      <c r="F116" s="271"/>
      <c r="G116" s="271"/>
      <c r="H116" s="271"/>
      <c r="L116" s="23"/>
    </row>
    <row r="117" spans="2:65" s="25" customFormat="1" ht="6.95" customHeight="1">
      <c r="B117" s="23"/>
      <c r="L117" s="23"/>
    </row>
    <row r="118" spans="2:65" s="25" customFormat="1" ht="12" customHeight="1">
      <c r="B118" s="23"/>
      <c r="C118" s="22" t="s">
        <v>19</v>
      </c>
      <c r="F118" s="30" t="str">
        <f>F14</f>
        <v xml:space="preserve"> </v>
      </c>
      <c r="I118" s="22" t="s">
        <v>21</v>
      </c>
      <c r="J118" s="163" t="str">
        <f>IF(J14="","",J14)</f>
        <v>17. 12. 2018</v>
      </c>
      <c r="L118" s="23"/>
    </row>
    <row r="119" spans="2:65" s="25" customFormat="1" ht="6.95" customHeight="1">
      <c r="B119" s="23"/>
      <c r="L119" s="23"/>
    </row>
    <row r="120" spans="2:65" s="25" customFormat="1" ht="27.95" customHeight="1">
      <c r="B120" s="23"/>
      <c r="C120" s="22" t="s">
        <v>23</v>
      </c>
      <c r="F120" s="30" t="str">
        <f>E17</f>
        <v>Povodí Labe, státní podnik</v>
      </c>
      <c r="I120" s="22" t="s">
        <v>31</v>
      </c>
      <c r="J120" s="57" t="str">
        <f>E23</f>
        <v>Sweco Hydroprojekt a.s.</v>
      </c>
      <c r="L120" s="23"/>
    </row>
    <row r="121" spans="2:65" s="25" customFormat="1" ht="15.2" customHeight="1">
      <c r="B121" s="23"/>
      <c r="C121" s="22" t="s">
        <v>29</v>
      </c>
      <c r="F121" s="30" t="str">
        <f>IF(E20="","",E20)</f>
        <v>Vyplň údaj</v>
      </c>
      <c r="I121" s="22" t="s">
        <v>36</v>
      </c>
      <c r="J121" s="57" t="str">
        <f>E26</f>
        <v xml:space="preserve"> </v>
      </c>
      <c r="L121" s="23"/>
    </row>
    <row r="122" spans="2:65" s="25" customFormat="1" ht="10.35" customHeight="1">
      <c r="B122" s="23"/>
      <c r="L122" s="23"/>
    </row>
    <row r="123" spans="2:65" s="78" customFormat="1" ht="29.25" customHeight="1">
      <c r="B123" s="71"/>
      <c r="C123" s="72" t="s">
        <v>191</v>
      </c>
      <c r="D123" s="73" t="s">
        <v>64</v>
      </c>
      <c r="E123" s="73" t="s">
        <v>60</v>
      </c>
      <c r="F123" s="73" t="s">
        <v>61</v>
      </c>
      <c r="G123" s="73" t="s">
        <v>192</v>
      </c>
      <c r="H123" s="73" t="s">
        <v>193</v>
      </c>
      <c r="I123" s="73" t="s">
        <v>194</v>
      </c>
      <c r="J123" s="73" t="s">
        <v>178</v>
      </c>
      <c r="K123" s="74" t="s">
        <v>195</v>
      </c>
      <c r="L123" s="71"/>
      <c r="M123" s="75" t="s">
        <v>1</v>
      </c>
      <c r="N123" s="76" t="s">
        <v>43</v>
      </c>
      <c r="O123" s="76" t="s">
        <v>196</v>
      </c>
      <c r="P123" s="76" t="s">
        <v>197</v>
      </c>
      <c r="Q123" s="76" t="s">
        <v>198</v>
      </c>
      <c r="R123" s="76" t="s">
        <v>199</v>
      </c>
      <c r="S123" s="76" t="s">
        <v>200</v>
      </c>
      <c r="T123" s="77" t="s">
        <v>201</v>
      </c>
    </row>
    <row r="124" spans="2:65" s="25" customFormat="1" ht="22.9" customHeight="1">
      <c r="B124" s="23"/>
      <c r="C124" s="79" t="s">
        <v>202</v>
      </c>
      <c r="J124" s="80">
        <f>BK124</f>
        <v>0</v>
      </c>
      <c r="L124" s="23"/>
      <c r="M124" s="81"/>
      <c r="N124" s="33"/>
      <c r="O124" s="33"/>
      <c r="P124" s="82">
        <f>P125</f>
        <v>0</v>
      </c>
      <c r="Q124" s="33"/>
      <c r="R124" s="82">
        <f>R125</f>
        <v>142.28946999999999</v>
      </c>
      <c r="S124" s="33"/>
      <c r="T124" s="83">
        <f>T125</f>
        <v>0</v>
      </c>
      <c r="AT124" s="15" t="s">
        <v>78</v>
      </c>
      <c r="AU124" s="15" t="s">
        <v>180</v>
      </c>
      <c r="BK124" s="84">
        <f>BK125</f>
        <v>0</v>
      </c>
    </row>
    <row r="125" spans="2:65" s="86" customFormat="1" ht="25.9" customHeight="1">
      <c r="B125" s="85"/>
      <c r="D125" s="87" t="s">
        <v>78</v>
      </c>
      <c r="E125" s="88" t="s">
        <v>203</v>
      </c>
      <c r="F125" s="88" t="s">
        <v>204</v>
      </c>
      <c r="J125" s="89">
        <f>BK125</f>
        <v>0</v>
      </c>
      <c r="L125" s="85"/>
      <c r="M125" s="90"/>
      <c r="N125" s="91"/>
      <c r="O125" s="91"/>
      <c r="P125" s="92">
        <f>P126+P155+P160</f>
        <v>0</v>
      </c>
      <c r="Q125" s="91"/>
      <c r="R125" s="92">
        <f>R126+R155+R160</f>
        <v>142.28946999999999</v>
      </c>
      <c r="S125" s="91"/>
      <c r="T125" s="93">
        <f>T126+T155+T160</f>
        <v>0</v>
      </c>
      <c r="AR125" s="87" t="s">
        <v>86</v>
      </c>
      <c r="AT125" s="94" t="s">
        <v>78</v>
      </c>
      <c r="AU125" s="94" t="s">
        <v>79</v>
      </c>
      <c r="AY125" s="87" t="s">
        <v>205</v>
      </c>
      <c r="BK125" s="95">
        <f>BK126+BK155+BK160</f>
        <v>0</v>
      </c>
    </row>
    <row r="126" spans="2:65" s="86" customFormat="1" ht="22.9" customHeight="1">
      <c r="B126" s="85"/>
      <c r="D126" s="87" t="s">
        <v>78</v>
      </c>
      <c r="E126" s="96" t="s">
        <v>86</v>
      </c>
      <c r="F126" s="96" t="s">
        <v>206</v>
      </c>
      <c r="J126" s="97">
        <f>BK126</f>
        <v>0</v>
      </c>
      <c r="L126" s="85"/>
      <c r="M126" s="90"/>
      <c r="N126" s="91"/>
      <c r="O126" s="91"/>
      <c r="P126" s="92">
        <f>SUM(P127:P154)</f>
        <v>0</v>
      </c>
      <c r="Q126" s="91"/>
      <c r="R126" s="92">
        <f>SUM(R127:R154)</f>
        <v>0</v>
      </c>
      <c r="S126" s="91"/>
      <c r="T126" s="93">
        <f>SUM(T127:T154)</f>
        <v>0</v>
      </c>
      <c r="AR126" s="87" t="s">
        <v>86</v>
      </c>
      <c r="AT126" s="94" t="s">
        <v>78</v>
      </c>
      <c r="AU126" s="94" t="s">
        <v>86</v>
      </c>
      <c r="AY126" s="87" t="s">
        <v>205</v>
      </c>
      <c r="BK126" s="95">
        <f>SUM(BK127:BK154)</f>
        <v>0</v>
      </c>
    </row>
    <row r="127" spans="2:65" s="25" customFormat="1" ht="24" customHeight="1">
      <c r="B127" s="23"/>
      <c r="C127" s="98" t="s">
        <v>86</v>
      </c>
      <c r="D127" s="98" t="s">
        <v>207</v>
      </c>
      <c r="E127" s="99" t="s">
        <v>1250</v>
      </c>
      <c r="F127" s="100" t="s">
        <v>1251</v>
      </c>
      <c r="G127" s="101" t="s">
        <v>233</v>
      </c>
      <c r="H127" s="102">
        <v>154.32</v>
      </c>
      <c r="I127" s="5"/>
      <c r="J127" s="102">
        <f>ROUND(I127*H127,2)</f>
        <v>0</v>
      </c>
      <c r="K127" s="100" t="s">
        <v>234</v>
      </c>
      <c r="L127" s="23"/>
      <c r="M127" s="103" t="s">
        <v>1</v>
      </c>
      <c r="N127" s="104" t="s">
        <v>44</v>
      </c>
      <c r="O127" s="105"/>
      <c r="P127" s="106">
        <f>O127*H127</f>
        <v>0</v>
      </c>
      <c r="Q127" s="106">
        <v>0</v>
      </c>
      <c r="R127" s="106">
        <f>Q127*H127</f>
        <v>0</v>
      </c>
      <c r="S127" s="106">
        <v>0</v>
      </c>
      <c r="T127" s="107">
        <f>S127*H127</f>
        <v>0</v>
      </c>
      <c r="AR127" s="108" t="s">
        <v>212</v>
      </c>
      <c r="AT127" s="108" t="s">
        <v>207</v>
      </c>
      <c r="AU127" s="108" t="s">
        <v>88</v>
      </c>
      <c r="AY127" s="15" t="s">
        <v>205</v>
      </c>
      <c r="BE127" s="109">
        <f>IF(N127="základní",J127,0)</f>
        <v>0</v>
      </c>
      <c r="BF127" s="109">
        <f>IF(N127="snížená",J127,0)</f>
        <v>0</v>
      </c>
      <c r="BG127" s="109">
        <f>IF(N127="zákl. přenesená",J127,0)</f>
        <v>0</v>
      </c>
      <c r="BH127" s="109">
        <f>IF(N127="sníž. přenesená",J127,0)</f>
        <v>0</v>
      </c>
      <c r="BI127" s="109">
        <f>IF(N127="nulová",J127,0)</f>
        <v>0</v>
      </c>
      <c r="BJ127" s="15" t="s">
        <v>86</v>
      </c>
      <c r="BK127" s="109">
        <f>ROUND(I127*H127,2)</f>
        <v>0</v>
      </c>
      <c r="BL127" s="15" t="s">
        <v>212</v>
      </c>
      <c r="BM127" s="108" t="s">
        <v>1252</v>
      </c>
    </row>
    <row r="128" spans="2:65" s="25" customFormat="1" ht="29.25">
      <c r="B128" s="23"/>
      <c r="D128" s="110" t="s">
        <v>214</v>
      </c>
      <c r="F128" s="198" t="s">
        <v>1253</v>
      </c>
      <c r="I128" s="2"/>
      <c r="L128" s="23"/>
      <c r="M128" s="112"/>
      <c r="N128" s="105"/>
      <c r="O128" s="105"/>
      <c r="P128" s="105"/>
      <c r="Q128" s="105"/>
      <c r="R128" s="105"/>
      <c r="S128" s="105"/>
      <c r="T128" s="113"/>
      <c r="AT128" s="15" t="s">
        <v>214</v>
      </c>
      <c r="AU128" s="15" t="s">
        <v>88</v>
      </c>
    </row>
    <row r="129" spans="2:65" s="25" customFormat="1" ht="87.75">
      <c r="B129" s="23"/>
      <c r="D129" s="110" t="s">
        <v>237</v>
      </c>
      <c r="F129" s="111" t="s">
        <v>1254</v>
      </c>
      <c r="I129" s="2"/>
      <c r="L129" s="23"/>
      <c r="M129" s="112"/>
      <c r="N129" s="105"/>
      <c r="O129" s="105"/>
      <c r="P129" s="105"/>
      <c r="Q129" s="105"/>
      <c r="R129" s="105"/>
      <c r="S129" s="105"/>
      <c r="T129" s="113"/>
      <c r="AT129" s="15" t="s">
        <v>237</v>
      </c>
      <c r="AU129" s="15" t="s">
        <v>88</v>
      </c>
    </row>
    <row r="130" spans="2:65" s="115" customFormat="1">
      <c r="B130" s="114"/>
      <c r="D130" s="110" t="s">
        <v>218</v>
      </c>
      <c r="E130" s="116" t="s">
        <v>1</v>
      </c>
      <c r="F130" s="117" t="s">
        <v>1255</v>
      </c>
      <c r="H130" s="116" t="s">
        <v>1</v>
      </c>
      <c r="I130" s="9"/>
      <c r="L130" s="114"/>
      <c r="M130" s="118"/>
      <c r="N130" s="119"/>
      <c r="O130" s="119"/>
      <c r="P130" s="119"/>
      <c r="Q130" s="119"/>
      <c r="R130" s="119"/>
      <c r="S130" s="119"/>
      <c r="T130" s="120"/>
      <c r="AT130" s="116" t="s">
        <v>218</v>
      </c>
      <c r="AU130" s="116" t="s">
        <v>88</v>
      </c>
      <c r="AV130" s="115" t="s">
        <v>86</v>
      </c>
      <c r="AW130" s="115" t="s">
        <v>35</v>
      </c>
      <c r="AX130" s="115" t="s">
        <v>79</v>
      </c>
      <c r="AY130" s="116" t="s">
        <v>205</v>
      </c>
    </row>
    <row r="131" spans="2:65" s="122" customFormat="1">
      <c r="B131" s="121"/>
      <c r="D131" s="110" t="s">
        <v>218</v>
      </c>
      <c r="E131" s="123" t="s">
        <v>1</v>
      </c>
      <c r="F131" s="124" t="s">
        <v>1256</v>
      </c>
      <c r="H131" s="125">
        <v>154.32</v>
      </c>
      <c r="I131" s="6"/>
      <c r="L131" s="121"/>
      <c r="M131" s="126"/>
      <c r="N131" s="127"/>
      <c r="O131" s="127"/>
      <c r="P131" s="127"/>
      <c r="Q131" s="127"/>
      <c r="R131" s="127"/>
      <c r="S131" s="127"/>
      <c r="T131" s="128"/>
      <c r="AT131" s="123" t="s">
        <v>218</v>
      </c>
      <c r="AU131" s="123" t="s">
        <v>88</v>
      </c>
      <c r="AV131" s="122" t="s">
        <v>88</v>
      </c>
      <c r="AW131" s="122" t="s">
        <v>35</v>
      </c>
      <c r="AX131" s="122" t="s">
        <v>79</v>
      </c>
      <c r="AY131" s="123" t="s">
        <v>205</v>
      </c>
    </row>
    <row r="132" spans="2:65" s="200" customFormat="1">
      <c r="B132" s="199"/>
      <c r="D132" s="110" t="s">
        <v>218</v>
      </c>
      <c r="E132" s="201" t="s">
        <v>1</v>
      </c>
      <c r="F132" s="202" t="s">
        <v>220</v>
      </c>
      <c r="H132" s="203">
        <v>154.32</v>
      </c>
      <c r="I132" s="7"/>
      <c r="L132" s="199"/>
      <c r="M132" s="204"/>
      <c r="N132" s="205"/>
      <c r="O132" s="205"/>
      <c r="P132" s="205"/>
      <c r="Q132" s="205"/>
      <c r="R132" s="205"/>
      <c r="S132" s="205"/>
      <c r="T132" s="206"/>
      <c r="AT132" s="201" t="s">
        <v>218</v>
      </c>
      <c r="AU132" s="201" t="s">
        <v>88</v>
      </c>
      <c r="AV132" s="200" t="s">
        <v>212</v>
      </c>
      <c r="AW132" s="200" t="s">
        <v>35</v>
      </c>
      <c r="AX132" s="200" t="s">
        <v>86</v>
      </c>
      <c r="AY132" s="201" t="s">
        <v>205</v>
      </c>
    </row>
    <row r="133" spans="2:65" s="25" customFormat="1" ht="24" customHeight="1">
      <c r="B133" s="23"/>
      <c r="C133" s="98" t="s">
        <v>88</v>
      </c>
      <c r="D133" s="98" t="s">
        <v>207</v>
      </c>
      <c r="E133" s="99" t="s">
        <v>242</v>
      </c>
      <c r="F133" s="100" t="s">
        <v>243</v>
      </c>
      <c r="G133" s="101" t="s">
        <v>233</v>
      </c>
      <c r="H133" s="102">
        <v>192.9</v>
      </c>
      <c r="I133" s="5"/>
      <c r="J133" s="102">
        <f>ROUND(I133*H133,2)</f>
        <v>0</v>
      </c>
      <c r="K133" s="100" t="s">
        <v>234</v>
      </c>
      <c r="L133" s="23"/>
      <c r="M133" s="103" t="s">
        <v>1</v>
      </c>
      <c r="N133" s="104" t="s">
        <v>44</v>
      </c>
      <c r="O133" s="105"/>
      <c r="P133" s="106">
        <f>O133*H133</f>
        <v>0</v>
      </c>
      <c r="Q133" s="106">
        <v>0</v>
      </c>
      <c r="R133" s="106">
        <f>Q133*H133</f>
        <v>0</v>
      </c>
      <c r="S133" s="106">
        <v>0</v>
      </c>
      <c r="T133" s="107">
        <f>S133*H133</f>
        <v>0</v>
      </c>
      <c r="AR133" s="108" t="s">
        <v>212</v>
      </c>
      <c r="AT133" s="108" t="s">
        <v>207</v>
      </c>
      <c r="AU133" s="108" t="s">
        <v>88</v>
      </c>
      <c r="AY133" s="15" t="s">
        <v>205</v>
      </c>
      <c r="BE133" s="109">
        <f>IF(N133="základní",J133,0)</f>
        <v>0</v>
      </c>
      <c r="BF133" s="109">
        <f>IF(N133="snížená",J133,0)</f>
        <v>0</v>
      </c>
      <c r="BG133" s="109">
        <f>IF(N133="zákl. přenesená",J133,0)</f>
        <v>0</v>
      </c>
      <c r="BH133" s="109">
        <f>IF(N133="sníž. přenesená",J133,0)</f>
        <v>0</v>
      </c>
      <c r="BI133" s="109">
        <f>IF(N133="nulová",J133,0)</f>
        <v>0</v>
      </c>
      <c r="BJ133" s="15" t="s">
        <v>86</v>
      </c>
      <c r="BK133" s="109">
        <f>ROUND(I133*H133,2)</f>
        <v>0</v>
      </c>
      <c r="BL133" s="15" t="s">
        <v>212</v>
      </c>
      <c r="BM133" s="108" t="s">
        <v>1257</v>
      </c>
    </row>
    <row r="134" spans="2:65" s="25" customFormat="1" ht="39">
      <c r="B134" s="23"/>
      <c r="D134" s="110" t="s">
        <v>214</v>
      </c>
      <c r="F134" s="198" t="s">
        <v>245</v>
      </c>
      <c r="I134" s="2"/>
      <c r="L134" s="23"/>
      <c r="M134" s="112"/>
      <c r="N134" s="105"/>
      <c r="O134" s="105"/>
      <c r="P134" s="105"/>
      <c r="Q134" s="105"/>
      <c r="R134" s="105"/>
      <c r="S134" s="105"/>
      <c r="T134" s="113"/>
      <c r="AT134" s="15" t="s">
        <v>214</v>
      </c>
      <c r="AU134" s="15" t="s">
        <v>88</v>
      </c>
    </row>
    <row r="135" spans="2:65" s="25" customFormat="1" ht="195">
      <c r="B135" s="23"/>
      <c r="D135" s="110" t="s">
        <v>237</v>
      </c>
      <c r="F135" s="111" t="s">
        <v>246</v>
      </c>
      <c r="I135" s="2"/>
      <c r="L135" s="23"/>
      <c r="M135" s="112"/>
      <c r="N135" s="105"/>
      <c r="O135" s="105"/>
      <c r="P135" s="105"/>
      <c r="Q135" s="105"/>
      <c r="R135" s="105"/>
      <c r="S135" s="105"/>
      <c r="T135" s="113"/>
      <c r="AT135" s="15" t="s">
        <v>237</v>
      </c>
      <c r="AU135" s="15" t="s">
        <v>88</v>
      </c>
    </row>
    <row r="136" spans="2:65" s="115" customFormat="1" ht="22.5">
      <c r="B136" s="114"/>
      <c r="D136" s="110" t="s">
        <v>218</v>
      </c>
      <c r="E136" s="116" t="s">
        <v>1</v>
      </c>
      <c r="F136" s="117" t="s">
        <v>1258</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65" s="122" customFormat="1">
      <c r="B137" s="121"/>
      <c r="D137" s="110" t="s">
        <v>218</v>
      </c>
      <c r="E137" s="123" t="s">
        <v>1</v>
      </c>
      <c r="F137" s="124" t="s">
        <v>1259</v>
      </c>
      <c r="H137" s="125">
        <v>192.9</v>
      </c>
      <c r="I137" s="6"/>
      <c r="L137" s="121"/>
      <c r="M137" s="126"/>
      <c r="N137" s="127"/>
      <c r="O137" s="127"/>
      <c r="P137" s="127"/>
      <c r="Q137" s="127"/>
      <c r="R137" s="127"/>
      <c r="S137" s="127"/>
      <c r="T137" s="128"/>
      <c r="AT137" s="123" t="s">
        <v>218</v>
      </c>
      <c r="AU137" s="123" t="s">
        <v>88</v>
      </c>
      <c r="AV137" s="122" t="s">
        <v>88</v>
      </c>
      <c r="AW137" s="122" t="s">
        <v>35</v>
      </c>
      <c r="AX137" s="122" t="s">
        <v>79</v>
      </c>
      <c r="AY137" s="123" t="s">
        <v>205</v>
      </c>
    </row>
    <row r="138" spans="2:65" s="200" customFormat="1">
      <c r="B138" s="199"/>
      <c r="D138" s="110" t="s">
        <v>218</v>
      </c>
      <c r="E138" s="201" t="s">
        <v>1</v>
      </c>
      <c r="F138" s="202" t="s">
        <v>220</v>
      </c>
      <c r="H138" s="203">
        <v>192.9</v>
      </c>
      <c r="I138" s="7"/>
      <c r="L138" s="199"/>
      <c r="M138" s="204"/>
      <c r="N138" s="205"/>
      <c r="O138" s="205"/>
      <c r="P138" s="205"/>
      <c r="Q138" s="205"/>
      <c r="R138" s="205"/>
      <c r="S138" s="205"/>
      <c r="T138" s="206"/>
      <c r="AT138" s="201" t="s">
        <v>218</v>
      </c>
      <c r="AU138" s="201" t="s">
        <v>88</v>
      </c>
      <c r="AV138" s="200" t="s">
        <v>212</v>
      </c>
      <c r="AW138" s="200" t="s">
        <v>35</v>
      </c>
      <c r="AX138" s="200" t="s">
        <v>86</v>
      </c>
      <c r="AY138" s="201" t="s">
        <v>205</v>
      </c>
    </row>
    <row r="139" spans="2:65" s="25" customFormat="1" ht="24" customHeight="1">
      <c r="B139" s="23"/>
      <c r="C139" s="98" t="s">
        <v>230</v>
      </c>
      <c r="D139" s="98" t="s">
        <v>207</v>
      </c>
      <c r="E139" s="99" t="s">
        <v>259</v>
      </c>
      <c r="F139" s="100" t="s">
        <v>260</v>
      </c>
      <c r="G139" s="101" t="s">
        <v>233</v>
      </c>
      <c r="H139" s="102">
        <v>57.85</v>
      </c>
      <c r="I139" s="5"/>
      <c r="J139" s="102">
        <f>ROUND(I139*H139,2)</f>
        <v>0</v>
      </c>
      <c r="K139" s="100" t="s">
        <v>211</v>
      </c>
      <c r="L139" s="23"/>
      <c r="M139" s="103" t="s">
        <v>1</v>
      </c>
      <c r="N139" s="104" t="s">
        <v>44</v>
      </c>
      <c r="O139" s="105"/>
      <c r="P139" s="106">
        <f>O139*H139</f>
        <v>0</v>
      </c>
      <c r="Q139" s="106">
        <v>0</v>
      </c>
      <c r="R139" s="106">
        <f>Q139*H139</f>
        <v>0</v>
      </c>
      <c r="S139" s="106">
        <v>0</v>
      </c>
      <c r="T139" s="107">
        <f>S139*H139</f>
        <v>0</v>
      </c>
      <c r="AR139" s="108" t="s">
        <v>212</v>
      </c>
      <c r="AT139" s="108" t="s">
        <v>207</v>
      </c>
      <c r="AU139" s="108" t="s">
        <v>88</v>
      </c>
      <c r="AY139" s="15" t="s">
        <v>205</v>
      </c>
      <c r="BE139" s="109">
        <f>IF(N139="základní",J139,0)</f>
        <v>0</v>
      </c>
      <c r="BF139" s="109">
        <f>IF(N139="snížená",J139,0)</f>
        <v>0</v>
      </c>
      <c r="BG139" s="109">
        <f>IF(N139="zákl. přenesená",J139,0)</f>
        <v>0</v>
      </c>
      <c r="BH139" s="109">
        <f>IF(N139="sníž. přenesená",J139,0)</f>
        <v>0</v>
      </c>
      <c r="BI139" s="109">
        <f>IF(N139="nulová",J139,0)</f>
        <v>0</v>
      </c>
      <c r="BJ139" s="15" t="s">
        <v>86</v>
      </c>
      <c r="BK139" s="109">
        <f>ROUND(I139*H139,2)</f>
        <v>0</v>
      </c>
      <c r="BL139" s="15" t="s">
        <v>212</v>
      </c>
      <c r="BM139" s="108" t="s">
        <v>1260</v>
      </c>
    </row>
    <row r="140" spans="2:65" s="122" customFormat="1">
      <c r="B140" s="121"/>
      <c r="D140" s="110" t="s">
        <v>218</v>
      </c>
      <c r="E140" s="123" t="s">
        <v>1</v>
      </c>
      <c r="F140" s="124" t="s">
        <v>1261</v>
      </c>
      <c r="H140" s="125">
        <v>154.30000000000001</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122" customFormat="1">
      <c r="B141" s="121"/>
      <c r="D141" s="110" t="s">
        <v>218</v>
      </c>
      <c r="E141" s="123" t="s">
        <v>1</v>
      </c>
      <c r="F141" s="124" t="s">
        <v>1262</v>
      </c>
      <c r="H141" s="125">
        <v>-96.45</v>
      </c>
      <c r="I141" s="6"/>
      <c r="L141" s="121"/>
      <c r="M141" s="126"/>
      <c r="N141" s="127"/>
      <c r="O141" s="127"/>
      <c r="P141" s="127"/>
      <c r="Q141" s="127"/>
      <c r="R141" s="127"/>
      <c r="S141" s="127"/>
      <c r="T141" s="128"/>
      <c r="AT141" s="123" t="s">
        <v>218</v>
      </c>
      <c r="AU141" s="123" t="s">
        <v>88</v>
      </c>
      <c r="AV141" s="122" t="s">
        <v>88</v>
      </c>
      <c r="AW141" s="122" t="s">
        <v>35</v>
      </c>
      <c r="AX141" s="122" t="s">
        <v>79</v>
      </c>
      <c r="AY141" s="123" t="s">
        <v>205</v>
      </c>
    </row>
    <row r="142" spans="2:65" s="200" customFormat="1">
      <c r="B142" s="199"/>
      <c r="D142" s="110" t="s">
        <v>218</v>
      </c>
      <c r="E142" s="201" t="s">
        <v>1</v>
      </c>
      <c r="F142" s="202" t="s">
        <v>220</v>
      </c>
      <c r="H142" s="203">
        <v>57.85</v>
      </c>
      <c r="I142" s="7"/>
      <c r="L142" s="199"/>
      <c r="M142" s="204"/>
      <c r="N142" s="205"/>
      <c r="O142" s="205"/>
      <c r="P142" s="205"/>
      <c r="Q142" s="205"/>
      <c r="R142" s="205"/>
      <c r="S142" s="205"/>
      <c r="T142" s="206"/>
      <c r="AT142" s="201" t="s">
        <v>218</v>
      </c>
      <c r="AU142" s="201" t="s">
        <v>88</v>
      </c>
      <c r="AV142" s="200" t="s">
        <v>212</v>
      </c>
      <c r="AW142" s="200" t="s">
        <v>35</v>
      </c>
      <c r="AX142" s="200" t="s">
        <v>86</v>
      </c>
      <c r="AY142" s="201" t="s">
        <v>205</v>
      </c>
    </row>
    <row r="143" spans="2:65" s="25" customFormat="1" ht="16.5" customHeight="1">
      <c r="B143" s="23"/>
      <c r="C143" s="98" t="s">
        <v>212</v>
      </c>
      <c r="D143" s="98" t="s">
        <v>207</v>
      </c>
      <c r="E143" s="99" t="s">
        <v>264</v>
      </c>
      <c r="F143" s="100" t="s">
        <v>265</v>
      </c>
      <c r="G143" s="101" t="s">
        <v>233</v>
      </c>
      <c r="H143" s="102">
        <v>96.45</v>
      </c>
      <c r="I143" s="5"/>
      <c r="J143" s="102">
        <f>ROUND(I143*H143,2)</f>
        <v>0</v>
      </c>
      <c r="K143" s="100" t="s">
        <v>234</v>
      </c>
      <c r="L143" s="23"/>
      <c r="M143" s="103" t="s">
        <v>1</v>
      </c>
      <c r="N143" s="104" t="s">
        <v>44</v>
      </c>
      <c r="O143" s="105"/>
      <c r="P143" s="106">
        <f>O143*H143</f>
        <v>0</v>
      </c>
      <c r="Q143" s="106">
        <v>0</v>
      </c>
      <c r="R143" s="106">
        <f>Q143*H143</f>
        <v>0</v>
      </c>
      <c r="S143" s="106">
        <v>0</v>
      </c>
      <c r="T143" s="107">
        <f>S143*H143</f>
        <v>0</v>
      </c>
      <c r="AR143" s="108" t="s">
        <v>212</v>
      </c>
      <c r="AT143" s="108" t="s">
        <v>207</v>
      </c>
      <c r="AU143" s="108" t="s">
        <v>88</v>
      </c>
      <c r="AY143" s="15" t="s">
        <v>205</v>
      </c>
      <c r="BE143" s="109">
        <f>IF(N143="základní",J143,0)</f>
        <v>0</v>
      </c>
      <c r="BF143" s="109">
        <f>IF(N143="snížená",J143,0)</f>
        <v>0</v>
      </c>
      <c r="BG143" s="109">
        <f>IF(N143="zákl. přenesená",J143,0)</f>
        <v>0</v>
      </c>
      <c r="BH143" s="109">
        <f>IF(N143="sníž. přenesená",J143,0)</f>
        <v>0</v>
      </c>
      <c r="BI143" s="109">
        <f>IF(N143="nulová",J143,0)</f>
        <v>0</v>
      </c>
      <c r="BJ143" s="15" t="s">
        <v>86</v>
      </c>
      <c r="BK143" s="109">
        <f>ROUND(I143*H143,2)</f>
        <v>0</v>
      </c>
      <c r="BL143" s="15" t="s">
        <v>212</v>
      </c>
      <c r="BM143" s="108" t="s">
        <v>1263</v>
      </c>
    </row>
    <row r="144" spans="2:65" s="25" customFormat="1" ht="19.5">
      <c r="B144" s="23"/>
      <c r="D144" s="110" t="s">
        <v>214</v>
      </c>
      <c r="F144" s="198" t="s">
        <v>267</v>
      </c>
      <c r="I144" s="2"/>
      <c r="L144" s="23"/>
      <c r="M144" s="112"/>
      <c r="N144" s="105"/>
      <c r="O144" s="105"/>
      <c r="P144" s="105"/>
      <c r="Q144" s="105"/>
      <c r="R144" s="105"/>
      <c r="S144" s="105"/>
      <c r="T144" s="113"/>
      <c r="AT144" s="15" t="s">
        <v>214</v>
      </c>
      <c r="AU144" s="15" t="s">
        <v>88</v>
      </c>
    </row>
    <row r="145" spans="2:65" s="25" customFormat="1" ht="146.25">
      <c r="B145" s="23"/>
      <c r="D145" s="110" t="s">
        <v>237</v>
      </c>
      <c r="F145" s="111" t="s">
        <v>268</v>
      </c>
      <c r="I145" s="2"/>
      <c r="L145" s="23"/>
      <c r="M145" s="112"/>
      <c r="N145" s="105"/>
      <c r="O145" s="105"/>
      <c r="P145" s="105"/>
      <c r="Q145" s="105"/>
      <c r="R145" s="105"/>
      <c r="S145" s="105"/>
      <c r="T145" s="113"/>
      <c r="AT145" s="15" t="s">
        <v>237</v>
      </c>
      <c r="AU145" s="15" t="s">
        <v>88</v>
      </c>
    </row>
    <row r="146" spans="2:65" s="115" customFormat="1" ht="22.5">
      <c r="B146" s="114"/>
      <c r="D146" s="110" t="s">
        <v>218</v>
      </c>
      <c r="E146" s="116" t="s">
        <v>1</v>
      </c>
      <c r="F146" s="117" t="s">
        <v>570</v>
      </c>
      <c r="H146" s="116" t="s">
        <v>1</v>
      </c>
      <c r="I146" s="9"/>
      <c r="L146" s="114"/>
      <c r="M146" s="118"/>
      <c r="N146" s="119"/>
      <c r="O146" s="119"/>
      <c r="P146" s="119"/>
      <c r="Q146" s="119"/>
      <c r="R146" s="119"/>
      <c r="S146" s="119"/>
      <c r="T146" s="120"/>
      <c r="AT146" s="116" t="s">
        <v>218</v>
      </c>
      <c r="AU146" s="116" t="s">
        <v>88</v>
      </c>
      <c r="AV146" s="115" t="s">
        <v>86</v>
      </c>
      <c r="AW146" s="115" t="s">
        <v>35</v>
      </c>
      <c r="AX146" s="115" t="s">
        <v>79</v>
      </c>
      <c r="AY146" s="116" t="s">
        <v>205</v>
      </c>
    </row>
    <row r="147" spans="2:65" s="122" customFormat="1">
      <c r="B147" s="121"/>
      <c r="D147" s="110" t="s">
        <v>218</v>
      </c>
      <c r="E147" s="123" t="s">
        <v>1</v>
      </c>
      <c r="F147" s="124" t="s">
        <v>1264</v>
      </c>
      <c r="H147" s="125">
        <v>96.45</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200" customFormat="1">
      <c r="B148" s="199"/>
      <c r="D148" s="110" t="s">
        <v>218</v>
      </c>
      <c r="E148" s="201" t="s">
        <v>1</v>
      </c>
      <c r="F148" s="202" t="s">
        <v>220</v>
      </c>
      <c r="H148" s="203">
        <v>96.45</v>
      </c>
      <c r="I148" s="7"/>
      <c r="L148" s="199"/>
      <c r="M148" s="204"/>
      <c r="N148" s="205"/>
      <c r="O148" s="205"/>
      <c r="P148" s="205"/>
      <c r="Q148" s="205"/>
      <c r="R148" s="205"/>
      <c r="S148" s="205"/>
      <c r="T148" s="206"/>
      <c r="AT148" s="201" t="s">
        <v>218</v>
      </c>
      <c r="AU148" s="201" t="s">
        <v>88</v>
      </c>
      <c r="AV148" s="200" t="s">
        <v>212</v>
      </c>
      <c r="AW148" s="200" t="s">
        <v>35</v>
      </c>
      <c r="AX148" s="200" t="s">
        <v>86</v>
      </c>
      <c r="AY148" s="201" t="s">
        <v>205</v>
      </c>
    </row>
    <row r="149" spans="2:65" s="25" customFormat="1" ht="24" customHeight="1">
      <c r="B149" s="23"/>
      <c r="C149" s="98" t="s">
        <v>258</v>
      </c>
      <c r="D149" s="98" t="s">
        <v>207</v>
      </c>
      <c r="E149" s="99" t="s">
        <v>576</v>
      </c>
      <c r="F149" s="100" t="s">
        <v>577</v>
      </c>
      <c r="G149" s="101" t="s">
        <v>233</v>
      </c>
      <c r="H149" s="102">
        <v>96.45</v>
      </c>
      <c r="I149" s="5"/>
      <c r="J149" s="102">
        <f>ROUND(I149*H149,2)</f>
        <v>0</v>
      </c>
      <c r="K149" s="100" t="s">
        <v>234</v>
      </c>
      <c r="L149" s="23"/>
      <c r="M149" s="103" t="s">
        <v>1</v>
      </c>
      <c r="N149" s="104" t="s">
        <v>44</v>
      </c>
      <c r="O149" s="105"/>
      <c r="P149" s="106">
        <f>O149*H149</f>
        <v>0</v>
      </c>
      <c r="Q149" s="106">
        <v>0</v>
      </c>
      <c r="R149" s="106">
        <f>Q149*H149</f>
        <v>0</v>
      </c>
      <c r="S149" s="106">
        <v>0</v>
      </c>
      <c r="T149" s="107">
        <f>S149*H149</f>
        <v>0</v>
      </c>
      <c r="AR149" s="108" t="s">
        <v>212</v>
      </c>
      <c r="AT149" s="108" t="s">
        <v>207</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1265</v>
      </c>
    </row>
    <row r="150" spans="2:65" s="25" customFormat="1" ht="29.25">
      <c r="B150" s="23"/>
      <c r="D150" s="110" t="s">
        <v>214</v>
      </c>
      <c r="F150" s="198" t="s">
        <v>579</v>
      </c>
      <c r="I150" s="2"/>
      <c r="L150" s="23"/>
      <c r="M150" s="112"/>
      <c r="N150" s="105"/>
      <c r="O150" s="105"/>
      <c r="P150" s="105"/>
      <c r="Q150" s="105"/>
      <c r="R150" s="105"/>
      <c r="S150" s="105"/>
      <c r="T150" s="113"/>
      <c r="AT150" s="15" t="s">
        <v>214</v>
      </c>
      <c r="AU150" s="15" t="s">
        <v>88</v>
      </c>
    </row>
    <row r="151" spans="2:65" s="25" customFormat="1" ht="409.5">
      <c r="B151" s="23"/>
      <c r="D151" s="110" t="s">
        <v>237</v>
      </c>
      <c r="F151" s="223" t="s">
        <v>580</v>
      </c>
      <c r="I151" s="2"/>
      <c r="L151" s="23"/>
      <c r="M151" s="112"/>
      <c r="N151" s="105"/>
      <c r="O151" s="105"/>
      <c r="P151" s="105"/>
      <c r="Q151" s="105"/>
      <c r="R151" s="105"/>
      <c r="S151" s="105"/>
      <c r="T151" s="113"/>
      <c r="AT151" s="15" t="s">
        <v>237</v>
      </c>
      <c r="AU151" s="15" t="s">
        <v>88</v>
      </c>
    </row>
    <row r="152" spans="2:65" s="115" customFormat="1">
      <c r="B152" s="114"/>
      <c r="D152" s="110" t="s">
        <v>218</v>
      </c>
      <c r="E152" s="116" t="s">
        <v>1</v>
      </c>
      <c r="F152" s="117" t="s">
        <v>680</v>
      </c>
      <c r="H152" s="116" t="s">
        <v>1</v>
      </c>
      <c r="I152" s="9"/>
      <c r="L152" s="114"/>
      <c r="M152" s="118"/>
      <c r="N152" s="119"/>
      <c r="O152" s="119"/>
      <c r="P152" s="119"/>
      <c r="Q152" s="119"/>
      <c r="R152" s="119"/>
      <c r="S152" s="119"/>
      <c r="T152" s="120"/>
      <c r="AT152" s="116" t="s">
        <v>218</v>
      </c>
      <c r="AU152" s="116" t="s">
        <v>88</v>
      </c>
      <c r="AV152" s="115" t="s">
        <v>86</v>
      </c>
      <c r="AW152" s="115" t="s">
        <v>35</v>
      </c>
      <c r="AX152" s="115" t="s">
        <v>79</v>
      </c>
      <c r="AY152" s="116" t="s">
        <v>205</v>
      </c>
    </row>
    <row r="153" spans="2:65" s="122" customFormat="1">
      <c r="B153" s="121"/>
      <c r="D153" s="110" t="s">
        <v>218</v>
      </c>
      <c r="E153" s="123" t="s">
        <v>1</v>
      </c>
      <c r="F153" s="124" t="s">
        <v>1266</v>
      </c>
      <c r="H153" s="125">
        <v>96.45</v>
      </c>
      <c r="I153" s="6"/>
      <c r="L153" s="121"/>
      <c r="M153" s="126"/>
      <c r="N153" s="127"/>
      <c r="O153" s="127"/>
      <c r="P153" s="127"/>
      <c r="Q153" s="127"/>
      <c r="R153" s="127"/>
      <c r="S153" s="127"/>
      <c r="T153" s="128"/>
      <c r="AT153" s="123" t="s">
        <v>218</v>
      </c>
      <c r="AU153" s="123" t="s">
        <v>88</v>
      </c>
      <c r="AV153" s="122" t="s">
        <v>88</v>
      </c>
      <c r="AW153" s="122" t="s">
        <v>35</v>
      </c>
      <c r="AX153" s="122" t="s">
        <v>79</v>
      </c>
      <c r="AY153" s="123" t="s">
        <v>205</v>
      </c>
    </row>
    <row r="154" spans="2:65" s="200" customFormat="1">
      <c r="B154" s="199"/>
      <c r="D154" s="110" t="s">
        <v>218</v>
      </c>
      <c r="E154" s="201" t="s">
        <v>1</v>
      </c>
      <c r="F154" s="202" t="s">
        <v>220</v>
      </c>
      <c r="H154" s="203">
        <v>96.45</v>
      </c>
      <c r="I154" s="7"/>
      <c r="L154" s="199"/>
      <c r="M154" s="204"/>
      <c r="N154" s="205"/>
      <c r="O154" s="205"/>
      <c r="P154" s="205"/>
      <c r="Q154" s="205"/>
      <c r="R154" s="205"/>
      <c r="S154" s="205"/>
      <c r="T154" s="206"/>
      <c r="AT154" s="201" t="s">
        <v>218</v>
      </c>
      <c r="AU154" s="201" t="s">
        <v>88</v>
      </c>
      <c r="AV154" s="200" t="s">
        <v>212</v>
      </c>
      <c r="AW154" s="200" t="s">
        <v>35</v>
      </c>
      <c r="AX154" s="200" t="s">
        <v>86</v>
      </c>
      <c r="AY154" s="201" t="s">
        <v>205</v>
      </c>
    </row>
    <row r="155" spans="2:65" s="86" customFormat="1" ht="22.9" customHeight="1">
      <c r="B155" s="85"/>
      <c r="D155" s="87" t="s">
        <v>78</v>
      </c>
      <c r="E155" s="96" t="s">
        <v>88</v>
      </c>
      <c r="F155" s="96" t="s">
        <v>333</v>
      </c>
      <c r="I155" s="4"/>
      <c r="J155" s="97">
        <f>BK155</f>
        <v>0</v>
      </c>
      <c r="L155" s="85"/>
      <c r="M155" s="90"/>
      <c r="N155" s="91"/>
      <c r="O155" s="91"/>
      <c r="P155" s="92">
        <f>SUM(P156:P159)</f>
        <v>0</v>
      </c>
      <c r="Q155" s="91"/>
      <c r="R155" s="92">
        <f>SUM(R156:R159)</f>
        <v>142.28946999999999</v>
      </c>
      <c r="S155" s="91"/>
      <c r="T155" s="93">
        <f>SUM(T156:T159)</f>
        <v>0</v>
      </c>
      <c r="AR155" s="87" t="s">
        <v>86</v>
      </c>
      <c r="AT155" s="94" t="s">
        <v>78</v>
      </c>
      <c r="AU155" s="94" t="s">
        <v>86</v>
      </c>
      <c r="AY155" s="87" t="s">
        <v>205</v>
      </c>
      <c r="BK155" s="95">
        <f>SUM(BK156:BK159)</f>
        <v>0</v>
      </c>
    </row>
    <row r="156" spans="2:65" s="25" customFormat="1" ht="24" customHeight="1">
      <c r="B156" s="23"/>
      <c r="C156" s="98" t="s">
        <v>263</v>
      </c>
      <c r="D156" s="98" t="s">
        <v>207</v>
      </c>
      <c r="E156" s="99" t="s">
        <v>1267</v>
      </c>
      <c r="F156" s="100" t="s">
        <v>1268</v>
      </c>
      <c r="G156" s="101" t="s">
        <v>371</v>
      </c>
      <c r="H156" s="102">
        <v>643</v>
      </c>
      <c r="I156" s="5"/>
      <c r="J156" s="102">
        <f>ROUND(I156*H156,2)</f>
        <v>0</v>
      </c>
      <c r="K156" s="100" t="s">
        <v>211</v>
      </c>
      <c r="L156" s="23"/>
      <c r="M156" s="103" t="s">
        <v>1</v>
      </c>
      <c r="N156" s="104" t="s">
        <v>44</v>
      </c>
      <c r="O156" s="105"/>
      <c r="P156" s="106">
        <f>O156*H156</f>
        <v>0</v>
      </c>
      <c r="Q156" s="106">
        <v>0.22128999999999999</v>
      </c>
      <c r="R156" s="106">
        <f>Q156*H156</f>
        <v>142.28946999999999</v>
      </c>
      <c r="S156" s="106">
        <v>0</v>
      </c>
      <c r="T156" s="107">
        <f>S156*H156</f>
        <v>0</v>
      </c>
      <c r="AR156" s="108" t="s">
        <v>212</v>
      </c>
      <c r="AT156" s="108" t="s">
        <v>207</v>
      </c>
      <c r="AU156" s="108" t="s">
        <v>88</v>
      </c>
      <c r="AY156" s="15" t="s">
        <v>205</v>
      </c>
      <c r="BE156" s="109">
        <f>IF(N156="základní",J156,0)</f>
        <v>0</v>
      </c>
      <c r="BF156" s="109">
        <f>IF(N156="snížená",J156,0)</f>
        <v>0</v>
      </c>
      <c r="BG156" s="109">
        <f>IF(N156="zákl. přenesená",J156,0)</f>
        <v>0</v>
      </c>
      <c r="BH156" s="109">
        <f>IF(N156="sníž. přenesená",J156,0)</f>
        <v>0</v>
      </c>
      <c r="BI156" s="109">
        <f>IF(N156="nulová",J156,0)</f>
        <v>0</v>
      </c>
      <c r="BJ156" s="15" t="s">
        <v>86</v>
      </c>
      <c r="BK156" s="109">
        <f>ROUND(I156*H156,2)</f>
        <v>0</v>
      </c>
      <c r="BL156" s="15" t="s">
        <v>212</v>
      </c>
      <c r="BM156" s="108" t="s">
        <v>1269</v>
      </c>
    </row>
    <row r="157" spans="2:65" s="25" customFormat="1" ht="19.5">
      <c r="B157" s="23"/>
      <c r="D157" s="110" t="s">
        <v>214</v>
      </c>
      <c r="F157" s="198" t="s">
        <v>1270</v>
      </c>
      <c r="I157" s="2"/>
      <c r="L157" s="23"/>
      <c r="M157" s="112"/>
      <c r="N157" s="105"/>
      <c r="O157" s="105"/>
      <c r="P157" s="105"/>
      <c r="Q157" s="105"/>
      <c r="R157" s="105"/>
      <c r="S157" s="105"/>
      <c r="T157" s="113"/>
      <c r="AT157" s="15" t="s">
        <v>214</v>
      </c>
      <c r="AU157" s="15" t="s">
        <v>88</v>
      </c>
    </row>
    <row r="158" spans="2:65" s="115" customFormat="1" ht="33.75">
      <c r="B158" s="114"/>
      <c r="D158" s="110" t="s">
        <v>218</v>
      </c>
      <c r="E158" s="116" t="s">
        <v>1</v>
      </c>
      <c r="F158" s="117" t="s">
        <v>1271</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22" customFormat="1">
      <c r="B159" s="121"/>
      <c r="D159" s="110" t="s">
        <v>218</v>
      </c>
      <c r="E159" s="123" t="s">
        <v>1</v>
      </c>
      <c r="F159" s="124" t="s">
        <v>1272</v>
      </c>
      <c r="H159" s="125">
        <v>643</v>
      </c>
      <c r="I159" s="6"/>
      <c r="L159" s="121"/>
      <c r="M159" s="126"/>
      <c r="N159" s="127"/>
      <c r="O159" s="127"/>
      <c r="P159" s="127"/>
      <c r="Q159" s="127"/>
      <c r="R159" s="127"/>
      <c r="S159" s="127"/>
      <c r="T159" s="128"/>
      <c r="AT159" s="123" t="s">
        <v>218</v>
      </c>
      <c r="AU159" s="123" t="s">
        <v>88</v>
      </c>
      <c r="AV159" s="122" t="s">
        <v>88</v>
      </c>
      <c r="AW159" s="122" t="s">
        <v>35</v>
      </c>
      <c r="AX159" s="122" t="s">
        <v>86</v>
      </c>
      <c r="AY159" s="123" t="s">
        <v>205</v>
      </c>
    </row>
    <row r="160" spans="2:65" s="86" customFormat="1" ht="22.9" customHeight="1">
      <c r="B160" s="85"/>
      <c r="D160" s="87" t="s">
        <v>78</v>
      </c>
      <c r="E160" s="96" t="s">
        <v>415</v>
      </c>
      <c r="F160" s="96" t="s">
        <v>416</v>
      </c>
      <c r="I160" s="4"/>
      <c r="J160" s="97">
        <f>BK160</f>
        <v>0</v>
      </c>
      <c r="L160" s="85"/>
      <c r="M160" s="90"/>
      <c r="N160" s="91"/>
      <c r="O160" s="91"/>
      <c r="P160" s="92">
        <f>SUM(P161:P162)</f>
        <v>0</v>
      </c>
      <c r="Q160" s="91"/>
      <c r="R160" s="92">
        <f>SUM(R161:R162)</f>
        <v>0</v>
      </c>
      <c r="S160" s="91"/>
      <c r="T160" s="93">
        <f>SUM(T161:T162)</f>
        <v>0</v>
      </c>
      <c r="AR160" s="87" t="s">
        <v>86</v>
      </c>
      <c r="AT160" s="94" t="s">
        <v>78</v>
      </c>
      <c r="AU160" s="94" t="s">
        <v>86</v>
      </c>
      <c r="AY160" s="87" t="s">
        <v>205</v>
      </c>
      <c r="BK160" s="95">
        <f>SUM(BK161:BK162)</f>
        <v>0</v>
      </c>
    </row>
    <row r="161" spans="2:65" s="25" customFormat="1" ht="16.5" customHeight="1">
      <c r="B161" s="23"/>
      <c r="C161" s="98" t="s">
        <v>272</v>
      </c>
      <c r="D161" s="98" t="s">
        <v>207</v>
      </c>
      <c r="E161" s="99" t="s">
        <v>418</v>
      </c>
      <c r="F161" s="100" t="s">
        <v>419</v>
      </c>
      <c r="G161" s="101" t="s">
        <v>224</v>
      </c>
      <c r="H161" s="102">
        <v>142.29</v>
      </c>
      <c r="I161" s="5"/>
      <c r="J161" s="102">
        <f>ROUND(I161*H161,2)</f>
        <v>0</v>
      </c>
      <c r="K161" s="100" t="s">
        <v>234</v>
      </c>
      <c r="L161" s="23"/>
      <c r="M161" s="103" t="s">
        <v>1</v>
      </c>
      <c r="N161" s="104" t="s">
        <v>44</v>
      </c>
      <c r="O161" s="105"/>
      <c r="P161" s="106">
        <f>O161*H161</f>
        <v>0</v>
      </c>
      <c r="Q161" s="106">
        <v>0</v>
      </c>
      <c r="R161" s="106">
        <f>Q161*H161</f>
        <v>0</v>
      </c>
      <c r="S161" s="106">
        <v>0</v>
      </c>
      <c r="T161" s="107">
        <f>S161*H161</f>
        <v>0</v>
      </c>
      <c r="AR161" s="108" t="s">
        <v>212</v>
      </c>
      <c r="AT161" s="108" t="s">
        <v>207</v>
      </c>
      <c r="AU161" s="108" t="s">
        <v>88</v>
      </c>
      <c r="AY161" s="15" t="s">
        <v>205</v>
      </c>
      <c r="BE161" s="109">
        <f>IF(N161="základní",J161,0)</f>
        <v>0</v>
      </c>
      <c r="BF161" s="109">
        <f>IF(N161="snížená",J161,0)</f>
        <v>0</v>
      </c>
      <c r="BG161" s="109">
        <f>IF(N161="zákl. přenesená",J161,0)</f>
        <v>0</v>
      </c>
      <c r="BH161" s="109">
        <f>IF(N161="sníž. přenesená",J161,0)</f>
        <v>0</v>
      </c>
      <c r="BI161" s="109">
        <f>IF(N161="nulová",J161,0)</f>
        <v>0</v>
      </c>
      <c r="BJ161" s="15" t="s">
        <v>86</v>
      </c>
      <c r="BK161" s="109">
        <f>ROUND(I161*H161,2)</f>
        <v>0</v>
      </c>
      <c r="BL161" s="15" t="s">
        <v>212</v>
      </c>
      <c r="BM161" s="108" t="s">
        <v>1273</v>
      </c>
    </row>
    <row r="162" spans="2:65" s="25" customFormat="1" ht="19.5">
      <c r="B162" s="23"/>
      <c r="D162" s="110" t="s">
        <v>214</v>
      </c>
      <c r="F162" s="198" t="s">
        <v>421</v>
      </c>
      <c r="I162" s="2"/>
      <c r="L162" s="23"/>
      <c r="M162" s="139"/>
      <c r="N162" s="140"/>
      <c r="O162" s="140"/>
      <c r="P162" s="140"/>
      <c r="Q162" s="140"/>
      <c r="R162" s="140"/>
      <c r="S162" s="140"/>
      <c r="T162" s="141"/>
      <c r="AT162" s="15" t="s">
        <v>214</v>
      </c>
      <c r="AU162" s="15" t="s">
        <v>88</v>
      </c>
    </row>
    <row r="163" spans="2:65" s="25" customFormat="1" ht="6.95" customHeight="1">
      <c r="B163" s="53"/>
      <c r="C163" s="54"/>
      <c r="D163" s="54"/>
      <c r="E163" s="54"/>
      <c r="F163" s="54"/>
      <c r="G163" s="54"/>
      <c r="H163" s="54"/>
      <c r="I163" s="3"/>
      <c r="J163" s="54"/>
      <c r="K163" s="54"/>
      <c r="L163" s="23"/>
    </row>
  </sheetData>
  <sheetProtection algorithmName="SHA-512" hashValue="nfReEsJfA+DUgrFFsznq8IGdCzR+xYZmchfciCnfndSTs5/XsODLFlMogkU/Xb3/cuQm0QGFIHiyYmGD++FhCQ==" saltValue="6NTs/I1lHpg9Mwwcjbb6dg==" spinCount="100000" sheet="1" objects="1" scenarios="1"/>
  <autoFilter ref="C123:K162"/>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42"/>
  <sheetViews>
    <sheetView showGridLines="0" topLeftCell="A124" workbookViewId="0">
      <selection activeCell="W136" sqref="W136"/>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142</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1232</v>
      </c>
      <c r="F9" s="271"/>
      <c r="G9" s="271"/>
      <c r="H9" s="271"/>
      <c r="L9" s="23"/>
    </row>
    <row r="10" spans="2:46" s="25" customFormat="1" ht="12" customHeight="1">
      <c r="B10" s="23"/>
      <c r="D10" s="22" t="s">
        <v>173</v>
      </c>
      <c r="L10" s="23"/>
    </row>
    <row r="11" spans="2:46" s="25" customFormat="1" ht="36.950000000000003" customHeight="1">
      <c r="B11" s="23"/>
      <c r="E11" s="245" t="s">
        <v>1274</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ROUND(J124,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ROUND((SUM(BE124:BE141)),  2)</f>
        <v>0</v>
      </c>
      <c r="I35" s="39">
        <v>0.21</v>
      </c>
      <c r="J35" s="38">
        <f>ROUND(((SUM(BE124:BE141))*I35),  2)</f>
        <v>0</v>
      </c>
      <c r="L35" s="23"/>
    </row>
    <row r="36" spans="2:12" s="25" customFormat="1" ht="14.45" customHeight="1">
      <c r="B36" s="23"/>
      <c r="E36" s="22" t="s">
        <v>45</v>
      </c>
      <c r="F36" s="38">
        <f>ROUND((SUM(BF124:BF141)),  2)</f>
        <v>0</v>
      </c>
      <c r="I36" s="39">
        <v>0.15</v>
      </c>
      <c r="J36" s="38">
        <f>ROUND(((SUM(BF124:BF141))*I36),  2)</f>
        <v>0</v>
      </c>
      <c r="L36" s="23"/>
    </row>
    <row r="37" spans="2:12" s="25" customFormat="1" ht="14.45" hidden="1" customHeight="1">
      <c r="B37" s="23"/>
      <c r="E37" s="22" t="s">
        <v>46</v>
      </c>
      <c r="F37" s="38">
        <f>ROUND((SUM(BG124:BG141)),  2)</f>
        <v>0</v>
      </c>
      <c r="I37" s="39">
        <v>0.21</v>
      </c>
      <c r="J37" s="38">
        <f>0</f>
        <v>0</v>
      </c>
      <c r="L37" s="23"/>
    </row>
    <row r="38" spans="2:12" s="25" customFormat="1" ht="14.45" hidden="1" customHeight="1">
      <c r="B38" s="23"/>
      <c r="E38" s="22" t="s">
        <v>47</v>
      </c>
      <c r="F38" s="38">
        <f>ROUND((SUM(BH124:BH141)),  2)</f>
        <v>0</v>
      </c>
      <c r="I38" s="39">
        <v>0.15</v>
      </c>
      <c r="J38" s="38">
        <f>0</f>
        <v>0</v>
      </c>
      <c r="L38" s="23"/>
    </row>
    <row r="39" spans="2:12" s="25" customFormat="1" ht="14.45" hidden="1" customHeight="1">
      <c r="B39" s="23"/>
      <c r="E39" s="22" t="s">
        <v>48</v>
      </c>
      <c r="F39" s="38">
        <f>ROUND((SUM(BI124:BI141)),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1232</v>
      </c>
      <c r="F87" s="271"/>
      <c r="G87" s="271"/>
      <c r="H87" s="271"/>
      <c r="L87" s="23"/>
    </row>
    <row r="88" spans="2:12" s="25" customFormat="1" ht="12" customHeight="1">
      <c r="B88" s="23"/>
      <c r="C88" s="22" t="s">
        <v>173</v>
      </c>
      <c r="L88" s="23"/>
    </row>
    <row r="89" spans="2:12" s="25" customFormat="1" ht="16.5" customHeight="1">
      <c r="B89" s="23"/>
      <c r="E89" s="245" t="str">
        <f>E11</f>
        <v>SO 05.3 - Obnova odvodnění v místě zemníku</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J124</f>
        <v>0</v>
      </c>
      <c r="L98" s="23"/>
      <c r="AU98" s="15" t="s">
        <v>180</v>
      </c>
    </row>
    <row r="99" spans="2:47" s="62" customFormat="1" ht="24.95" customHeight="1">
      <c r="B99" s="61"/>
      <c r="D99" s="63" t="s">
        <v>181</v>
      </c>
      <c r="E99" s="64"/>
      <c r="F99" s="64"/>
      <c r="G99" s="64"/>
      <c r="H99" s="64"/>
      <c r="I99" s="64"/>
      <c r="J99" s="65">
        <f>J125</f>
        <v>0</v>
      </c>
      <c r="L99" s="61"/>
    </row>
    <row r="100" spans="2:47" s="188" customFormat="1" ht="19.899999999999999" customHeight="1">
      <c r="B100" s="66"/>
      <c r="D100" s="68" t="s">
        <v>182</v>
      </c>
      <c r="E100" s="69"/>
      <c r="F100" s="69"/>
      <c r="G100" s="69"/>
      <c r="H100" s="69"/>
      <c r="I100" s="69"/>
      <c r="J100" s="70">
        <f>J126</f>
        <v>0</v>
      </c>
      <c r="L100" s="66"/>
    </row>
    <row r="101" spans="2:47" s="188" customFormat="1" ht="19.899999999999999" customHeight="1">
      <c r="B101" s="66"/>
      <c r="D101" s="68" t="s">
        <v>183</v>
      </c>
      <c r="E101" s="69"/>
      <c r="F101" s="69"/>
      <c r="G101" s="69"/>
      <c r="H101" s="69"/>
      <c r="I101" s="69"/>
      <c r="J101" s="70">
        <f>J133</f>
        <v>0</v>
      </c>
      <c r="L101" s="66"/>
    </row>
    <row r="102" spans="2:47" s="188" customFormat="1" ht="19.899999999999999" customHeight="1">
      <c r="B102" s="66"/>
      <c r="D102" s="68" t="s">
        <v>188</v>
      </c>
      <c r="E102" s="69"/>
      <c r="F102" s="69"/>
      <c r="G102" s="69"/>
      <c r="H102" s="69"/>
      <c r="I102" s="69"/>
      <c r="J102" s="70">
        <f>J139</f>
        <v>0</v>
      </c>
      <c r="L102" s="66"/>
    </row>
    <row r="103" spans="2:47" s="25" customFormat="1" ht="21.75" customHeight="1">
      <c r="B103" s="23"/>
      <c r="L103" s="23"/>
    </row>
    <row r="104" spans="2:47" s="25" customFormat="1" ht="6.95" customHeight="1">
      <c r="B104" s="53"/>
      <c r="C104" s="54"/>
      <c r="D104" s="54"/>
      <c r="E104" s="54"/>
      <c r="F104" s="54"/>
      <c r="G104" s="54"/>
      <c r="H104" s="54"/>
      <c r="I104" s="54"/>
      <c r="J104" s="54"/>
      <c r="K104" s="54"/>
      <c r="L104" s="23"/>
    </row>
    <row r="108" spans="2:47" s="25" customFormat="1" ht="6.95" customHeight="1">
      <c r="B108" s="55"/>
      <c r="C108" s="56"/>
      <c r="D108" s="56"/>
      <c r="E108" s="56"/>
      <c r="F108" s="56"/>
      <c r="G108" s="56"/>
      <c r="H108" s="56"/>
      <c r="I108" s="56"/>
      <c r="J108" s="56"/>
      <c r="K108" s="56"/>
      <c r="L108" s="23"/>
    </row>
    <row r="109" spans="2:47" s="25" customFormat="1" ht="24.95" customHeight="1">
      <c r="B109" s="23"/>
      <c r="C109" s="19" t="s">
        <v>190</v>
      </c>
      <c r="L109" s="23"/>
    </row>
    <row r="110" spans="2:47" s="25" customFormat="1" ht="6.95" customHeight="1">
      <c r="B110" s="23"/>
      <c r="L110" s="23"/>
    </row>
    <row r="111" spans="2:47" s="25" customFormat="1" ht="12" customHeight="1">
      <c r="B111" s="23"/>
      <c r="C111" s="22" t="s">
        <v>15</v>
      </c>
      <c r="L111" s="23"/>
    </row>
    <row r="112" spans="2:47" s="25" customFormat="1" ht="16.5" customHeight="1">
      <c r="B112" s="23"/>
      <c r="E112" s="272" t="str">
        <f>E7</f>
        <v>SN Žireč</v>
      </c>
      <c r="F112" s="273"/>
      <c r="G112" s="273"/>
      <c r="H112" s="273"/>
      <c r="L112" s="23"/>
    </row>
    <row r="113" spans="2:65" ht="12" customHeight="1">
      <c r="B113" s="18"/>
      <c r="C113" s="22" t="s">
        <v>171</v>
      </c>
      <c r="L113" s="18"/>
    </row>
    <row r="114" spans="2:65" s="25" customFormat="1" ht="16.5" customHeight="1">
      <c r="B114" s="23"/>
      <c r="E114" s="272" t="s">
        <v>1232</v>
      </c>
      <c r="F114" s="271"/>
      <c r="G114" s="271"/>
      <c r="H114" s="271"/>
      <c r="L114" s="23"/>
    </row>
    <row r="115" spans="2:65" s="25" customFormat="1" ht="12" customHeight="1">
      <c r="B115" s="23"/>
      <c r="C115" s="22" t="s">
        <v>173</v>
      </c>
      <c r="L115" s="23"/>
    </row>
    <row r="116" spans="2:65" s="25" customFormat="1" ht="16.5" customHeight="1">
      <c r="B116" s="23"/>
      <c r="E116" s="245" t="str">
        <f>E11</f>
        <v>SO 05.3 - Obnova odvodnění v místě zemníku</v>
      </c>
      <c r="F116" s="271"/>
      <c r="G116" s="271"/>
      <c r="H116" s="271"/>
      <c r="L116" s="23"/>
    </row>
    <row r="117" spans="2:65" s="25" customFormat="1" ht="6.95" customHeight="1">
      <c r="B117" s="23"/>
      <c r="L117" s="23"/>
    </row>
    <row r="118" spans="2:65" s="25" customFormat="1" ht="12" customHeight="1">
      <c r="B118" s="23"/>
      <c r="C118" s="22" t="s">
        <v>19</v>
      </c>
      <c r="F118" s="30" t="str">
        <f>F14</f>
        <v xml:space="preserve"> </v>
      </c>
      <c r="I118" s="22" t="s">
        <v>21</v>
      </c>
      <c r="J118" s="163" t="str">
        <f>IF(J14="","",J14)</f>
        <v>17. 12. 2018</v>
      </c>
      <c r="L118" s="23"/>
    </row>
    <row r="119" spans="2:65" s="25" customFormat="1" ht="6.95" customHeight="1">
      <c r="B119" s="23"/>
      <c r="L119" s="23"/>
    </row>
    <row r="120" spans="2:65" s="25" customFormat="1" ht="27.95" customHeight="1">
      <c r="B120" s="23"/>
      <c r="C120" s="22" t="s">
        <v>23</v>
      </c>
      <c r="F120" s="30" t="str">
        <f>E17</f>
        <v>Povodí Labe, státní podnik</v>
      </c>
      <c r="I120" s="22" t="s">
        <v>31</v>
      </c>
      <c r="J120" s="57" t="str">
        <f>E23</f>
        <v>Sweco Hydroprojekt a.s.</v>
      </c>
      <c r="L120" s="23"/>
    </row>
    <row r="121" spans="2:65" s="25" customFormat="1" ht="15.2" customHeight="1">
      <c r="B121" s="23"/>
      <c r="C121" s="22" t="s">
        <v>29</v>
      </c>
      <c r="F121" s="30" t="str">
        <f>IF(E20="","",E20)</f>
        <v>Vyplň údaj</v>
      </c>
      <c r="I121" s="22" t="s">
        <v>36</v>
      </c>
      <c r="J121" s="57" t="str">
        <f>E26</f>
        <v xml:space="preserve"> </v>
      </c>
      <c r="L121" s="23"/>
    </row>
    <row r="122" spans="2:65" s="25" customFormat="1" ht="10.35" customHeight="1">
      <c r="B122" s="23"/>
      <c r="L122" s="23"/>
    </row>
    <row r="123" spans="2:65" s="78" customFormat="1" ht="29.25" customHeight="1">
      <c r="B123" s="71"/>
      <c r="C123" s="72" t="s">
        <v>191</v>
      </c>
      <c r="D123" s="73" t="s">
        <v>64</v>
      </c>
      <c r="E123" s="73" t="s">
        <v>60</v>
      </c>
      <c r="F123" s="73" t="s">
        <v>61</v>
      </c>
      <c r="G123" s="73" t="s">
        <v>192</v>
      </c>
      <c r="H123" s="73" t="s">
        <v>193</v>
      </c>
      <c r="I123" s="73" t="s">
        <v>194</v>
      </c>
      <c r="J123" s="73" t="s">
        <v>178</v>
      </c>
      <c r="K123" s="74" t="s">
        <v>195</v>
      </c>
      <c r="L123" s="71"/>
      <c r="M123" s="75" t="s">
        <v>1</v>
      </c>
      <c r="N123" s="76" t="s">
        <v>43</v>
      </c>
      <c r="O123" s="76" t="s">
        <v>196</v>
      </c>
      <c r="P123" s="76" t="s">
        <v>197</v>
      </c>
      <c r="Q123" s="76" t="s">
        <v>198</v>
      </c>
      <c r="R123" s="76" t="s">
        <v>199</v>
      </c>
      <c r="S123" s="76" t="s">
        <v>200</v>
      </c>
      <c r="T123" s="77" t="s">
        <v>201</v>
      </c>
    </row>
    <row r="124" spans="2:65" s="25" customFormat="1" ht="22.9" customHeight="1">
      <c r="B124" s="23"/>
      <c r="C124" s="79" t="s">
        <v>202</v>
      </c>
      <c r="J124" s="80">
        <f>BK124</f>
        <v>0</v>
      </c>
      <c r="L124" s="23"/>
      <c r="M124" s="81"/>
      <c r="N124" s="33"/>
      <c r="O124" s="33"/>
      <c r="P124" s="82">
        <f>P125</f>
        <v>0</v>
      </c>
      <c r="Q124" s="33"/>
      <c r="R124" s="82">
        <f>R125</f>
        <v>35.406399999999998</v>
      </c>
      <c r="S124" s="33"/>
      <c r="T124" s="83">
        <f>T125</f>
        <v>0</v>
      </c>
      <c r="AT124" s="15" t="s">
        <v>78</v>
      </c>
      <c r="AU124" s="15" t="s">
        <v>180</v>
      </c>
      <c r="BK124" s="84">
        <f>BK125</f>
        <v>0</v>
      </c>
    </row>
    <row r="125" spans="2:65" s="86" customFormat="1" ht="25.9" customHeight="1">
      <c r="B125" s="85"/>
      <c r="D125" s="87" t="s">
        <v>78</v>
      </c>
      <c r="E125" s="88" t="s">
        <v>203</v>
      </c>
      <c r="F125" s="88" t="s">
        <v>204</v>
      </c>
      <c r="J125" s="89">
        <f>BK125</f>
        <v>0</v>
      </c>
      <c r="L125" s="85"/>
      <c r="M125" s="90"/>
      <c r="N125" s="91"/>
      <c r="O125" s="91"/>
      <c r="P125" s="92">
        <f>P126+P133+P139</f>
        <v>0</v>
      </c>
      <c r="Q125" s="91"/>
      <c r="R125" s="92">
        <f>R126+R133+R139</f>
        <v>35.406399999999998</v>
      </c>
      <c r="S125" s="91"/>
      <c r="T125" s="93">
        <f>T126+T133+T139</f>
        <v>0</v>
      </c>
      <c r="AR125" s="87" t="s">
        <v>86</v>
      </c>
      <c r="AT125" s="94" t="s">
        <v>78</v>
      </c>
      <c r="AU125" s="94" t="s">
        <v>79</v>
      </c>
      <c r="AY125" s="87" t="s">
        <v>205</v>
      </c>
      <c r="BK125" s="95">
        <f>BK126+BK133+BK139</f>
        <v>0</v>
      </c>
    </row>
    <row r="126" spans="2:65" s="86" customFormat="1" ht="22.9" customHeight="1">
      <c r="B126" s="85"/>
      <c r="D126" s="87" t="s">
        <v>78</v>
      </c>
      <c r="E126" s="96" t="s">
        <v>86</v>
      </c>
      <c r="F126" s="96" t="s">
        <v>206</v>
      </c>
      <c r="J126" s="97">
        <f>BK126</f>
        <v>0</v>
      </c>
      <c r="L126" s="85"/>
      <c r="M126" s="90"/>
      <c r="N126" s="91"/>
      <c r="O126" s="91"/>
      <c r="P126" s="92">
        <f>SUM(P127:P132)</f>
        <v>0</v>
      </c>
      <c r="Q126" s="91"/>
      <c r="R126" s="92">
        <f>SUM(R127:R132)</f>
        <v>0</v>
      </c>
      <c r="S126" s="91"/>
      <c r="T126" s="93">
        <f>SUM(T127:T132)</f>
        <v>0</v>
      </c>
      <c r="AR126" s="87" t="s">
        <v>86</v>
      </c>
      <c r="AT126" s="94" t="s">
        <v>78</v>
      </c>
      <c r="AU126" s="94" t="s">
        <v>86</v>
      </c>
      <c r="AY126" s="87" t="s">
        <v>205</v>
      </c>
      <c r="BK126" s="95">
        <f>SUM(BK127:BK132)</f>
        <v>0</v>
      </c>
    </row>
    <row r="127" spans="2:65" s="25" customFormat="1" ht="16.5" customHeight="1">
      <c r="B127" s="23"/>
      <c r="C127" s="98" t="s">
        <v>86</v>
      </c>
      <c r="D127" s="98" t="s">
        <v>207</v>
      </c>
      <c r="E127" s="99" t="s">
        <v>310</v>
      </c>
      <c r="F127" s="100" t="s">
        <v>311</v>
      </c>
      <c r="G127" s="101" t="s">
        <v>210</v>
      </c>
      <c r="H127" s="102">
        <v>48</v>
      </c>
      <c r="I127" s="5"/>
      <c r="J127" s="102">
        <f>ROUND(I127*H127,2)</f>
        <v>0</v>
      </c>
      <c r="K127" s="100" t="s">
        <v>234</v>
      </c>
      <c r="L127" s="23"/>
      <c r="M127" s="103" t="s">
        <v>1</v>
      </c>
      <c r="N127" s="104" t="s">
        <v>44</v>
      </c>
      <c r="O127" s="105"/>
      <c r="P127" s="106">
        <f>O127*H127</f>
        <v>0</v>
      </c>
      <c r="Q127" s="106">
        <v>0</v>
      </c>
      <c r="R127" s="106">
        <f>Q127*H127</f>
        <v>0</v>
      </c>
      <c r="S127" s="106">
        <v>0</v>
      </c>
      <c r="T127" s="107">
        <f>S127*H127</f>
        <v>0</v>
      </c>
      <c r="AR127" s="108" t="s">
        <v>212</v>
      </c>
      <c r="AT127" s="108" t="s">
        <v>207</v>
      </c>
      <c r="AU127" s="108" t="s">
        <v>88</v>
      </c>
      <c r="AY127" s="15" t="s">
        <v>205</v>
      </c>
      <c r="BE127" s="109">
        <f>IF(N127="základní",J127,0)</f>
        <v>0</v>
      </c>
      <c r="BF127" s="109">
        <f>IF(N127="snížená",J127,0)</f>
        <v>0</v>
      </c>
      <c r="BG127" s="109">
        <f>IF(N127="zákl. přenesená",J127,0)</f>
        <v>0</v>
      </c>
      <c r="BH127" s="109">
        <f>IF(N127="sníž. přenesená",J127,0)</f>
        <v>0</v>
      </c>
      <c r="BI127" s="109">
        <f>IF(N127="nulová",J127,0)</f>
        <v>0</v>
      </c>
      <c r="BJ127" s="15" t="s">
        <v>86</v>
      </c>
      <c r="BK127" s="109">
        <f>ROUND(I127*H127,2)</f>
        <v>0</v>
      </c>
      <c r="BL127" s="15" t="s">
        <v>212</v>
      </c>
      <c r="BM127" s="108" t="s">
        <v>1275</v>
      </c>
    </row>
    <row r="128" spans="2:65" s="25" customFormat="1" ht="19.5">
      <c r="B128" s="23"/>
      <c r="D128" s="110" t="s">
        <v>214</v>
      </c>
      <c r="F128" s="198" t="s">
        <v>313</v>
      </c>
      <c r="I128" s="2"/>
      <c r="L128" s="23"/>
      <c r="M128" s="112"/>
      <c r="N128" s="105"/>
      <c r="O128" s="105"/>
      <c r="P128" s="105"/>
      <c r="Q128" s="105"/>
      <c r="R128" s="105"/>
      <c r="S128" s="105"/>
      <c r="T128" s="113"/>
      <c r="AT128" s="15" t="s">
        <v>214</v>
      </c>
      <c r="AU128" s="15" t="s">
        <v>88</v>
      </c>
    </row>
    <row r="129" spans="2:65" s="25" customFormat="1" ht="165.75">
      <c r="B129" s="23"/>
      <c r="D129" s="110" t="s">
        <v>237</v>
      </c>
      <c r="F129" s="111" t="s">
        <v>314</v>
      </c>
      <c r="I129" s="2"/>
      <c r="L129" s="23"/>
      <c r="M129" s="112"/>
      <c r="N129" s="105"/>
      <c r="O129" s="105"/>
      <c r="P129" s="105"/>
      <c r="Q129" s="105"/>
      <c r="R129" s="105"/>
      <c r="S129" s="105"/>
      <c r="T129" s="113"/>
      <c r="AT129" s="15" t="s">
        <v>237</v>
      </c>
      <c r="AU129" s="15" t="s">
        <v>88</v>
      </c>
    </row>
    <row r="130" spans="2:65" s="115" customFormat="1">
      <c r="B130" s="114"/>
      <c r="D130" s="110" t="s">
        <v>218</v>
      </c>
      <c r="E130" s="116" t="s">
        <v>1</v>
      </c>
      <c r="F130" s="117" t="s">
        <v>1276</v>
      </c>
      <c r="H130" s="116" t="s">
        <v>1</v>
      </c>
      <c r="I130" s="9"/>
      <c r="L130" s="114"/>
      <c r="M130" s="118"/>
      <c r="N130" s="119"/>
      <c r="O130" s="119"/>
      <c r="P130" s="119"/>
      <c r="Q130" s="119"/>
      <c r="R130" s="119"/>
      <c r="S130" s="119"/>
      <c r="T130" s="120"/>
      <c r="AT130" s="116" t="s">
        <v>218</v>
      </c>
      <c r="AU130" s="116" t="s">
        <v>88</v>
      </c>
      <c r="AV130" s="115" t="s">
        <v>86</v>
      </c>
      <c r="AW130" s="115" t="s">
        <v>35</v>
      </c>
      <c r="AX130" s="115" t="s">
        <v>79</v>
      </c>
      <c r="AY130" s="116" t="s">
        <v>205</v>
      </c>
    </row>
    <row r="131" spans="2:65" s="122" customFormat="1">
      <c r="B131" s="121"/>
      <c r="D131" s="110" t="s">
        <v>218</v>
      </c>
      <c r="E131" s="123" t="s">
        <v>1</v>
      </c>
      <c r="F131" s="124" t="s">
        <v>1277</v>
      </c>
      <c r="H131" s="125">
        <v>48</v>
      </c>
      <c r="I131" s="6"/>
      <c r="L131" s="121"/>
      <c r="M131" s="126"/>
      <c r="N131" s="127"/>
      <c r="O131" s="127"/>
      <c r="P131" s="127"/>
      <c r="Q131" s="127"/>
      <c r="R131" s="127"/>
      <c r="S131" s="127"/>
      <c r="T131" s="128"/>
      <c r="AT131" s="123" t="s">
        <v>218</v>
      </c>
      <c r="AU131" s="123" t="s">
        <v>88</v>
      </c>
      <c r="AV131" s="122" t="s">
        <v>88</v>
      </c>
      <c r="AW131" s="122" t="s">
        <v>35</v>
      </c>
      <c r="AX131" s="122" t="s">
        <v>79</v>
      </c>
      <c r="AY131" s="123" t="s">
        <v>205</v>
      </c>
    </row>
    <row r="132" spans="2:65" s="200" customFormat="1">
      <c r="B132" s="199"/>
      <c r="D132" s="110" t="s">
        <v>218</v>
      </c>
      <c r="E132" s="201" t="s">
        <v>1</v>
      </c>
      <c r="F132" s="202" t="s">
        <v>220</v>
      </c>
      <c r="H132" s="203">
        <v>48</v>
      </c>
      <c r="I132" s="7"/>
      <c r="L132" s="199"/>
      <c r="M132" s="204"/>
      <c r="N132" s="205"/>
      <c r="O132" s="205"/>
      <c r="P132" s="205"/>
      <c r="Q132" s="205"/>
      <c r="R132" s="205"/>
      <c r="S132" s="205"/>
      <c r="T132" s="206"/>
      <c r="AT132" s="201" t="s">
        <v>218</v>
      </c>
      <c r="AU132" s="201" t="s">
        <v>88</v>
      </c>
      <c r="AV132" s="200" t="s">
        <v>212</v>
      </c>
      <c r="AW132" s="200" t="s">
        <v>35</v>
      </c>
      <c r="AX132" s="200" t="s">
        <v>86</v>
      </c>
      <c r="AY132" s="201" t="s">
        <v>205</v>
      </c>
    </row>
    <row r="133" spans="2:65" s="86" customFormat="1" ht="22.9" customHeight="1">
      <c r="B133" s="85"/>
      <c r="D133" s="87" t="s">
        <v>78</v>
      </c>
      <c r="E133" s="96" t="s">
        <v>88</v>
      </c>
      <c r="F133" s="96" t="s">
        <v>333</v>
      </c>
      <c r="I133" s="4"/>
      <c r="J133" s="97">
        <f>BK133</f>
        <v>0</v>
      </c>
      <c r="L133" s="85"/>
      <c r="M133" s="90"/>
      <c r="N133" s="91"/>
      <c r="O133" s="91"/>
      <c r="P133" s="92">
        <f>SUM(P134:P138)</f>
        <v>0</v>
      </c>
      <c r="Q133" s="91"/>
      <c r="R133" s="92">
        <f>SUM(R134:R138)</f>
        <v>35.406399999999998</v>
      </c>
      <c r="S133" s="91"/>
      <c r="T133" s="93">
        <f>SUM(T134:T138)</f>
        <v>0</v>
      </c>
      <c r="AR133" s="87" t="s">
        <v>86</v>
      </c>
      <c r="AT133" s="94" t="s">
        <v>78</v>
      </c>
      <c r="AU133" s="94" t="s">
        <v>86</v>
      </c>
      <c r="AY133" s="87" t="s">
        <v>205</v>
      </c>
      <c r="BK133" s="95">
        <f>SUM(BK134:BK138)</f>
        <v>0</v>
      </c>
    </row>
    <row r="134" spans="2:65" s="25" customFormat="1" ht="24" customHeight="1">
      <c r="B134" s="23"/>
      <c r="C134" s="98" t="s">
        <v>88</v>
      </c>
      <c r="D134" s="98" t="s">
        <v>207</v>
      </c>
      <c r="E134" s="99" t="s">
        <v>1267</v>
      </c>
      <c r="F134" s="100" t="s">
        <v>1268</v>
      </c>
      <c r="G134" s="101" t="s">
        <v>371</v>
      </c>
      <c r="H134" s="102">
        <v>160</v>
      </c>
      <c r="I134" s="5"/>
      <c r="J134" s="102">
        <f>ROUND(I134*H134,2)</f>
        <v>0</v>
      </c>
      <c r="K134" s="100" t="s">
        <v>211</v>
      </c>
      <c r="L134" s="23"/>
      <c r="M134" s="103" t="s">
        <v>1</v>
      </c>
      <c r="N134" s="104" t="s">
        <v>44</v>
      </c>
      <c r="O134" s="105"/>
      <c r="P134" s="106">
        <f>O134*H134</f>
        <v>0</v>
      </c>
      <c r="Q134" s="106">
        <v>0.22128999999999999</v>
      </c>
      <c r="R134" s="106">
        <f>Q134*H134</f>
        <v>35.406399999999998</v>
      </c>
      <c r="S134" s="106">
        <v>0</v>
      </c>
      <c r="T134" s="107">
        <f>S134*H134</f>
        <v>0</v>
      </c>
      <c r="AR134" s="108" t="s">
        <v>212</v>
      </c>
      <c r="AT134" s="108" t="s">
        <v>207</v>
      </c>
      <c r="AU134" s="108" t="s">
        <v>88</v>
      </c>
      <c r="AY134" s="15" t="s">
        <v>205</v>
      </c>
      <c r="BE134" s="109">
        <f>IF(N134="základní",J134,0)</f>
        <v>0</v>
      </c>
      <c r="BF134" s="109">
        <f>IF(N134="snížená",J134,0)</f>
        <v>0</v>
      </c>
      <c r="BG134" s="109">
        <f>IF(N134="zákl. přenesená",J134,0)</f>
        <v>0</v>
      </c>
      <c r="BH134" s="109">
        <f>IF(N134="sníž. přenesená",J134,0)</f>
        <v>0</v>
      </c>
      <c r="BI134" s="109">
        <f>IF(N134="nulová",J134,0)</f>
        <v>0</v>
      </c>
      <c r="BJ134" s="15" t="s">
        <v>86</v>
      </c>
      <c r="BK134" s="109">
        <f>ROUND(I134*H134,2)</f>
        <v>0</v>
      </c>
      <c r="BL134" s="15" t="s">
        <v>212</v>
      </c>
      <c r="BM134" s="108" t="s">
        <v>1278</v>
      </c>
    </row>
    <row r="135" spans="2:65" s="25" customFormat="1" ht="19.5">
      <c r="B135" s="23"/>
      <c r="D135" s="110" t="s">
        <v>214</v>
      </c>
      <c r="F135" s="198" t="s">
        <v>1268</v>
      </c>
      <c r="I135" s="2"/>
      <c r="L135" s="23"/>
      <c r="M135" s="112"/>
      <c r="N135" s="105"/>
      <c r="O135" s="105"/>
      <c r="P135" s="105"/>
      <c r="Q135" s="105"/>
      <c r="R135" s="105"/>
      <c r="S135" s="105"/>
      <c r="T135" s="113"/>
      <c r="AT135" s="15" t="s">
        <v>214</v>
      </c>
      <c r="AU135" s="15" t="s">
        <v>88</v>
      </c>
    </row>
    <row r="136" spans="2:65" s="115" customFormat="1" ht="33.75">
      <c r="B136" s="114"/>
      <c r="D136" s="110" t="s">
        <v>218</v>
      </c>
      <c r="E136" s="116" t="s">
        <v>1</v>
      </c>
      <c r="F136" s="117" t="s">
        <v>1279</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65" s="122" customFormat="1">
      <c r="B137" s="121"/>
      <c r="D137" s="110" t="s">
        <v>218</v>
      </c>
      <c r="E137" s="123" t="s">
        <v>1</v>
      </c>
      <c r="F137" s="124" t="s">
        <v>1280</v>
      </c>
      <c r="H137" s="125">
        <v>160</v>
      </c>
      <c r="I137" s="6"/>
      <c r="L137" s="121"/>
      <c r="M137" s="126"/>
      <c r="N137" s="127"/>
      <c r="O137" s="127"/>
      <c r="P137" s="127"/>
      <c r="Q137" s="127"/>
      <c r="R137" s="127"/>
      <c r="S137" s="127"/>
      <c r="T137" s="128"/>
      <c r="AT137" s="123" t="s">
        <v>218</v>
      </c>
      <c r="AU137" s="123" t="s">
        <v>88</v>
      </c>
      <c r="AV137" s="122" t="s">
        <v>88</v>
      </c>
      <c r="AW137" s="122" t="s">
        <v>35</v>
      </c>
      <c r="AX137" s="122" t="s">
        <v>79</v>
      </c>
      <c r="AY137" s="123" t="s">
        <v>205</v>
      </c>
    </row>
    <row r="138" spans="2:65" s="200" customFormat="1">
      <c r="B138" s="199"/>
      <c r="D138" s="110" t="s">
        <v>218</v>
      </c>
      <c r="E138" s="201" t="s">
        <v>1</v>
      </c>
      <c r="F138" s="202" t="s">
        <v>220</v>
      </c>
      <c r="H138" s="203">
        <v>160</v>
      </c>
      <c r="I138" s="7"/>
      <c r="L138" s="199"/>
      <c r="M138" s="204"/>
      <c r="N138" s="205"/>
      <c r="O138" s="205"/>
      <c r="P138" s="205"/>
      <c r="Q138" s="205"/>
      <c r="R138" s="205"/>
      <c r="S138" s="205"/>
      <c r="T138" s="206"/>
      <c r="AT138" s="201" t="s">
        <v>218</v>
      </c>
      <c r="AU138" s="201" t="s">
        <v>88</v>
      </c>
      <c r="AV138" s="200" t="s">
        <v>212</v>
      </c>
      <c r="AW138" s="200" t="s">
        <v>35</v>
      </c>
      <c r="AX138" s="200" t="s">
        <v>86</v>
      </c>
      <c r="AY138" s="201" t="s">
        <v>205</v>
      </c>
    </row>
    <row r="139" spans="2:65" s="86" customFormat="1" ht="22.9" customHeight="1">
      <c r="B139" s="85"/>
      <c r="D139" s="87" t="s">
        <v>78</v>
      </c>
      <c r="E139" s="96" t="s">
        <v>415</v>
      </c>
      <c r="F139" s="96" t="s">
        <v>416</v>
      </c>
      <c r="I139" s="4"/>
      <c r="J139" s="97">
        <f>BK139</f>
        <v>0</v>
      </c>
      <c r="L139" s="85"/>
      <c r="M139" s="90"/>
      <c r="N139" s="91"/>
      <c r="O139" s="91"/>
      <c r="P139" s="92">
        <f>SUM(P140:P141)</f>
        <v>0</v>
      </c>
      <c r="Q139" s="91"/>
      <c r="R139" s="92">
        <f>SUM(R140:R141)</f>
        <v>0</v>
      </c>
      <c r="S139" s="91"/>
      <c r="T139" s="93">
        <f>SUM(T140:T141)</f>
        <v>0</v>
      </c>
      <c r="AR139" s="87" t="s">
        <v>86</v>
      </c>
      <c r="AT139" s="94" t="s">
        <v>78</v>
      </c>
      <c r="AU139" s="94" t="s">
        <v>86</v>
      </c>
      <c r="AY139" s="87" t="s">
        <v>205</v>
      </c>
      <c r="BK139" s="95">
        <f>SUM(BK140:BK141)</f>
        <v>0</v>
      </c>
    </row>
    <row r="140" spans="2:65" s="25" customFormat="1" ht="16.5" customHeight="1">
      <c r="B140" s="23"/>
      <c r="C140" s="98" t="s">
        <v>230</v>
      </c>
      <c r="D140" s="98" t="s">
        <v>207</v>
      </c>
      <c r="E140" s="99" t="s">
        <v>418</v>
      </c>
      <c r="F140" s="100" t="s">
        <v>419</v>
      </c>
      <c r="G140" s="101" t="s">
        <v>224</v>
      </c>
      <c r="H140" s="102">
        <v>35.409999999999997</v>
      </c>
      <c r="I140" s="5"/>
      <c r="J140" s="102">
        <f>ROUND(I140*H140,2)</f>
        <v>0</v>
      </c>
      <c r="K140" s="100" t="s">
        <v>234</v>
      </c>
      <c r="L140" s="23"/>
      <c r="M140" s="103" t="s">
        <v>1</v>
      </c>
      <c r="N140" s="104" t="s">
        <v>44</v>
      </c>
      <c r="O140" s="105"/>
      <c r="P140" s="106">
        <f>O140*H140</f>
        <v>0</v>
      </c>
      <c r="Q140" s="106">
        <v>0</v>
      </c>
      <c r="R140" s="106">
        <f>Q140*H140</f>
        <v>0</v>
      </c>
      <c r="S140" s="106">
        <v>0</v>
      </c>
      <c r="T140" s="107">
        <f>S140*H140</f>
        <v>0</v>
      </c>
      <c r="AR140" s="108" t="s">
        <v>212</v>
      </c>
      <c r="AT140" s="108" t="s">
        <v>207</v>
      </c>
      <c r="AU140" s="108" t="s">
        <v>88</v>
      </c>
      <c r="AY140" s="15" t="s">
        <v>205</v>
      </c>
      <c r="BE140" s="109">
        <f>IF(N140="základní",J140,0)</f>
        <v>0</v>
      </c>
      <c r="BF140" s="109">
        <f>IF(N140="snížená",J140,0)</f>
        <v>0</v>
      </c>
      <c r="BG140" s="109">
        <f>IF(N140="zákl. přenesená",J140,0)</f>
        <v>0</v>
      </c>
      <c r="BH140" s="109">
        <f>IF(N140="sníž. přenesená",J140,0)</f>
        <v>0</v>
      </c>
      <c r="BI140" s="109">
        <f>IF(N140="nulová",J140,0)</f>
        <v>0</v>
      </c>
      <c r="BJ140" s="15" t="s">
        <v>86</v>
      </c>
      <c r="BK140" s="109">
        <f>ROUND(I140*H140,2)</f>
        <v>0</v>
      </c>
      <c r="BL140" s="15" t="s">
        <v>212</v>
      </c>
      <c r="BM140" s="108" t="s">
        <v>1281</v>
      </c>
    </row>
    <row r="141" spans="2:65" s="25" customFormat="1" ht="19.5">
      <c r="B141" s="23"/>
      <c r="D141" s="110" t="s">
        <v>214</v>
      </c>
      <c r="F141" s="198" t="s">
        <v>421</v>
      </c>
      <c r="L141" s="23"/>
      <c r="M141" s="139"/>
      <c r="N141" s="140"/>
      <c r="O141" s="140"/>
      <c r="P141" s="140"/>
      <c r="Q141" s="140"/>
      <c r="R141" s="140"/>
      <c r="S141" s="140"/>
      <c r="T141" s="141"/>
      <c r="AT141" s="15" t="s">
        <v>214</v>
      </c>
      <c r="AU141" s="15" t="s">
        <v>88</v>
      </c>
    </row>
    <row r="142" spans="2:65" s="25" customFormat="1" ht="6.95" customHeight="1">
      <c r="B142" s="53"/>
      <c r="C142" s="54"/>
      <c r="D142" s="54"/>
      <c r="E142" s="54"/>
      <c r="F142" s="54"/>
      <c r="G142" s="54"/>
      <c r="H142" s="54"/>
      <c r="I142" s="54"/>
      <c r="J142" s="54"/>
      <c r="K142" s="54"/>
      <c r="L142" s="23"/>
    </row>
  </sheetData>
  <sheetProtection algorithmName="SHA-512" hashValue="MrUESPf9FHXwEehd0BY9ZNwqDpcH6/Xq/IMaUKiAhBKzW8lpcIyrFgmSf9vZ+A/4fGXaN2uTbQ4CcRh2dTpqxA==" saltValue="mtT2hJ5MvkhSnBhsSzfNqg==" spinCount="100000" sheet="1" objects="1" scenarios="1"/>
  <autoFilter ref="C123:K141"/>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4"/>
  <sheetViews>
    <sheetView showGridLines="0" topLeftCell="A111" workbookViewId="0">
      <selection activeCell="I129" sqref="I129"/>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145</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1232</v>
      </c>
      <c r="F9" s="271"/>
      <c r="G9" s="271"/>
      <c r="H9" s="271"/>
      <c r="L9" s="23"/>
    </row>
    <row r="10" spans="2:46" s="25" customFormat="1" ht="12" customHeight="1">
      <c r="B10" s="23"/>
      <c r="D10" s="22" t="s">
        <v>173</v>
      </c>
      <c r="L10" s="23"/>
    </row>
    <row r="11" spans="2:46" s="25" customFormat="1" ht="36.950000000000003" customHeight="1">
      <c r="B11" s="23"/>
      <c r="E11" s="245" t="s">
        <v>1282</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ROUND(J124,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ROUND((SUM(BE124:BE163)),  2)</f>
        <v>0</v>
      </c>
      <c r="I35" s="39">
        <v>0.21</v>
      </c>
      <c r="J35" s="38">
        <f>ROUND(((SUM(BE124:BE163))*I35),  2)</f>
        <v>0</v>
      </c>
      <c r="L35" s="23"/>
    </row>
    <row r="36" spans="2:12" s="25" customFormat="1" ht="14.45" customHeight="1">
      <c r="B36" s="23"/>
      <c r="E36" s="22" t="s">
        <v>45</v>
      </c>
      <c r="F36" s="38">
        <f>ROUND((SUM(BF124:BF163)),  2)</f>
        <v>0</v>
      </c>
      <c r="I36" s="39">
        <v>0.15</v>
      </c>
      <c r="J36" s="38">
        <f>ROUND(((SUM(BF124:BF163))*I36),  2)</f>
        <v>0</v>
      </c>
      <c r="L36" s="23"/>
    </row>
    <row r="37" spans="2:12" s="25" customFormat="1" ht="14.45" hidden="1" customHeight="1">
      <c r="B37" s="23"/>
      <c r="E37" s="22" t="s">
        <v>46</v>
      </c>
      <c r="F37" s="38">
        <f>ROUND((SUM(BG124:BG163)),  2)</f>
        <v>0</v>
      </c>
      <c r="I37" s="39">
        <v>0.21</v>
      </c>
      <c r="J37" s="38">
        <f>0</f>
        <v>0</v>
      </c>
      <c r="L37" s="23"/>
    </row>
    <row r="38" spans="2:12" s="25" customFormat="1" ht="14.45" hidden="1" customHeight="1">
      <c r="B38" s="23"/>
      <c r="E38" s="22" t="s">
        <v>47</v>
      </c>
      <c r="F38" s="38">
        <f>ROUND((SUM(BH124:BH163)),  2)</f>
        <v>0</v>
      </c>
      <c r="I38" s="39">
        <v>0.15</v>
      </c>
      <c r="J38" s="38">
        <f>0</f>
        <v>0</v>
      </c>
      <c r="L38" s="23"/>
    </row>
    <row r="39" spans="2:12" s="25" customFormat="1" ht="14.45" hidden="1" customHeight="1">
      <c r="B39" s="23"/>
      <c r="E39" s="22" t="s">
        <v>48</v>
      </c>
      <c r="F39" s="38">
        <f>ROUND((SUM(BI124:BI163)),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1232</v>
      </c>
      <c r="F87" s="271"/>
      <c r="G87" s="271"/>
      <c r="H87" s="271"/>
      <c r="L87" s="23"/>
    </row>
    <row r="88" spans="2:12" s="25" customFormat="1" ht="12" customHeight="1">
      <c r="B88" s="23"/>
      <c r="C88" s="22" t="s">
        <v>173</v>
      </c>
      <c r="L88" s="23"/>
    </row>
    <row r="89" spans="2:12" s="25" customFormat="1" ht="16.5" customHeight="1">
      <c r="B89" s="23"/>
      <c r="E89" s="245" t="str">
        <f>E11</f>
        <v>SO 05.4 - Obnova odvodnění na pozemku 523/1</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J124</f>
        <v>0</v>
      </c>
      <c r="L98" s="23"/>
      <c r="AU98" s="15" t="s">
        <v>180</v>
      </c>
    </row>
    <row r="99" spans="2:47" s="62" customFormat="1" ht="24.95" customHeight="1">
      <c r="B99" s="61"/>
      <c r="D99" s="63" t="s">
        <v>181</v>
      </c>
      <c r="E99" s="64"/>
      <c r="F99" s="64"/>
      <c r="G99" s="64"/>
      <c r="H99" s="64"/>
      <c r="I99" s="64"/>
      <c r="J99" s="65">
        <f>J125</f>
        <v>0</v>
      </c>
      <c r="L99" s="61"/>
    </row>
    <row r="100" spans="2:47" s="188" customFormat="1" ht="19.899999999999999" customHeight="1">
      <c r="B100" s="66"/>
      <c r="D100" s="68" t="s">
        <v>182</v>
      </c>
      <c r="E100" s="69"/>
      <c r="F100" s="69"/>
      <c r="G100" s="69"/>
      <c r="H100" s="69"/>
      <c r="I100" s="69"/>
      <c r="J100" s="70">
        <f>J126</f>
        <v>0</v>
      </c>
      <c r="L100" s="66"/>
    </row>
    <row r="101" spans="2:47" s="188" customFormat="1" ht="19.899999999999999" customHeight="1">
      <c r="B101" s="66"/>
      <c r="D101" s="68" t="s">
        <v>183</v>
      </c>
      <c r="E101" s="69"/>
      <c r="F101" s="69"/>
      <c r="G101" s="69"/>
      <c r="H101" s="69"/>
      <c r="I101" s="69"/>
      <c r="J101" s="70">
        <f>J155</f>
        <v>0</v>
      </c>
      <c r="L101" s="66"/>
    </row>
    <row r="102" spans="2:47" s="188" customFormat="1" ht="19.899999999999999" customHeight="1">
      <c r="B102" s="66"/>
      <c r="D102" s="68" t="s">
        <v>188</v>
      </c>
      <c r="E102" s="69"/>
      <c r="F102" s="69"/>
      <c r="G102" s="69"/>
      <c r="H102" s="69"/>
      <c r="I102" s="69"/>
      <c r="J102" s="70">
        <f>J161</f>
        <v>0</v>
      </c>
      <c r="L102" s="66"/>
    </row>
    <row r="103" spans="2:47" s="25" customFormat="1" ht="21.75" customHeight="1">
      <c r="B103" s="23"/>
      <c r="L103" s="23"/>
    </row>
    <row r="104" spans="2:47" s="25" customFormat="1" ht="6.95" customHeight="1">
      <c r="B104" s="53"/>
      <c r="C104" s="54"/>
      <c r="D104" s="54"/>
      <c r="E104" s="54"/>
      <c r="F104" s="54"/>
      <c r="G104" s="54"/>
      <c r="H104" s="54"/>
      <c r="I104" s="54"/>
      <c r="J104" s="54"/>
      <c r="K104" s="54"/>
      <c r="L104" s="23"/>
    </row>
    <row r="108" spans="2:47" s="25" customFormat="1" ht="6.95" customHeight="1">
      <c r="B108" s="55"/>
      <c r="C108" s="56"/>
      <c r="D108" s="56"/>
      <c r="E108" s="56"/>
      <c r="F108" s="56"/>
      <c r="G108" s="56"/>
      <c r="H108" s="56"/>
      <c r="I108" s="56"/>
      <c r="J108" s="56"/>
      <c r="K108" s="56"/>
      <c r="L108" s="23"/>
    </row>
    <row r="109" spans="2:47" s="25" customFormat="1" ht="24.95" customHeight="1">
      <c r="B109" s="23"/>
      <c r="C109" s="19" t="s">
        <v>190</v>
      </c>
      <c r="L109" s="23"/>
    </row>
    <row r="110" spans="2:47" s="25" customFormat="1" ht="6.95" customHeight="1">
      <c r="B110" s="23"/>
      <c r="L110" s="23"/>
    </row>
    <row r="111" spans="2:47" s="25" customFormat="1" ht="12" customHeight="1">
      <c r="B111" s="23"/>
      <c r="C111" s="22" t="s">
        <v>15</v>
      </c>
      <c r="L111" s="23"/>
    </row>
    <row r="112" spans="2:47" s="25" customFormat="1" ht="16.5" customHeight="1">
      <c r="B112" s="23"/>
      <c r="E112" s="272" t="str">
        <f>E7</f>
        <v>SN Žireč</v>
      </c>
      <c r="F112" s="273"/>
      <c r="G112" s="273"/>
      <c r="H112" s="273"/>
      <c r="L112" s="23"/>
    </row>
    <row r="113" spans="2:65" ht="12" customHeight="1">
      <c r="B113" s="18"/>
      <c r="C113" s="22" t="s">
        <v>171</v>
      </c>
      <c r="L113" s="18"/>
    </row>
    <row r="114" spans="2:65" s="25" customFormat="1" ht="16.5" customHeight="1">
      <c r="B114" s="23"/>
      <c r="E114" s="272" t="s">
        <v>1232</v>
      </c>
      <c r="F114" s="271"/>
      <c r="G114" s="271"/>
      <c r="H114" s="271"/>
      <c r="L114" s="23"/>
    </row>
    <row r="115" spans="2:65" s="25" customFormat="1" ht="12" customHeight="1">
      <c r="B115" s="23"/>
      <c r="C115" s="22" t="s">
        <v>173</v>
      </c>
      <c r="L115" s="23"/>
    </row>
    <row r="116" spans="2:65" s="25" customFormat="1" ht="16.5" customHeight="1">
      <c r="B116" s="23"/>
      <c r="E116" s="245" t="str">
        <f>E11</f>
        <v>SO 05.4 - Obnova odvodnění na pozemku 523/1</v>
      </c>
      <c r="F116" s="271"/>
      <c r="G116" s="271"/>
      <c r="H116" s="271"/>
      <c r="L116" s="23"/>
    </row>
    <row r="117" spans="2:65" s="25" customFormat="1" ht="6.95" customHeight="1">
      <c r="B117" s="23"/>
      <c r="L117" s="23"/>
    </row>
    <row r="118" spans="2:65" s="25" customFormat="1" ht="12" customHeight="1">
      <c r="B118" s="23"/>
      <c r="C118" s="22" t="s">
        <v>19</v>
      </c>
      <c r="F118" s="30" t="str">
        <f>F14</f>
        <v xml:space="preserve"> </v>
      </c>
      <c r="I118" s="22" t="s">
        <v>21</v>
      </c>
      <c r="J118" s="163" t="str">
        <f>IF(J14="","",J14)</f>
        <v>17. 12. 2018</v>
      </c>
      <c r="L118" s="23"/>
    </row>
    <row r="119" spans="2:65" s="25" customFormat="1" ht="6.95" customHeight="1">
      <c r="B119" s="23"/>
      <c r="L119" s="23"/>
    </row>
    <row r="120" spans="2:65" s="25" customFormat="1" ht="27.95" customHeight="1">
      <c r="B120" s="23"/>
      <c r="C120" s="22" t="s">
        <v>23</v>
      </c>
      <c r="F120" s="30" t="str">
        <f>E17</f>
        <v>Povodí Labe, státní podnik</v>
      </c>
      <c r="I120" s="22" t="s">
        <v>31</v>
      </c>
      <c r="J120" s="57" t="str">
        <f>E23</f>
        <v>Sweco Hydroprojekt a.s.</v>
      </c>
      <c r="L120" s="23"/>
    </row>
    <row r="121" spans="2:65" s="25" customFormat="1" ht="15.2" customHeight="1">
      <c r="B121" s="23"/>
      <c r="C121" s="22" t="s">
        <v>29</v>
      </c>
      <c r="F121" s="30" t="str">
        <f>IF(E20="","",E20)</f>
        <v>Vyplň údaj</v>
      </c>
      <c r="I121" s="22" t="s">
        <v>36</v>
      </c>
      <c r="J121" s="57" t="str">
        <f>E26</f>
        <v xml:space="preserve"> </v>
      </c>
      <c r="L121" s="23"/>
    </row>
    <row r="122" spans="2:65" s="25" customFormat="1" ht="10.35" customHeight="1">
      <c r="B122" s="23"/>
      <c r="L122" s="23"/>
    </row>
    <row r="123" spans="2:65" s="78" customFormat="1" ht="29.25" customHeight="1">
      <c r="B123" s="71"/>
      <c r="C123" s="72" t="s">
        <v>191</v>
      </c>
      <c r="D123" s="73" t="s">
        <v>64</v>
      </c>
      <c r="E123" s="73" t="s">
        <v>60</v>
      </c>
      <c r="F123" s="73" t="s">
        <v>61</v>
      </c>
      <c r="G123" s="73" t="s">
        <v>192</v>
      </c>
      <c r="H123" s="73" t="s">
        <v>193</v>
      </c>
      <c r="I123" s="73" t="s">
        <v>194</v>
      </c>
      <c r="J123" s="73" t="s">
        <v>178</v>
      </c>
      <c r="K123" s="74" t="s">
        <v>195</v>
      </c>
      <c r="L123" s="71"/>
      <c r="M123" s="75" t="s">
        <v>1</v>
      </c>
      <c r="N123" s="76" t="s">
        <v>43</v>
      </c>
      <c r="O123" s="76" t="s">
        <v>196</v>
      </c>
      <c r="P123" s="76" t="s">
        <v>197</v>
      </c>
      <c r="Q123" s="76" t="s">
        <v>198</v>
      </c>
      <c r="R123" s="76" t="s">
        <v>199</v>
      </c>
      <c r="S123" s="76" t="s">
        <v>200</v>
      </c>
      <c r="T123" s="77" t="s">
        <v>201</v>
      </c>
    </row>
    <row r="124" spans="2:65" s="25" customFormat="1" ht="22.9" customHeight="1">
      <c r="B124" s="23"/>
      <c r="C124" s="79" t="s">
        <v>202</v>
      </c>
      <c r="J124" s="80">
        <f>BK124</f>
        <v>0</v>
      </c>
      <c r="L124" s="23"/>
      <c r="M124" s="81"/>
      <c r="N124" s="33"/>
      <c r="O124" s="33"/>
      <c r="P124" s="82">
        <f>P125</f>
        <v>0</v>
      </c>
      <c r="Q124" s="33"/>
      <c r="R124" s="82">
        <f>R125</f>
        <v>14.162559999999999</v>
      </c>
      <c r="S124" s="33"/>
      <c r="T124" s="83">
        <f>T125</f>
        <v>0</v>
      </c>
      <c r="AT124" s="15" t="s">
        <v>78</v>
      </c>
      <c r="AU124" s="15" t="s">
        <v>180</v>
      </c>
      <c r="BK124" s="84">
        <f>BK125</f>
        <v>0</v>
      </c>
    </row>
    <row r="125" spans="2:65" s="86" customFormat="1" ht="25.9" customHeight="1">
      <c r="B125" s="85"/>
      <c r="D125" s="87" t="s">
        <v>78</v>
      </c>
      <c r="E125" s="88" t="s">
        <v>203</v>
      </c>
      <c r="F125" s="88" t="s">
        <v>204</v>
      </c>
      <c r="J125" s="89">
        <f>BK125</f>
        <v>0</v>
      </c>
      <c r="L125" s="85"/>
      <c r="M125" s="90"/>
      <c r="N125" s="91"/>
      <c r="O125" s="91"/>
      <c r="P125" s="92">
        <f>P126+P155+P161</f>
        <v>0</v>
      </c>
      <c r="Q125" s="91"/>
      <c r="R125" s="92">
        <f>R126+R155+R161</f>
        <v>14.162559999999999</v>
      </c>
      <c r="S125" s="91"/>
      <c r="T125" s="93">
        <f>T126+T155+T161</f>
        <v>0</v>
      </c>
      <c r="AR125" s="87" t="s">
        <v>86</v>
      </c>
      <c r="AT125" s="94" t="s">
        <v>78</v>
      </c>
      <c r="AU125" s="94" t="s">
        <v>79</v>
      </c>
      <c r="AY125" s="87" t="s">
        <v>205</v>
      </c>
      <c r="BK125" s="95">
        <f>BK126+BK155+BK161</f>
        <v>0</v>
      </c>
    </row>
    <row r="126" spans="2:65" s="86" customFormat="1" ht="22.9" customHeight="1">
      <c r="B126" s="85"/>
      <c r="D126" s="87" t="s">
        <v>78</v>
      </c>
      <c r="E126" s="96" t="s">
        <v>86</v>
      </c>
      <c r="F126" s="96" t="s">
        <v>206</v>
      </c>
      <c r="J126" s="97">
        <f>BK126</f>
        <v>0</v>
      </c>
      <c r="L126" s="85"/>
      <c r="M126" s="90"/>
      <c r="N126" s="91"/>
      <c r="O126" s="91"/>
      <c r="P126" s="92">
        <f>SUM(P127:P154)</f>
        <v>0</v>
      </c>
      <c r="Q126" s="91"/>
      <c r="R126" s="92">
        <f>SUM(R127:R154)</f>
        <v>0</v>
      </c>
      <c r="S126" s="91"/>
      <c r="T126" s="93">
        <f>SUM(T127:T154)</f>
        <v>0</v>
      </c>
      <c r="AR126" s="87" t="s">
        <v>86</v>
      </c>
      <c r="AT126" s="94" t="s">
        <v>78</v>
      </c>
      <c r="AU126" s="94" t="s">
        <v>86</v>
      </c>
      <c r="AY126" s="87" t="s">
        <v>205</v>
      </c>
      <c r="BK126" s="95">
        <f>SUM(BK127:BK154)</f>
        <v>0</v>
      </c>
    </row>
    <row r="127" spans="2:65" s="25" customFormat="1" ht="24" customHeight="1">
      <c r="B127" s="23"/>
      <c r="C127" s="98" t="s">
        <v>86</v>
      </c>
      <c r="D127" s="98" t="s">
        <v>207</v>
      </c>
      <c r="E127" s="99" t="s">
        <v>1250</v>
      </c>
      <c r="F127" s="100" t="s">
        <v>1251</v>
      </c>
      <c r="G127" s="101" t="s">
        <v>233</v>
      </c>
      <c r="H127" s="102">
        <v>15.36</v>
      </c>
      <c r="I127" s="5"/>
      <c r="J127" s="102">
        <f>ROUND(I127*H127,2)</f>
        <v>0</v>
      </c>
      <c r="K127" s="100" t="s">
        <v>234</v>
      </c>
      <c r="L127" s="23"/>
      <c r="M127" s="103" t="s">
        <v>1</v>
      </c>
      <c r="N127" s="104" t="s">
        <v>44</v>
      </c>
      <c r="O127" s="105"/>
      <c r="P127" s="106">
        <f>O127*H127</f>
        <v>0</v>
      </c>
      <c r="Q127" s="106">
        <v>0</v>
      </c>
      <c r="R127" s="106">
        <f>Q127*H127</f>
        <v>0</v>
      </c>
      <c r="S127" s="106">
        <v>0</v>
      </c>
      <c r="T127" s="107">
        <f>S127*H127</f>
        <v>0</v>
      </c>
      <c r="AR127" s="108" t="s">
        <v>212</v>
      </c>
      <c r="AT127" s="108" t="s">
        <v>207</v>
      </c>
      <c r="AU127" s="108" t="s">
        <v>88</v>
      </c>
      <c r="AY127" s="15" t="s">
        <v>205</v>
      </c>
      <c r="BE127" s="109">
        <f>IF(N127="základní",J127,0)</f>
        <v>0</v>
      </c>
      <c r="BF127" s="109">
        <f>IF(N127="snížená",J127,0)</f>
        <v>0</v>
      </c>
      <c r="BG127" s="109">
        <f>IF(N127="zákl. přenesená",J127,0)</f>
        <v>0</v>
      </c>
      <c r="BH127" s="109">
        <f>IF(N127="sníž. přenesená",J127,0)</f>
        <v>0</v>
      </c>
      <c r="BI127" s="109">
        <f>IF(N127="nulová",J127,0)</f>
        <v>0</v>
      </c>
      <c r="BJ127" s="15" t="s">
        <v>86</v>
      </c>
      <c r="BK127" s="109">
        <f>ROUND(I127*H127,2)</f>
        <v>0</v>
      </c>
      <c r="BL127" s="15" t="s">
        <v>212</v>
      </c>
      <c r="BM127" s="108" t="s">
        <v>1283</v>
      </c>
    </row>
    <row r="128" spans="2:65" s="25" customFormat="1" ht="29.25">
      <c r="B128" s="23"/>
      <c r="D128" s="110" t="s">
        <v>214</v>
      </c>
      <c r="F128" s="198" t="s">
        <v>1253</v>
      </c>
      <c r="I128" s="2"/>
      <c r="L128" s="23"/>
      <c r="M128" s="112"/>
      <c r="N128" s="105"/>
      <c r="O128" s="105"/>
      <c r="P128" s="105"/>
      <c r="Q128" s="105"/>
      <c r="R128" s="105"/>
      <c r="S128" s="105"/>
      <c r="T128" s="113"/>
      <c r="AT128" s="15" t="s">
        <v>214</v>
      </c>
      <c r="AU128" s="15" t="s">
        <v>88</v>
      </c>
    </row>
    <row r="129" spans="2:65" s="25" customFormat="1" ht="87.75">
      <c r="B129" s="23"/>
      <c r="D129" s="110" t="s">
        <v>237</v>
      </c>
      <c r="F129" s="111" t="s">
        <v>1254</v>
      </c>
      <c r="I129" s="2"/>
      <c r="L129" s="23"/>
      <c r="M129" s="112"/>
      <c r="N129" s="105"/>
      <c r="O129" s="105"/>
      <c r="P129" s="105"/>
      <c r="Q129" s="105"/>
      <c r="R129" s="105"/>
      <c r="S129" s="105"/>
      <c r="T129" s="113"/>
      <c r="AT129" s="15" t="s">
        <v>237</v>
      </c>
      <c r="AU129" s="15" t="s">
        <v>88</v>
      </c>
    </row>
    <row r="130" spans="2:65" s="115" customFormat="1">
      <c r="B130" s="114"/>
      <c r="D130" s="110" t="s">
        <v>218</v>
      </c>
      <c r="E130" s="116" t="s">
        <v>1</v>
      </c>
      <c r="F130" s="117" t="s">
        <v>1255</v>
      </c>
      <c r="H130" s="116" t="s">
        <v>1</v>
      </c>
      <c r="I130" s="9"/>
      <c r="L130" s="114"/>
      <c r="M130" s="118"/>
      <c r="N130" s="119"/>
      <c r="O130" s="119"/>
      <c r="P130" s="119"/>
      <c r="Q130" s="119"/>
      <c r="R130" s="119"/>
      <c r="S130" s="119"/>
      <c r="T130" s="120"/>
      <c r="AT130" s="116" t="s">
        <v>218</v>
      </c>
      <c r="AU130" s="116" t="s">
        <v>88</v>
      </c>
      <c r="AV130" s="115" t="s">
        <v>86</v>
      </c>
      <c r="AW130" s="115" t="s">
        <v>35</v>
      </c>
      <c r="AX130" s="115" t="s">
        <v>79</v>
      </c>
      <c r="AY130" s="116" t="s">
        <v>205</v>
      </c>
    </row>
    <row r="131" spans="2:65" s="122" customFormat="1">
      <c r="B131" s="121"/>
      <c r="D131" s="110" t="s">
        <v>218</v>
      </c>
      <c r="E131" s="123" t="s">
        <v>1</v>
      </c>
      <c r="F131" s="124" t="s">
        <v>1284</v>
      </c>
      <c r="H131" s="125">
        <v>15.36</v>
      </c>
      <c r="I131" s="6"/>
      <c r="L131" s="121"/>
      <c r="M131" s="126"/>
      <c r="N131" s="127"/>
      <c r="O131" s="127"/>
      <c r="P131" s="127"/>
      <c r="Q131" s="127"/>
      <c r="R131" s="127"/>
      <c r="S131" s="127"/>
      <c r="T131" s="128"/>
      <c r="AT131" s="123" t="s">
        <v>218</v>
      </c>
      <c r="AU131" s="123" t="s">
        <v>88</v>
      </c>
      <c r="AV131" s="122" t="s">
        <v>88</v>
      </c>
      <c r="AW131" s="122" t="s">
        <v>35</v>
      </c>
      <c r="AX131" s="122" t="s">
        <v>79</v>
      </c>
      <c r="AY131" s="123" t="s">
        <v>205</v>
      </c>
    </row>
    <row r="132" spans="2:65" s="200" customFormat="1">
      <c r="B132" s="199"/>
      <c r="D132" s="110" t="s">
        <v>218</v>
      </c>
      <c r="E132" s="201" t="s">
        <v>1</v>
      </c>
      <c r="F132" s="202" t="s">
        <v>220</v>
      </c>
      <c r="H132" s="203">
        <v>15.36</v>
      </c>
      <c r="I132" s="7"/>
      <c r="L132" s="199"/>
      <c r="M132" s="204"/>
      <c r="N132" s="205"/>
      <c r="O132" s="205"/>
      <c r="P132" s="205"/>
      <c r="Q132" s="205"/>
      <c r="R132" s="205"/>
      <c r="S132" s="205"/>
      <c r="T132" s="206"/>
      <c r="AT132" s="201" t="s">
        <v>218</v>
      </c>
      <c r="AU132" s="201" t="s">
        <v>88</v>
      </c>
      <c r="AV132" s="200" t="s">
        <v>212</v>
      </c>
      <c r="AW132" s="200" t="s">
        <v>35</v>
      </c>
      <c r="AX132" s="200" t="s">
        <v>86</v>
      </c>
      <c r="AY132" s="201" t="s">
        <v>205</v>
      </c>
    </row>
    <row r="133" spans="2:65" s="25" customFormat="1" ht="24" customHeight="1">
      <c r="B133" s="23"/>
      <c r="C133" s="98" t="s">
        <v>88</v>
      </c>
      <c r="D133" s="98" t="s">
        <v>207</v>
      </c>
      <c r="E133" s="99" t="s">
        <v>242</v>
      </c>
      <c r="F133" s="100" t="s">
        <v>243</v>
      </c>
      <c r="G133" s="101" t="s">
        <v>233</v>
      </c>
      <c r="H133" s="102">
        <v>19.2</v>
      </c>
      <c r="I133" s="5"/>
      <c r="J133" s="102">
        <f>ROUND(I133*H133,2)</f>
        <v>0</v>
      </c>
      <c r="K133" s="100" t="s">
        <v>234</v>
      </c>
      <c r="L133" s="23"/>
      <c r="M133" s="103" t="s">
        <v>1</v>
      </c>
      <c r="N133" s="104" t="s">
        <v>44</v>
      </c>
      <c r="O133" s="105"/>
      <c r="P133" s="106">
        <f>O133*H133</f>
        <v>0</v>
      </c>
      <c r="Q133" s="106">
        <v>0</v>
      </c>
      <c r="R133" s="106">
        <f>Q133*H133</f>
        <v>0</v>
      </c>
      <c r="S133" s="106">
        <v>0</v>
      </c>
      <c r="T133" s="107">
        <f>S133*H133</f>
        <v>0</v>
      </c>
      <c r="AR133" s="108" t="s">
        <v>212</v>
      </c>
      <c r="AT133" s="108" t="s">
        <v>207</v>
      </c>
      <c r="AU133" s="108" t="s">
        <v>88</v>
      </c>
      <c r="AY133" s="15" t="s">
        <v>205</v>
      </c>
      <c r="BE133" s="109">
        <f>IF(N133="základní",J133,0)</f>
        <v>0</v>
      </c>
      <c r="BF133" s="109">
        <f>IF(N133="snížená",J133,0)</f>
        <v>0</v>
      </c>
      <c r="BG133" s="109">
        <f>IF(N133="zákl. přenesená",J133,0)</f>
        <v>0</v>
      </c>
      <c r="BH133" s="109">
        <f>IF(N133="sníž. přenesená",J133,0)</f>
        <v>0</v>
      </c>
      <c r="BI133" s="109">
        <f>IF(N133="nulová",J133,0)</f>
        <v>0</v>
      </c>
      <c r="BJ133" s="15" t="s">
        <v>86</v>
      </c>
      <c r="BK133" s="109">
        <f>ROUND(I133*H133,2)</f>
        <v>0</v>
      </c>
      <c r="BL133" s="15" t="s">
        <v>212</v>
      </c>
      <c r="BM133" s="108" t="s">
        <v>1285</v>
      </c>
    </row>
    <row r="134" spans="2:65" s="25" customFormat="1" ht="39">
      <c r="B134" s="23"/>
      <c r="D134" s="110" t="s">
        <v>214</v>
      </c>
      <c r="F134" s="198" t="s">
        <v>245</v>
      </c>
      <c r="I134" s="2"/>
      <c r="L134" s="23"/>
      <c r="M134" s="112"/>
      <c r="N134" s="105"/>
      <c r="O134" s="105"/>
      <c r="P134" s="105"/>
      <c r="Q134" s="105"/>
      <c r="R134" s="105"/>
      <c r="S134" s="105"/>
      <c r="T134" s="113"/>
      <c r="AT134" s="15" t="s">
        <v>214</v>
      </c>
      <c r="AU134" s="15" t="s">
        <v>88</v>
      </c>
    </row>
    <row r="135" spans="2:65" s="25" customFormat="1" ht="195">
      <c r="B135" s="23"/>
      <c r="D135" s="110" t="s">
        <v>237</v>
      </c>
      <c r="F135" s="111" t="s">
        <v>246</v>
      </c>
      <c r="I135" s="2"/>
      <c r="L135" s="23"/>
      <c r="M135" s="112"/>
      <c r="N135" s="105"/>
      <c r="O135" s="105"/>
      <c r="P135" s="105"/>
      <c r="Q135" s="105"/>
      <c r="R135" s="105"/>
      <c r="S135" s="105"/>
      <c r="T135" s="113"/>
      <c r="AT135" s="15" t="s">
        <v>237</v>
      </c>
      <c r="AU135" s="15" t="s">
        <v>88</v>
      </c>
    </row>
    <row r="136" spans="2:65" s="115" customFormat="1" ht="22.5">
      <c r="B136" s="114"/>
      <c r="D136" s="110" t="s">
        <v>218</v>
      </c>
      <c r="E136" s="116" t="s">
        <v>1</v>
      </c>
      <c r="F136" s="117" t="s">
        <v>1258</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65" s="122" customFormat="1">
      <c r="B137" s="121"/>
      <c r="D137" s="110" t="s">
        <v>218</v>
      </c>
      <c r="E137" s="123" t="s">
        <v>1</v>
      </c>
      <c r="F137" s="124" t="s">
        <v>1286</v>
      </c>
      <c r="H137" s="125">
        <v>19.2</v>
      </c>
      <c r="I137" s="6"/>
      <c r="L137" s="121"/>
      <c r="M137" s="126"/>
      <c r="N137" s="127"/>
      <c r="O137" s="127"/>
      <c r="P137" s="127"/>
      <c r="Q137" s="127"/>
      <c r="R137" s="127"/>
      <c r="S137" s="127"/>
      <c r="T137" s="128"/>
      <c r="AT137" s="123" t="s">
        <v>218</v>
      </c>
      <c r="AU137" s="123" t="s">
        <v>88</v>
      </c>
      <c r="AV137" s="122" t="s">
        <v>88</v>
      </c>
      <c r="AW137" s="122" t="s">
        <v>35</v>
      </c>
      <c r="AX137" s="122" t="s">
        <v>79</v>
      </c>
      <c r="AY137" s="123" t="s">
        <v>205</v>
      </c>
    </row>
    <row r="138" spans="2:65" s="200" customFormat="1">
      <c r="B138" s="199"/>
      <c r="D138" s="110" t="s">
        <v>218</v>
      </c>
      <c r="E138" s="201" t="s">
        <v>1</v>
      </c>
      <c r="F138" s="202" t="s">
        <v>220</v>
      </c>
      <c r="H138" s="203">
        <v>19.2</v>
      </c>
      <c r="I138" s="7"/>
      <c r="L138" s="199"/>
      <c r="M138" s="204"/>
      <c r="N138" s="205"/>
      <c r="O138" s="205"/>
      <c r="P138" s="205"/>
      <c r="Q138" s="205"/>
      <c r="R138" s="205"/>
      <c r="S138" s="205"/>
      <c r="T138" s="206"/>
      <c r="AT138" s="201" t="s">
        <v>218</v>
      </c>
      <c r="AU138" s="201" t="s">
        <v>88</v>
      </c>
      <c r="AV138" s="200" t="s">
        <v>212</v>
      </c>
      <c r="AW138" s="200" t="s">
        <v>35</v>
      </c>
      <c r="AX138" s="200" t="s">
        <v>86</v>
      </c>
      <c r="AY138" s="201" t="s">
        <v>205</v>
      </c>
    </row>
    <row r="139" spans="2:65" s="25" customFormat="1" ht="24" customHeight="1">
      <c r="B139" s="23"/>
      <c r="C139" s="98" t="s">
        <v>230</v>
      </c>
      <c r="D139" s="98" t="s">
        <v>207</v>
      </c>
      <c r="E139" s="99" t="s">
        <v>259</v>
      </c>
      <c r="F139" s="100" t="s">
        <v>260</v>
      </c>
      <c r="G139" s="101" t="s">
        <v>233</v>
      </c>
      <c r="H139" s="102">
        <v>5.76</v>
      </c>
      <c r="I139" s="5"/>
      <c r="J139" s="102">
        <f>ROUND(I139*H139,2)</f>
        <v>0</v>
      </c>
      <c r="K139" s="100" t="s">
        <v>211</v>
      </c>
      <c r="L139" s="23"/>
      <c r="M139" s="103" t="s">
        <v>1</v>
      </c>
      <c r="N139" s="104" t="s">
        <v>44</v>
      </c>
      <c r="O139" s="105"/>
      <c r="P139" s="106">
        <f>O139*H139</f>
        <v>0</v>
      </c>
      <c r="Q139" s="106">
        <v>0</v>
      </c>
      <c r="R139" s="106">
        <f>Q139*H139</f>
        <v>0</v>
      </c>
      <c r="S139" s="106">
        <v>0</v>
      </c>
      <c r="T139" s="107">
        <f>S139*H139</f>
        <v>0</v>
      </c>
      <c r="AR139" s="108" t="s">
        <v>212</v>
      </c>
      <c r="AT139" s="108" t="s">
        <v>207</v>
      </c>
      <c r="AU139" s="108" t="s">
        <v>88</v>
      </c>
      <c r="AY139" s="15" t="s">
        <v>205</v>
      </c>
      <c r="BE139" s="109">
        <f>IF(N139="základní",J139,0)</f>
        <v>0</v>
      </c>
      <c r="BF139" s="109">
        <f>IF(N139="snížená",J139,0)</f>
        <v>0</v>
      </c>
      <c r="BG139" s="109">
        <f>IF(N139="zákl. přenesená",J139,0)</f>
        <v>0</v>
      </c>
      <c r="BH139" s="109">
        <f>IF(N139="sníž. přenesená",J139,0)</f>
        <v>0</v>
      </c>
      <c r="BI139" s="109">
        <f>IF(N139="nulová",J139,0)</f>
        <v>0</v>
      </c>
      <c r="BJ139" s="15" t="s">
        <v>86</v>
      </c>
      <c r="BK139" s="109">
        <f>ROUND(I139*H139,2)</f>
        <v>0</v>
      </c>
      <c r="BL139" s="15" t="s">
        <v>212</v>
      </c>
      <c r="BM139" s="108" t="s">
        <v>1287</v>
      </c>
    </row>
    <row r="140" spans="2:65" s="122" customFormat="1">
      <c r="B140" s="121"/>
      <c r="D140" s="110" t="s">
        <v>218</v>
      </c>
      <c r="E140" s="123" t="s">
        <v>1</v>
      </c>
      <c r="F140" s="124" t="s">
        <v>1288</v>
      </c>
      <c r="H140" s="125">
        <v>15.36</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122" customFormat="1">
      <c r="B141" s="121"/>
      <c r="D141" s="110" t="s">
        <v>218</v>
      </c>
      <c r="E141" s="123" t="s">
        <v>1</v>
      </c>
      <c r="F141" s="124" t="s">
        <v>1289</v>
      </c>
      <c r="H141" s="125">
        <v>-9.6</v>
      </c>
      <c r="I141" s="6"/>
      <c r="L141" s="121"/>
      <c r="M141" s="126"/>
      <c r="N141" s="127"/>
      <c r="O141" s="127"/>
      <c r="P141" s="127"/>
      <c r="Q141" s="127"/>
      <c r="R141" s="127"/>
      <c r="S141" s="127"/>
      <c r="T141" s="128"/>
      <c r="AT141" s="123" t="s">
        <v>218</v>
      </c>
      <c r="AU141" s="123" t="s">
        <v>88</v>
      </c>
      <c r="AV141" s="122" t="s">
        <v>88</v>
      </c>
      <c r="AW141" s="122" t="s">
        <v>35</v>
      </c>
      <c r="AX141" s="122" t="s">
        <v>79</v>
      </c>
      <c r="AY141" s="123" t="s">
        <v>205</v>
      </c>
    </row>
    <row r="142" spans="2:65" s="200" customFormat="1">
      <c r="B142" s="199"/>
      <c r="D142" s="110" t="s">
        <v>218</v>
      </c>
      <c r="E142" s="201" t="s">
        <v>1</v>
      </c>
      <c r="F142" s="202" t="s">
        <v>220</v>
      </c>
      <c r="H142" s="203">
        <v>5.76</v>
      </c>
      <c r="I142" s="7"/>
      <c r="L142" s="199"/>
      <c r="M142" s="204"/>
      <c r="N142" s="205"/>
      <c r="O142" s="205"/>
      <c r="P142" s="205"/>
      <c r="Q142" s="205"/>
      <c r="R142" s="205"/>
      <c r="S142" s="205"/>
      <c r="T142" s="206"/>
      <c r="AT142" s="201" t="s">
        <v>218</v>
      </c>
      <c r="AU142" s="201" t="s">
        <v>88</v>
      </c>
      <c r="AV142" s="200" t="s">
        <v>212</v>
      </c>
      <c r="AW142" s="200" t="s">
        <v>35</v>
      </c>
      <c r="AX142" s="200" t="s">
        <v>86</v>
      </c>
      <c r="AY142" s="201" t="s">
        <v>205</v>
      </c>
    </row>
    <row r="143" spans="2:65" s="25" customFormat="1" ht="16.5" customHeight="1">
      <c r="B143" s="23"/>
      <c r="C143" s="98" t="s">
        <v>212</v>
      </c>
      <c r="D143" s="98" t="s">
        <v>207</v>
      </c>
      <c r="E143" s="99" t="s">
        <v>264</v>
      </c>
      <c r="F143" s="100" t="s">
        <v>265</v>
      </c>
      <c r="G143" s="101" t="s">
        <v>233</v>
      </c>
      <c r="H143" s="102">
        <v>9.6</v>
      </c>
      <c r="I143" s="5"/>
      <c r="J143" s="102">
        <f>ROUND(I143*H143,2)</f>
        <v>0</v>
      </c>
      <c r="K143" s="100" t="s">
        <v>234</v>
      </c>
      <c r="L143" s="23"/>
      <c r="M143" s="103" t="s">
        <v>1</v>
      </c>
      <c r="N143" s="104" t="s">
        <v>44</v>
      </c>
      <c r="O143" s="105"/>
      <c r="P143" s="106">
        <f>O143*H143</f>
        <v>0</v>
      </c>
      <c r="Q143" s="106">
        <v>0</v>
      </c>
      <c r="R143" s="106">
        <f>Q143*H143</f>
        <v>0</v>
      </c>
      <c r="S143" s="106">
        <v>0</v>
      </c>
      <c r="T143" s="107">
        <f>S143*H143</f>
        <v>0</v>
      </c>
      <c r="AR143" s="108" t="s">
        <v>212</v>
      </c>
      <c r="AT143" s="108" t="s">
        <v>207</v>
      </c>
      <c r="AU143" s="108" t="s">
        <v>88</v>
      </c>
      <c r="AY143" s="15" t="s">
        <v>205</v>
      </c>
      <c r="BE143" s="109">
        <f>IF(N143="základní",J143,0)</f>
        <v>0</v>
      </c>
      <c r="BF143" s="109">
        <f>IF(N143="snížená",J143,0)</f>
        <v>0</v>
      </c>
      <c r="BG143" s="109">
        <f>IF(N143="zákl. přenesená",J143,0)</f>
        <v>0</v>
      </c>
      <c r="BH143" s="109">
        <f>IF(N143="sníž. přenesená",J143,0)</f>
        <v>0</v>
      </c>
      <c r="BI143" s="109">
        <f>IF(N143="nulová",J143,0)</f>
        <v>0</v>
      </c>
      <c r="BJ143" s="15" t="s">
        <v>86</v>
      </c>
      <c r="BK143" s="109">
        <f>ROUND(I143*H143,2)</f>
        <v>0</v>
      </c>
      <c r="BL143" s="15" t="s">
        <v>212</v>
      </c>
      <c r="BM143" s="108" t="s">
        <v>1290</v>
      </c>
    </row>
    <row r="144" spans="2:65" s="25" customFormat="1" ht="19.5">
      <c r="B144" s="23"/>
      <c r="D144" s="110" t="s">
        <v>214</v>
      </c>
      <c r="F144" s="198" t="s">
        <v>267</v>
      </c>
      <c r="I144" s="2"/>
      <c r="L144" s="23"/>
      <c r="M144" s="112"/>
      <c r="N144" s="105"/>
      <c r="O144" s="105"/>
      <c r="P144" s="105"/>
      <c r="Q144" s="105"/>
      <c r="R144" s="105"/>
      <c r="S144" s="105"/>
      <c r="T144" s="113"/>
      <c r="AT144" s="15" t="s">
        <v>214</v>
      </c>
      <c r="AU144" s="15" t="s">
        <v>88</v>
      </c>
    </row>
    <row r="145" spans="2:65" s="25" customFormat="1" ht="146.25">
      <c r="B145" s="23"/>
      <c r="D145" s="110" t="s">
        <v>237</v>
      </c>
      <c r="F145" s="111" t="s">
        <v>268</v>
      </c>
      <c r="I145" s="2"/>
      <c r="L145" s="23"/>
      <c r="M145" s="112"/>
      <c r="N145" s="105"/>
      <c r="O145" s="105"/>
      <c r="P145" s="105"/>
      <c r="Q145" s="105"/>
      <c r="R145" s="105"/>
      <c r="S145" s="105"/>
      <c r="T145" s="113"/>
      <c r="AT145" s="15" t="s">
        <v>237</v>
      </c>
      <c r="AU145" s="15" t="s">
        <v>88</v>
      </c>
    </row>
    <row r="146" spans="2:65" s="115" customFormat="1" ht="22.5">
      <c r="B146" s="114"/>
      <c r="D146" s="110" t="s">
        <v>218</v>
      </c>
      <c r="E146" s="116" t="s">
        <v>1</v>
      </c>
      <c r="F146" s="117" t="s">
        <v>570</v>
      </c>
      <c r="H146" s="116" t="s">
        <v>1</v>
      </c>
      <c r="I146" s="9"/>
      <c r="L146" s="114"/>
      <c r="M146" s="118"/>
      <c r="N146" s="119"/>
      <c r="O146" s="119"/>
      <c r="P146" s="119"/>
      <c r="Q146" s="119"/>
      <c r="R146" s="119"/>
      <c r="S146" s="119"/>
      <c r="T146" s="120"/>
      <c r="AT146" s="116" t="s">
        <v>218</v>
      </c>
      <c r="AU146" s="116" t="s">
        <v>88</v>
      </c>
      <c r="AV146" s="115" t="s">
        <v>86</v>
      </c>
      <c r="AW146" s="115" t="s">
        <v>35</v>
      </c>
      <c r="AX146" s="115" t="s">
        <v>79</v>
      </c>
      <c r="AY146" s="116" t="s">
        <v>205</v>
      </c>
    </row>
    <row r="147" spans="2:65" s="122" customFormat="1">
      <c r="B147" s="121"/>
      <c r="D147" s="110" t="s">
        <v>218</v>
      </c>
      <c r="E147" s="123" t="s">
        <v>1</v>
      </c>
      <c r="F147" s="124" t="s">
        <v>1291</v>
      </c>
      <c r="H147" s="125">
        <v>9.6</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200" customFormat="1">
      <c r="B148" s="199"/>
      <c r="D148" s="110" t="s">
        <v>218</v>
      </c>
      <c r="E148" s="201" t="s">
        <v>1</v>
      </c>
      <c r="F148" s="202" t="s">
        <v>220</v>
      </c>
      <c r="H148" s="203">
        <v>9.6</v>
      </c>
      <c r="I148" s="7"/>
      <c r="L148" s="199"/>
      <c r="M148" s="204"/>
      <c r="N148" s="205"/>
      <c r="O148" s="205"/>
      <c r="P148" s="205"/>
      <c r="Q148" s="205"/>
      <c r="R148" s="205"/>
      <c r="S148" s="205"/>
      <c r="T148" s="206"/>
      <c r="AT148" s="201" t="s">
        <v>218</v>
      </c>
      <c r="AU148" s="201" t="s">
        <v>88</v>
      </c>
      <c r="AV148" s="200" t="s">
        <v>212</v>
      </c>
      <c r="AW148" s="200" t="s">
        <v>35</v>
      </c>
      <c r="AX148" s="200" t="s">
        <v>86</v>
      </c>
      <c r="AY148" s="201" t="s">
        <v>205</v>
      </c>
    </row>
    <row r="149" spans="2:65" s="25" customFormat="1" ht="24" customHeight="1">
      <c r="B149" s="23"/>
      <c r="C149" s="98" t="s">
        <v>258</v>
      </c>
      <c r="D149" s="98" t="s">
        <v>207</v>
      </c>
      <c r="E149" s="99" t="s">
        <v>576</v>
      </c>
      <c r="F149" s="100" t="s">
        <v>577</v>
      </c>
      <c r="G149" s="101" t="s">
        <v>233</v>
      </c>
      <c r="H149" s="102">
        <v>9.6</v>
      </c>
      <c r="I149" s="5"/>
      <c r="J149" s="102">
        <f>ROUND(I149*H149,2)</f>
        <v>0</v>
      </c>
      <c r="K149" s="100" t="s">
        <v>234</v>
      </c>
      <c r="L149" s="23"/>
      <c r="M149" s="103" t="s">
        <v>1</v>
      </c>
      <c r="N149" s="104" t="s">
        <v>44</v>
      </c>
      <c r="O149" s="105"/>
      <c r="P149" s="106">
        <f>O149*H149</f>
        <v>0</v>
      </c>
      <c r="Q149" s="106">
        <v>0</v>
      </c>
      <c r="R149" s="106">
        <f>Q149*H149</f>
        <v>0</v>
      </c>
      <c r="S149" s="106">
        <v>0</v>
      </c>
      <c r="T149" s="107">
        <f>S149*H149</f>
        <v>0</v>
      </c>
      <c r="AR149" s="108" t="s">
        <v>212</v>
      </c>
      <c r="AT149" s="108" t="s">
        <v>207</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1292</v>
      </c>
    </row>
    <row r="150" spans="2:65" s="25" customFormat="1" ht="29.25">
      <c r="B150" s="23"/>
      <c r="D150" s="110" t="s">
        <v>214</v>
      </c>
      <c r="F150" s="198" t="s">
        <v>579</v>
      </c>
      <c r="I150" s="2"/>
      <c r="L150" s="23"/>
      <c r="M150" s="112"/>
      <c r="N150" s="105"/>
      <c r="O150" s="105"/>
      <c r="P150" s="105"/>
      <c r="Q150" s="105"/>
      <c r="R150" s="105"/>
      <c r="S150" s="105"/>
      <c r="T150" s="113"/>
      <c r="AT150" s="15" t="s">
        <v>214</v>
      </c>
      <c r="AU150" s="15" t="s">
        <v>88</v>
      </c>
    </row>
    <row r="151" spans="2:65" s="25" customFormat="1" ht="409.5">
      <c r="B151" s="23"/>
      <c r="D151" s="110" t="s">
        <v>237</v>
      </c>
      <c r="F151" s="223" t="s">
        <v>580</v>
      </c>
      <c r="I151" s="2"/>
      <c r="L151" s="23"/>
      <c r="M151" s="112"/>
      <c r="N151" s="105"/>
      <c r="O151" s="105"/>
      <c r="P151" s="105"/>
      <c r="Q151" s="105"/>
      <c r="R151" s="105"/>
      <c r="S151" s="105"/>
      <c r="T151" s="113"/>
      <c r="AT151" s="15" t="s">
        <v>237</v>
      </c>
      <c r="AU151" s="15" t="s">
        <v>88</v>
      </c>
    </row>
    <row r="152" spans="2:65" s="115" customFormat="1">
      <c r="B152" s="114"/>
      <c r="D152" s="110" t="s">
        <v>218</v>
      </c>
      <c r="E152" s="116" t="s">
        <v>1</v>
      </c>
      <c r="F152" s="117" t="s">
        <v>680</v>
      </c>
      <c r="H152" s="116" t="s">
        <v>1</v>
      </c>
      <c r="I152" s="9"/>
      <c r="L152" s="114"/>
      <c r="M152" s="118"/>
      <c r="N152" s="119"/>
      <c r="O152" s="119"/>
      <c r="P152" s="119"/>
      <c r="Q152" s="119"/>
      <c r="R152" s="119"/>
      <c r="S152" s="119"/>
      <c r="T152" s="120"/>
      <c r="AT152" s="116" t="s">
        <v>218</v>
      </c>
      <c r="AU152" s="116" t="s">
        <v>88</v>
      </c>
      <c r="AV152" s="115" t="s">
        <v>86</v>
      </c>
      <c r="AW152" s="115" t="s">
        <v>35</v>
      </c>
      <c r="AX152" s="115" t="s">
        <v>79</v>
      </c>
      <c r="AY152" s="116" t="s">
        <v>205</v>
      </c>
    </row>
    <row r="153" spans="2:65" s="122" customFormat="1">
      <c r="B153" s="121"/>
      <c r="D153" s="110" t="s">
        <v>218</v>
      </c>
      <c r="E153" s="123" t="s">
        <v>1</v>
      </c>
      <c r="F153" s="124" t="s">
        <v>1293</v>
      </c>
      <c r="H153" s="125">
        <v>9.6</v>
      </c>
      <c r="I153" s="6"/>
      <c r="L153" s="121"/>
      <c r="M153" s="126"/>
      <c r="N153" s="127"/>
      <c r="O153" s="127"/>
      <c r="P153" s="127"/>
      <c r="Q153" s="127"/>
      <c r="R153" s="127"/>
      <c r="S153" s="127"/>
      <c r="T153" s="128"/>
      <c r="AT153" s="123" t="s">
        <v>218</v>
      </c>
      <c r="AU153" s="123" t="s">
        <v>88</v>
      </c>
      <c r="AV153" s="122" t="s">
        <v>88</v>
      </c>
      <c r="AW153" s="122" t="s">
        <v>35</v>
      </c>
      <c r="AX153" s="122" t="s">
        <v>79</v>
      </c>
      <c r="AY153" s="123" t="s">
        <v>205</v>
      </c>
    </row>
    <row r="154" spans="2:65" s="200" customFormat="1">
      <c r="B154" s="199"/>
      <c r="D154" s="110" t="s">
        <v>218</v>
      </c>
      <c r="E154" s="201" t="s">
        <v>1</v>
      </c>
      <c r="F154" s="202" t="s">
        <v>220</v>
      </c>
      <c r="H154" s="203">
        <v>9.6</v>
      </c>
      <c r="I154" s="7"/>
      <c r="L154" s="199"/>
      <c r="M154" s="204"/>
      <c r="N154" s="205"/>
      <c r="O154" s="205"/>
      <c r="P154" s="205"/>
      <c r="Q154" s="205"/>
      <c r="R154" s="205"/>
      <c r="S154" s="205"/>
      <c r="T154" s="206"/>
      <c r="AT154" s="201" t="s">
        <v>218</v>
      </c>
      <c r="AU154" s="201" t="s">
        <v>88</v>
      </c>
      <c r="AV154" s="200" t="s">
        <v>212</v>
      </c>
      <c r="AW154" s="200" t="s">
        <v>35</v>
      </c>
      <c r="AX154" s="200" t="s">
        <v>86</v>
      </c>
      <c r="AY154" s="201" t="s">
        <v>205</v>
      </c>
    </row>
    <row r="155" spans="2:65" s="86" customFormat="1" ht="22.9" customHeight="1">
      <c r="B155" s="85"/>
      <c r="D155" s="87" t="s">
        <v>78</v>
      </c>
      <c r="E155" s="96" t="s">
        <v>88</v>
      </c>
      <c r="F155" s="96" t="s">
        <v>333</v>
      </c>
      <c r="I155" s="4"/>
      <c r="J155" s="97">
        <f>BK155</f>
        <v>0</v>
      </c>
      <c r="L155" s="85"/>
      <c r="M155" s="90"/>
      <c r="N155" s="91"/>
      <c r="O155" s="91"/>
      <c r="P155" s="92">
        <f>SUM(P156:P160)</f>
        <v>0</v>
      </c>
      <c r="Q155" s="91"/>
      <c r="R155" s="92">
        <f>SUM(R156:R160)</f>
        <v>14.162559999999999</v>
      </c>
      <c r="S155" s="91"/>
      <c r="T155" s="93">
        <f>SUM(T156:T160)</f>
        <v>0</v>
      </c>
      <c r="AR155" s="87" t="s">
        <v>86</v>
      </c>
      <c r="AT155" s="94" t="s">
        <v>78</v>
      </c>
      <c r="AU155" s="94" t="s">
        <v>86</v>
      </c>
      <c r="AY155" s="87" t="s">
        <v>205</v>
      </c>
      <c r="BK155" s="95">
        <f>SUM(BK156:BK160)</f>
        <v>0</v>
      </c>
    </row>
    <row r="156" spans="2:65" s="25" customFormat="1" ht="24" customHeight="1">
      <c r="B156" s="23"/>
      <c r="C156" s="98" t="s">
        <v>263</v>
      </c>
      <c r="D156" s="98" t="s">
        <v>207</v>
      </c>
      <c r="E156" s="99" t="s">
        <v>1267</v>
      </c>
      <c r="F156" s="100" t="s">
        <v>1268</v>
      </c>
      <c r="G156" s="101" t="s">
        <v>371</v>
      </c>
      <c r="H156" s="102">
        <v>64</v>
      </c>
      <c r="I156" s="5"/>
      <c r="J156" s="102">
        <f>ROUND(I156*H156,2)</f>
        <v>0</v>
      </c>
      <c r="K156" s="100" t="s">
        <v>211</v>
      </c>
      <c r="L156" s="23"/>
      <c r="M156" s="103" t="s">
        <v>1</v>
      </c>
      <c r="N156" s="104" t="s">
        <v>44</v>
      </c>
      <c r="O156" s="105"/>
      <c r="P156" s="106">
        <f>O156*H156</f>
        <v>0</v>
      </c>
      <c r="Q156" s="106">
        <v>0.22128999999999999</v>
      </c>
      <c r="R156" s="106">
        <f>Q156*H156</f>
        <v>14.162559999999999</v>
      </c>
      <c r="S156" s="106">
        <v>0</v>
      </c>
      <c r="T156" s="107">
        <f>S156*H156</f>
        <v>0</v>
      </c>
      <c r="AR156" s="108" t="s">
        <v>212</v>
      </c>
      <c r="AT156" s="108" t="s">
        <v>207</v>
      </c>
      <c r="AU156" s="108" t="s">
        <v>88</v>
      </c>
      <c r="AY156" s="15" t="s">
        <v>205</v>
      </c>
      <c r="BE156" s="109">
        <f>IF(N156="základní",J156,0)</f>
        <v>0</v>
      </c>
      <c r="BF156" s="109">
        <f>IF(N156="snížená",J156,0)</f>
        <v>0</v>
      </c>
      <c r="BG156" s="109">
        <f>IF(N156="zákl. přenesená",J156,0)</f>
        <v>0</v>
      </c>
      <c r="BH156" s="109">
        <f>IF(N156="sníž. přenesená",J156,0)</f>
        <v>0</v>
      </c>
      <c r="BI156" s="109">
        <f>IF(N156="nulová",J156,0)</f>
        <v>0</v>
      </c>
      <c r="BJ156" s="15" t="s">
        <v>86</v>
      </c>
      <c r="BK156" s="109">
        <f>ROUND(I156*H156,2)</f>
        <v>0</v>
      </c>
      <c r="BL156" s="15" t="s">
        <v>212</v>
      </c>
      <c r="BM156" s="108" t="s">
        <v>1294</v>
      </c>
    </row>
    <row r="157" spans="2:65" s="25" customFormat="1" ht="19.5">
      <c r="B157" s="23"/>
      <c r="D157" s="110" t="s">
        <v>214</v>
      </c>
      <c r="F157" s="198" t="s">
        <v>1268</v>
      </c>
      <c r="I157" s="2"/>
      <c r="L157" s="23"/>
      <c r="M157" s="112"/>
      <c r="N157" s="105"/>
      <c r="O157" s="105"/>
      <c r="P157" s="105"/>
      <c r="Q157" s="105"/>
      <c r="R157" s="105"/>
      <c r="S157" s="105"/>
      <c r="T157" s="113"/>
      <c r="AT157" s="15" t="s">
        <v>214</v>
      </c>
      <c r="AU157" s="15" t="s">
        <v>88</v>
      </c>
    </row>
    <row r="158" spans="2:65" s="115" customFormat="1" ht="33.75">
      <c r="B158" s="114"/>
      <c r="D158" s="110" t="s">
        <v>218</v>
      </c>
      <c r="E158" s="116" t="s">
        <v>1</v>
      </c>
      <c r="F158" s="117" t="s">
        <v>1279</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22" customFormat="1">
      <c r="B159" s="121"/>
      <c r="D159" s="110" t="s">
        <v>218</v>
      </c>
      <c r="E159" s="123" t="s">
        <v>1</v>
      </c>
      <c r="F159" s="124" t="s">
        <v>1295</v>
      </c>
      <c r="H159" s="125">
        <v>64</v>
      </c>
      <c r="I159" s="6"/>
      <c r="L159" s="121"/>
      <c r="M159" s="126"/>
      <c r="N159" s="127"/>
      <c r="O159" s="127"/>
      <c r="P159" s="127"/>
      <c r="Q159" s="127"/>
      <c r="R159" s="127"/>
      <c r="S159" s="127"/>
      <c r="T159" s="128"/>
      <c r="AT159" s="123" t="s">
        <v>218</v>
      </c>
      <c r="AU159" s="123" t="s">
        <v>88</v>
      </c>
      <c r="AV159" s="122" t="s">
        <v>88</v>
      </c>
      <c r="AW159" s="122" t="s">
        <v>35</v>
      </c>
      <c r="AX159" s="122" t="s">
        <v>79</v>
      </c>
      <c r="AY159" s="123" t="s">
        <v>205</v>
      </c>
    </row>
    <row r="160" spans="2:65" s="200" customFormat="1">
      <c r="B160" s="199"/>
      <c r="D160" s="110" t="s">
        <v>218</v>
      </c>
      <c r="E160" s="201" t="s">
        <v>1</v>
      </c>
      <c r="F160" s="202" t="s">
        <v>220</v>
      </c>
      <c r="H160" s="203">
        <v>64</v>
      </c>
      <c r="I160" s="7"/>
      <c r="L160" s="199"/>
      <c r="M160" s="204"/>
      <c r="N160" s="205"/>
      <c r="O160" s="205"/>
      <c r="P160" s="205"/>
      <c r="Q160" s="205"/>
      <c r="R160" s="205"/>
      <c r="S160" s="205"/>
      <c r="T160" s="206"/>
      <c r="AT160" s="201" t="s">
        <v>218</v>
      </c>
      <c r="AU160" s="201" t="s">
        <v>88</v>
      </c>
      <c r="AV160" s="200" t="s">
        <v>212</v>
      </c>
      <c r="AW160" s="200" t="s">
        <v>35</v>
      </c>
      <c r="AX160" s="200" t="s">
        <v>86</v>
      </c>
      <c r="AY160" s="201" t="s">
        <v>205</v>
      </c>
    </row>
    <row r="161" spans="2:65" s="86" customFormat="1" ht="22.9" customHeight="1">
      <c r="B161" s="85"/>
      <c r="D161" s="87" t="s">
        <v>78</v>
      </c>
      <c r="E161" s="96" t="s">
        <v>415</v>
      </c>
      <c r="F161" s="96" t="s">
        <v>416</v>
      </c>
      <c r="I161" s="4"/>
      <c r="J161" s="97">
        <f>BK161</f>
        <v>0</v>
      </c>
      <c r="L161" s="85"/>
      <c r="M161" s="90"/>
      <c r="N161" s="91"/>
      <c r="O161" s="91"/>
      <c r="P161" s="92">
        <f>SUM(P162:P163)</f>
        <v>0</v>
      </c>
      <c r="Q161" s="91"/>
      <c r="R161" s="92">
        <f>SUM(R162:R163)</f>
        <v>0</v>
      </c>
      <c r="S161" s="91"/>
      <c r="T161" s="93">
        <f>SUM(T162:T163)</f>
        <v>0</v>
      </c>
      <c r="AR161" s="87" t="s">
        <v>86</v>
      </c>
      <c r="AT161" s="94" t="s">
        <v>78</v>
      </c>
      <c r="AU161" s="94" t="s">
        <v>86</v>
      </c>
      <c r="AY161" s="87" t="s">
        <v>205</v>
      </c>
      <c r="BK161" s="95">
        <f>SUM(BK162:BK163)</f>
        <v>0</v>
      </c>
    </row>
    <row r="162" spans="2:65" s="25" customFormat="1" ht="16.5" customHeight="1">
      <c r="B162" s="23"/>
      <c r="C162" s="98" t="s">
        <v>272</v>
      </c>
      <c r="D162" s="98" t="s">
        <v>207</v>
      </c>
      <c r="E162" s="99" t="s">
        <v>418</v>
      </c>
      <c r="F162" s="100" t="s">
        <v>419</v>
      </c>
      <c r="G162" s="101" t="s">
        <v>224</v>
      </c>
      <c r="H162" s="102">
        <v>14.16</v>
      </c>
      <c r="I162" s="5"/>
      <c r="J162" s="102">
        <f>ROUND(I162*H162,2)</f>
        <v>0</v>
      </c>
      <c r="K162" s="100" t="s">
        <v>234</v>
      </c>
      <c r="L162" s="23"/>
      <c r="M162" s="103" t="s">
        <v>1</v>
      </c>
      <c r="N162" s="104" t="s">
        <v>44</v>
      </c>
      <c r="O162" s="105"/>
      <c r="P162" s="106">
        <f>O162*H162</f>
        <v>0</v>
      </c>
      <c r="Q162" s="106">
        <v>0</v>
      </c>
      <c r="R162" s="106">
        <f>Q162*H162</f>
        <v>0</v>
      </c>
      <c r="S162" s="106">
        <v>0</v>
      </c>
      <c r="T162" s="107">
        <f>S162*H162</f>
        <v>0</v>
      </c>
      <c r="AR162" s="108" t="s">
        <v>212</v>
      </c>
      <c r="AT162" s="108" t="s">
        <v>207</v>
      </c>
      <c r="AU162" s="108" t="s">
        <v>88</v>
      </c>
      <c r="AY162" s="15" t="s">
        <v>205</v>
      </c>
      <c r="BE162" s="109">
        <f>IF(N162="základní",J162,0)</f>
        <v>0</v>
      </c>
      <c r="BF162" s="109">
        <f>IF(N162="snížená",J162,0)</f>
        <v>0</v>
      </c>
      <c r="BG162" s="109">
        <f>IF(N162="zákl. přenesená",J162,0)</f>
        <v>0</v>
      </c>
      <c r="BH162" s="109">
        <f>IF(N162="sníž. přenesená",J162,0)</f>
        <v>0</v>
      </c>
      <c r="BI162" s="109">
        <f>IF(N162="nulová",J162,0)</f>
        <v>0</v>
      </c>
      <c r="BJ162" s="15" t="s">
        <v>86</v>
      </c>
      <c r="BK162" s="109">
        <f>ROUND(I162*H162,2)</f>
        <v>0</v>
      </c>
      <c r="BL162" s="15" t="s">
        <v>212</v>
      </c>
      <c r="BM162" s="108" t="s">
        <v>1296</v>
      </c>
    </row>
    <row r="163" spans="2:65" s="25" customFormat="1" ht="19.5">
      <c r="B163" s="23"/>
      <c r="D163" s="110" t="s">
        <v>214</v>
      </c>
      <c r="F163" s="198" t="s">
        <v>421</v>
      </c>
      <c r="L163" s="23"/>
      <c r="M163" s="139"/>
      <c r="N163" s="140"/>
      <c r="O163" s="140"/>
      <c r="P163" s="140"/>
      <c r="Q163" s="140"/>
      <c r="R163" s="140"/>
      <c r="S163" s="140"/>
      <c r="T163" s="141"/>
      <c r="AT163" s="15" t="s">
        <v>214</v>
      </c>
      <c r="AU163" s="15" t="s">
        <v>88</v>
      </c>
    </row>
    <row r="164" spans="2:65" s="25" customFormat="1" ht="6.95" customHeight="1">
      <c r="B164" s="53"/>
      <c r="C164" s="54"/>
      <c r="D164" s="54"/>
      <c r="E164" s="54"/>
      <c r="F164" s="54"/>
      <c r="G164" s="54"/>
      <c r="H164" s="54"/>
      <c r="I164" s="54"/>
      <c r="J164" s="54"/>
      <c r="K164" s="54"/>
      <c r="L164" s="23"/>
    </row>
  </sheetData>
  <sheetProtection algorithmName="SHA-512" hashValue="6ilJRZUG+gxmuThpoXbnhyI8KqqVJkHapNp5k5sxOKwlV0AGJ7TwN08HImvHoapBb1FCX6Nb3hlo4NIaZfdQOQ==" saltValue="OozmBu9TS2rJnqTw3GgKwA==" spinCount="100000" sheet="1" objects="1" scenarios="1"/>
  <autoFilter ref="C123:K163"/>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78"/>
  <sheetViews>
    <sheetView showGridLines="0" topLeftCell="A114" workbookViewId="0">
      <selection activeCell="F132" sqref="F132"/>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148</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1232</v>
      </c>
      <c r="F9" s="271"/>
      <c r="G9" s="271"/>
      <c r="H9" s="271"/>
      <c r="L9" s="23"/>
    </row>
    <row r="10" spans="2:46" s="25" customFormat="1" ht="12" customHeight="1">
      <c r="B10" s="23"/>
      <c r="D10" s="22" t="s">
        <v>173</v>
      </c>
      <c r="L10" s="23"/>
    </row>
    <row r="11" spans="2:46" s="25" customFormat="1" ht="36.950000000000003" customHeight="1">
      <c r="B11" s="23"/>
      <c r="E11" s="245" t="s">
        <v>1297</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ROUND(J127,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ROUND((SUM(BE127:BE277)),  2)</f>
        <v>0</v>
      </c>
      <c r="I35" s="39">
        <v>0.21</v>
      </c>
      <c r="J35" s="38">
        <f>ROUND(((SUM(BE127:BE277))*I35),  2)</f>
        <v>0</v>
      </c>
      <c r="L35" s="23"/>
    </row>
    <row r="36" spans="2:12" s="25" customFormat="1" ht="14.45" customHeight="1">
      <c r="B36" s="23"/>
      <c r="E36" s="22" t="s">
        <v>45</v>
      </c>
      <c r="F36" s="38">
        <f>ROUND((SUM(BF127:BF277)),  2)</f>
        <v>0</v>
      </c>
      <c r="I36" s="39">
        <v>0.15</v>
      </c>
      <c r="J36" s="38">
        <f>ROUND(((SUM(BF127:BF277))*I36),  2)</f>
        <v>0</v>
      </c>
      <c r="L36" s="23"/>
    </row>
    <row r="37" spans="2:12" s="25" customFormat="1" ht="14.45" hidden="1" customHeight="1">
      <c r="B37" s="23"/>
      <c r="E37" s="22" t="s">
        <v>46</v>
      </c>
      <c r="F37" s="38">
        <f>ROUND((SUM(BG127:BG277)),  2)</f>
        <v>0</v>
      </c>
      <c r="I37" s="39">
        <v>0.21</v>
      </c>
      <c r="J37" s="38">
        <f>0</f>
        <v>0</v>
      </c>
      <c r="L37" s="23"/>
    </row>
    <row r="38" spans="2:12" s="25" customFormat="1" ht="14.45" hidden="1" customHeight="1">
      <c r="B38" s="23"/>
      <c r="E38" s="22" t="s">
        <v>47</v>
      </c>
      <c r="F38" s="38">
        <f>ROUND((SUM(BH127:BH277)),  2)</f>
        <v>0</v>
      </c>
      <c r="I38" s="39">
        <v>0.15</v>
      </c>
      <c r="J38" s="38">
        <f>0</f>
        <v>0</v>
      </c>
      <c r="L38" s="23"/>
    </row>
    <row r="39" spans="2:12" s="25" customFormat="1" ht="14.45" hidden="1" customHeight="1">
      <c r="B39" s="23"/>
      <c r="E39" s="22" t="s">
        <v>48</v>
      </c>
      <c r="F39" s="38">
        <f>ROUND((SUM(BI127:BI277)),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1232</v>
      </c>
      <c r="F87" s="271"/>
      <c r="G87" s="271"/>
      <c r="H87" s="271"/>
      <c r="L87" s="23"/>
    </row>
    <row r="88" spans="2:12" s="25" customFormat="1" ht="12" customHeight="1">
      <c r="B88" s="23"/>
      <c r="C88" s="22" t="s">
        <v>173</v>
      </c>
      <c r="L88" s="23"/>
    </row>
    <row r="89" spans="2:12" s="25" customFormat="1" ht="16.5" customHeight="1">
      <c r="B89" s="23"/>
      <c r="E89" s="245" t="str">
        <f>E11</f>
        <v>SO 05.5 - Propustek</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J127</f>
        <v>0</v>
      </c>
      <c r="L98" s="23"/>
      <c r="AU98" s="15" t="s">
        <v>180</v>
      </c>
    </row>
    <row r="99" spans="2:47" s="62" customFormat="1" ht="24.95" customHeight="1">
      <c r="B99" s="61"/>
      <c r="D99" s="63" t="s">
        <v>181</v>
      </c>
      <c r="E99" s="64"/>
      <c r="F99" s="64"/>
      <c r="G99" s="64"/>
      <c r="H99" s="64"/>
      <c r="I99" s="64"/>
      <c r="J99" s="65">
        <f>J128</f>
        <v>0</v>
      </c>
      <c r="L99" s="61"/>
    </row>
    <row r="100" spans="2:47" s="188" customFormat="1" ht="19.899999999999999" customHeight="1">
      <c r="B100" s="66"/>
      <c r="D100" s="68" t="s">
        <v>182</v>
      </c>
      <c r="E100" s="69"/>
      <c r="F100" s="69"/>
      <c r="G100" s="69"/>
      <c r="H100" s="69"/>
      <c r="I100" s="69"/>
      <c r="J100" s="70">
        <f>J129</f>
        <v>0</v>
      </c>
      <c r="L100" s="66"/>
    </row>
    <row r="101" spans="2:47" s="188" customFormat="1" ht="19.899999999999999" customHeight="1">
      <c r="B101" s="66"/>
      <c r="D101" s="68" t="s">
        <v>184</v>
      </c>
      <c r="E101" s="69"/>
      <c r="F101" s="69"/>
      <c r="G101" s="69"/>
      <c r="H101" s="69"/>
      <c r="I101" s="69"/>
      <c r="J101" s="70">
        <f>J209</f>
        <v>0</v>
      </c>
      <c r="L101" s="66"/>
    </row>
    <row r="102" spans="2:47" s="188" customFormat="1" ht="19.899999999999999" customHeight="1">
      <c r="B102" s="66"/>
      <c r="D102" s="68" t="s">
        <v>185</v>
      </c>
      <c r="E102" s="69"/>
      <c r="F102" s="69"/>
      <c r="G102" s="69"/>
      <c r="H102" s="69"/>
      <c r="I102" s="69"/>
      <c r="J102" s="70">
        <f>J219</f>
        <v>0</v>
      </c>
      <c r="L102" s="66"/>
    </row>
    <row r="103" spans="2:47" s="188" customFormat="1" ht="19.899999999999999" customHeight="1">
      <c r="B103" s="66"/>
      <c r="D103" s="68" t="s">
        <v>186</v>
      </c>
      <c r="E103" s="69"/>
      <c r="F103" s="69"/>
      <c r="G103" s="69"/>
      <c r="H103" s="69"/>
      <c r="I103" s="69"/>
      <c r="J103" s="70">
        <f>J240</f>
        <v>0</v>
      </c>
      <c r="L103" s="66"/>
    </row>
    <row r="104" spans="2:47" s="188" customFormat="1" ht="19.899999999999999" customHeight="1">
      <c r="B104" s="66"/>
      <c r="D104" s="68" t="s">
        <v>187</v>
      </c>
      <c r="E104" s="69"/>
      <c r="F104" s="69"/>
      <c r="G104" s="69"/>
      <c r="H104" s="69"/>
      <c r="I104" s="69"/>
      <c r="J104" s="70">
        <f>J266</f>
        <v>0</v>
      </c>
      <c r="L104" s="66"/>
    </row>
    <row r="105" spans="2:47" s="188" customFormat="1" ht="19.899999999999999" customHeight="1">
      <c r="B105" s="66"/>
      <c r="D105" s="68" t="s">
        <v>188</v>
      </c>
      <c r="E105" s="69"/>
      <c r="F105" s="69"/>
      <c r="G105" s="69"/>
      <c r="H105" s="69"/>
      <c r="I105" s="69"/>
      <c r="J105" s="70">
        <f>J275</f>
        <v>0</v>
      </c>
      <c r="L105" s="66"/>
    </row>
    <row r="106" spans="2:47" s="25" customFormat="1" ht="21.75" customHeight="1">
      <c r="B106" s="23"/>
      <c r="L106" s="23"/>
    </row>
    <row r="107" spans="2:47" s="25" customFormat="1" ht="6.95" customHeight="1">
      <c r="B107" s="53"/>
      <c r="C107" s="54"/>
      <c r="D107" s="54"/>
      <c r="E107" s="54"/>
      <c r="F107" s="54"/>
      <c r="G107" s="54"/>
      <c r="H107" s="54"/>
      <c r="I107" s="54"/>
      <c r="J107" s="54"/>
      <c r="K107" s="54"/>
      <c r="L107" s="23"/>
    </row>
    <row r="111" spans="2:47" s="25" customFormat="1" ht="6.95" customHeight="1">
      <c r="B111" s="55"/>
      <c r="C111" s="56"/>
      <c r="D111" s="56"/>
      <c r="E111" s="56"/>
      <c r="F111" s="56"/>
      <c r="G111" s="56"/>
      <c r="H111" s="56"/>
      <c r="I111" s="56"/>
      <c r="J111" s="56"/>
      <c r="K111" s="56"/>
      <c r="L111" s="23"/>
    </row>
    <row r="112" spans="2:47" s="25" customFormat="1" ht="24.95" customHeight="1">
      <c r="B112" s="23"/>
      <c r="C112" s="19" t="s">
        <v>190</v>
      </c>
      <c r="L112" s="23"/>
    </row>
    <row r="113" spans="2:63" s="25" customFormat="1" ht="6.95" customHeight="1">
      <c r="B113" s="23"/>
      <c r="L113" s="23"/>
    </row>
    <row r="114" spans="2:63" s="25" customFormat="1" ht="12" customHeight="1">
      <c r="B114" s="23"/>
      <c r="C114" s="22" t="s">
        <v>15</v>
      </c>
      <c r="L114" s="23"/>
    </row>
    <row r="115" spans="2:63" s="25" customFormat="1" ht="16.5" customHeight="1">
      <c r="B115" s="23"/>
      <c r="E115" s="272" t="str">
        <f>E7</f>
        <v>SN Žireč</v>
      </c>
      <c r="F115" s="273"/>
      <c r="G115" s="273"/>
      <c r="H115" s="273"/>
      <c r="L115" s="23"/>
    </row>
    <row r="116" spans="2:63" ht="12" customHeight="1">
      <c r="B116" s="18"/>
      <c r="C116" s="22" t="s">
        <v>171</v>
      </c>
      <c r="L116" s="18"/>
    </row>
    <row r="117" spans="2:63" s="25" customFormat="1" ht="16.5" customHeight="1">
      <c r="B117" s="23"/>
      <c r="E117" s="272" t="s">
        <v>1232</v>
      </c>
      <c r="F117" s="271"/>
      <c r="G117" s="271"/>
      <c r="H117" s="271"/>
      <c r="L117" s="23"/>
    </row>
    <row r="118" spans="2:63" s="25" customFormat="1" ht="12" customHeight="1">
      <c r="B118" s="23"/>
      <c r="C118" s="22" t="s">
        <v>173</v>
      </c>
      <c r="L118" s="23"/>
    </row>
    <row r="119" spans="2:63" s="25" customFormat="1" ht="16.5" customHeight="1">
      <c r="B119" s="23"/>
      <c r="E119" s="245" t="str">
        <f>E11</f>
        <v>SO 05.5 - Propustek</v>
      </c>
      <c r="F119" s="271"/>
      <c r="G119" s="271"/>
      <c r="H119" s="271"/>
      <c r="L119" s="23"/>
    </row>
    <row r="120" spans="2:63" s="25" customFormat="1" ht="6.95" customHeight="1">
      <c r="B120" s="23"/>
      <c r="L120" s="23"/>
    </row>
    <row r="121" spans="2:63" s="25" customFormat="1" ht="12" customHeight="1">
      <c r="B121" s="23"/>
      <c r="C121" s="22" t="s">
        <v>19</v>
      </c>
      <c r="F121" s="30" t="str">
        <f>F14</f>
        <v xml:space="preserve"> </v>
      </c>
      <c r="I121" s="22" t="s">
        <v>21</v>
      </c>
      <c r="J121" s="163" t="str">
        <f>IF(J14="","",J14)</f>
        <v>17. 12. 2018</v>
      </c>
      <c r="L121" s="23"/>
    </row>
    <row r="122" spans="2:63" s="25" customFormat="1" ht="6.95" customHeight="1">
      <c r="B122" s="23"/>
      <c r="L122" s="23"/>
    </row>
    <row r="123" spans="2:63" s="25" customFormat="1" ht="27.95" customHeight="1">
      <c r="B123" s="23"/>
      <c r="C123" s="22" t="s">
        <v>23</v>
      </c>
      <c r="F123" s="30" t="str">
        <f>E17</f>
        <v>Povodí Labe, státní podnik</v>
      </c>
      <c r="I123" s="22" t="s">
        <v>31</v>
      </c>
      <c r="J123" s="57" t="str">
        <f>E23</f>
        <v>Sweco Hydroprojekt a.s.</v>
      </c>
      <c r="L123" s="23"/>
    </row>
    <row r="124" spans="2:63" s="25" customFormat="1" ht="15.2" customHeight="1">
      <c r="B124" s="23"/>
      <c r="C124" s="22" t="s">
        <v>29</v>
      </c>
      <c r="F124" s="30" t="str">
        <f>IF(E20="","",E20)</f>
        <v>Vyplň údaj</v>
      </c>
      <c r="I124" s="22" t="s">
        <v>36</v>
      </c>
      <c r="J124" s="57" t="str">
        <f>E26</f>
        <v xml:space="preserve"> </v>
      </c>
      <c r="L124" s="23"/>
    </row>
    <row r="125" spans="2:63" s="25" customFormat="1" ht="10.35" customHeight="1">
      <c r="B125" s="23"/>
      <c r="L125" s="23"/>
    </row>
    <row r="126" spans="2:63" s="78" customFormat="1" ht="29.25" customHeight="1">
      <c r="B126" s="71"/>
      <c r="C126" s="72" t="s">
        <v>191</v>
      </c>
      <c r="D126" s="73" t="s">
        <v>64</v>
      </c>
      <c r="E126" s="73" t="s">
        <v>60</v>
      </c>
      <c r="F126" s="73" t="s">
        <v>61</v>
      </c>
      <c r="G126" s="73" t="s">
        <v>192</v>
      </c>
      <c r="H126" s="73" t="s">
        <v>193</v>
      </c>
      <c r="I126" s="73" t="s">
        <v>194</v>
      </c>
      <c r="J126" s="73" t="s">
        <v>178</v>
      </c>
      <c r="K126" s="74" t="s">
        <v>195</v>
      </c>
      <c r="L126" s="71"/>
      <c r="M126" s="75" t="s">
        <v>1</v>
      </c>
      <c r="N126" s="76" t="s">
        <v>43</v>
      </c>
      <c r="O126" s="76" t="s">
        <v>196</v>
      </c>
      <c r="P126" s="76" t="s">
        <v>197</v>
      </c>
      <c r="Q126" s="76" t="s">
        <v>198</v>
      </c>
      <c r="R126" s="76" t="s">
        <v>199</v>
      </c>
      <c r="S126" s="76" t="s">
        <v>200</v>
      </c>
      <c r="T126" s="77" t="s">
        <v>201</v>
      </c>
    </row>
    <row r="127" spans="2:63" s="25" customFormat="1" ht="22.9" customHeight="1">
      <c r="B127" s="23"/>
      <c r="C127" s="79" t="s">
        <v>202</v>
      </c>
      <c r="J127" s="80">
        <f>BK127</f>
        <v>0</v>
      </c>
      <c r="L127" s="23"/>
      <c r="M127" s="81"/>
      <c r="N127" s="33"/>
      <c r="O127" s="33"/>
      <c r="P127" s="82">
        <f>P128</f>
        <v>0</v>
      </c>
      <c r="Q127" s="33"/>
      <c r="R127" s="82">
        <f>R128</f>
        <v>41.8998682</v>
      </c>
      <c r="S127" s="33"/>
      <c r="T127" s="83">
        <f>T128</f>
        <v>0</v>
      </c>
      <c r="AT127" s="15" t="s">
        <v>78</v>
      </c>
      <c r="AU127" s="15" t="s">
        <v>180</v>
      </c>
      <c r="BK127" s="84">
        <f>BK128</f>
        <v>0</v>
      </c>
    </row>
    <row r="128" spans="2:63" s="86" customFormat="1" ht="25.9" customHeight="1">
      <c r="B128" s="85"/>
      <c r="D128" s="87" t="s">
        <v>78</v>
      </c>
      <c r="E128" s="88" t="s">
        <v>203</v>
      </c>
      <c r="F128" s="88" t="s">
        <v>204</v>
      </c>
      <c r="J128" s="89">
        <f>BK128</f>
        <v>0</v>
      </c>
      <c r="L128" s="85"/>
      <c r="M128" s="90"/>
      <c r="N128" s="91"/>
      <c r="O128" s="91"/>
      <c r="P128" s="92">
        <f>P129+P209+P219+P240+P266+P275</f>
        <v>0</v>
      </c>
      <c r="Q128" s="91"/>
      <c r="R128" s="92">
        <f>R129+R209+R219+R240+R266+R275</f>
        <v>41.8998682</v>
      </c>
      <c r="S128" s="91"/>
      <c r="T128" s="93">
        <f>T129+T209+T219+T240+T266+T275</f>
        <v>0</v>
      </c>
      <c r="AR128" s="87" t="s">
        <v>86</v>
      </c>
      <c r="AT128" s="94" t="s">
        <v>78</v>
      </c>
      <c r="AU128" s="94" t="s">
        <v>79</v>
      </c>
      <c r="AY128" s="87" t="s">
        <v>205</v>
      </c>
      <c r="BK128" s="95">
        <f>BK129+BK209+BK219+BK240+BK266+BK275</f>
        <v>0</v>
      </c>
    </row>
    <row r="129" spans="2:65" s="86" customFormat="1" ht="22.9" customHeight="1">
      <c r="B129" s="85"/>
      <c r="D129" s="87" t="s">
        <v>78</v>
      </c>
      <c r="E129" s="96" t="s">
        <v>86</v>
      </c>
      <c r="F129" s="96" t="s">
        <v>206</v>
      </c>
      <c r="J129" s="97">
        <f>BK129</f>
        <v>0</v>
      </c>
      <c r="L129" s="85"/>
      <c r="M129" s="90"/>
      <c r="N129" s="91"/>
      <c r="O129" s="91"/>
      <c r="P129" s="92">
        <f>SUM(P130:P208)</f>
        <v>0</v>
      </c>
      <c r="Q129" s="91"/>
      <c r="R129" s="92">
        <f>SUM(R130:R208)</f>
        <v>5.4600000000000004E-3</v>
      </c>
      <c r="S129" s="91"/>
      <c r="T129" s="93">
        <f>SUM(T130:T208)</f>
        <v>0</v>
      </c>
      <c r="AR129" s="87" t="s">
        <v>86</v>
      </c>
      <c r="AT129" s="94" t="s">
        <v>78</v>
      </c>
      <c r="AU129" s="94" t="s">
        <v>86</v>
      </c>
      <c r="AY129" s="87" t="s">
        <v>205</v>
      </c>
      <c r="BK129" s="95">
        <f>SUM(BK130:BK208)</f>
        <v>0</v>
      </c>
    </row>
    <row r="130" spans="2:65" s="25" customFormat="1" ht="24" customHeight="1">
      <c r="B130" s="23"/>
      <c r="C130" s="98" t="s">
        <v>86</v>
      </c>
      <c r="D130" s="98" t="s">
        <v>207</v>
      </c>
      <c r="E130" s="99" t="s">
        <v>749</v>
      </c>
      <c r="F130" s="100" t="s">
        <v>750</v>
      </c>
      <c r="G130" s="101" t="s">
        <v>233</v>
      </c>
      <c r="H130" s="102">
        <v>38</v>
      </c>
      <c r="I130" s="5"/>
      <c r="J130" s="102">
        <f>ROUND(I130*H130,2)</f>
        <v>0</v>
      </c>
      <c r="K130" s="100" t="s">
        <v>234</v>
      </c>
      <c r="L130" s="23"/>
      <c r="M130" s="103" t="s">
        <v>1</v>
      </c>
      <c r="N130" s="104" t="s">
        <v>44</v>
      </c>
      <c r="O130" s="105"/>
      <c r="P130" s="106">
        <f>O130*H130</f>
        <v>0</v>
      </c>
      <c r="Q130" s="106">
        <v>0</v>
      </c>
      <c r="R130" s="106">
        <f>Q130*H130</f>
        <v>0</v>
      </c>
      <c r="S130" s="106">
        <v>0</v>
      </c>
      <c r="T130" s="107">
        <f>S130*H130</f>
        <v>0</v>
      </c>
      <c r="AR130" s="108" t="s">
        <v>212</v>
      </c>
      <c r="AT130" s="108" t="s">
        <v>207</v>
      </c>
      <c r="AU130" s="108" t="s">
        <v>88</v>
      </c>
      <c r="AY130" s="15" t="s">
        <v>205</v>
      </c>
      <c r="BE130" s="109">
        <f>IF(N130="základní",J130,0)</f>
        <v>0</v>
      </c>
      <c r="BF130" s="109">
        <f>IF(N130="snížená",J130,0)</f>
        <v>0</v>
      </c>
      <c r="BG130" s="109">
        <f>IF(N130="zákl. přenesená",J130,0)</f>
        <v>0</v>
      </c>
      <c r="BH130" s="109">
        <f>IF(N130="sníž. přenesená",J130,0)</f>
        <v>0</v>
      </c>
      <c r="BI130" s="109">
        <f>IF(N130="nulová",J130,0)</f>
        <v>0</v>
      </c>
      <c r="BJ130" s="15" t="s">
        <v>86</v>
      </c>
      <c r="BK130" s="109">
        <f>ROUND(I130*H130,2)</f>
        <v>0</v>
      </c>
      <c r="BL130" s="15" t="s">
        <v>212</v>
      </c>
      <c r="BM130" s="108" t="s">
        <v>1298</v>
      </c>
    </row>
    <row r="131" spans="2:65" s="25" customFormat="1" ht="19.5">
      <c r="B131" s="23"/>
      <c r="D131" s="110" t="s">
        <v>214</v>
      </c>
      <c r="F131" s="198" t="s">
        <v>752</v>
      </c>
      <c r="I131" s="2"/>
      <c r="L131" s="23"/>
      <c r="M131" s="112"/>
      <c r="N131" s="105"/>
      <c r="O131" s="105"/>
      <c r="P131" s="105"/>
      <c r="Q131" s="105"/>
      <c r="R131" s="105"/>
      <c r="S131" s="105"/>
      <c r="T131" s="113"/>
      <c r="AT131" s="15" t="s">
        <v>214</v>
      </c>
      <c r="AU131" s="15" t="s">
        <v>88</v>
      </c>
    </row>
    <row r="132" spans="2:65" s="25" customFormat="1" ht="204.75">
      <c r="B132" s="23"/>
      <c r="D132" s="110" t="s">
        <v>237</v>
      </c>
      <c r="F132" s="111" t="s">
        <v>753</v>
      </c>
      <c r="I132" s="2"/>
      <c r="L132" s="23"/>
      <c r="M132" s="112"/>
      <c r="N132" s="105"/>
      <c r="O132" s="105"/>
      <c r="P132" s="105"/>
      <c r="Q132" s="105"/>
      <c r="R132" s="105"/>
      <c r="S132" s="105"/>
      <c r="T132" s="113"/>
      <c r="AT132" s="15" t="s">
        <v>237</v>
      </c>
      <c r="AU132" s="15" t="s">
        <v>88</v>
      </c>
    </row>
    <row r="133" spans="2:65" s="122" customFormat="1">
      <c r="B133" s="121"/>
      <c r="D133" s="110" t="s">
        <v>218</v>
      </c>
      <c r="E133" s="123" t="s">
        <v>1</v>
      </c>
      <c r="F133" s="124" t="s">
        <v>1299</v>
      </c>
      <c r="H133" s="125">
        <v>38</v>
      </c>
      <c r="I133" s="6"/>
      <c r="L133" s="121"/>
      <c r="M133" s="126"/>
      <c r="N133" s="127"/>
      <c r="O133" s="127"/>
      <c r="P133" s="127"/>
      <c r="Q133" s="127"/>
      <c r="R133" s="127"/>
      <c r="S133" s="127"/>
      <c r="T133" s="128"/>
      <c r="AT133" s="123" t="s">
        <v>218</v>
      </c>
      <c r="AU133" s="123" t="s">
        <v>88</v>
      </c>
      <c r="AV133" s="122" t="s">
        <v>88</v>
      </c>
      <c r="AW133" s="122" t="s">
        <v>35</v>
      </c>
      <c r="AX133" s="122" t="s">
        <v>79</v>
      </c>
      <c r="AY133" s="123" t="s">
        <v>205</v>
      </c>
    </row>
    <row r="134" spans="2:65" s="200" customFormat="1">
      <c r="B134" s="199"/>
      <c r="D134" s="110" t="s">
        <v>218</v>
      </c>
      <c r="E134" s="201" t="s">
        <v>1</v>
      </c>
      <c r="F134" s="202" t="s">
        <v>220</v>
      </c>
      <c r="H134" s="203">
        <v>38</v>
      </c>
      <c r="I134" s="7"/>
      <c r="L134" s="199"/>
      <c r="M134" s="204"/>
      <c r="N134" s="205"/>
      <c r="O134" s="205"/>
      <c r="P134" s="205"/>
      <c r="Q134" s="205"/>
      <c r="R134" s="205"/>
      <c r="S134" s="205"/>
      <c r="T134" s="206"/>
      <c r="AT134" s="201" t="s">
        <v>218</v>
      </c>
      <c r="AU134" s="201" t="s">
        <v>88</v>
      </c>
      <c r="AV134" s="200" t="s">
        <v>212</v>
      </c>
      <c r="AW134" s="200" t="s">
        <v>35</v>
      </c>
      <c r="AX134" s="200" t="s">
        <v>86</v>
      </c>
      <c r="AY134" s="201" t="s">
        <v>205</v>
      </c>
    </row>
    <row r="135" spans="2:65" s="25" customFormat="1" ht="24" customHeight="1">
      <c r="B135" s="23"/>
      <c r="C135" s="98" t="s">
        <v>88</v>
      </c>
      <c r="D135" s="98" t="s">
        <v>207</v>
      </c>
      <c r="E135" s="99" t="s">
        <v>242</v>
      </c>
      <c r="F135" s="100" t="s">
        <v>243</v>
      </c>
      <c r="G135" s="101" t="s">
        <v>233</v>
      </c>
      <c r="H135" s="102">
        <v>147.63999999999999</v>
      </c>
      <c r="I135" s="5"/>
      <c r="J135" s="102">
        <f>ROUND(I135*H135,2)</f>
        <v>0</v>
      </c>
      <c r="K135" s="100" t="s">
        <v>234</v>
      </c>
      <c r="L135" s="23"/>
      <c r="M135" s="103" t="s">
        <v>1</v>
      </c>
      <c r="N135" s="104" t="s">
        <v>44</v>
      </c>
      <c r="O135" s="105"/>
      <c r="P135" s="106">
        <f>O135*H135</f>
        <v>0</v>
      </c>
      <c r="Q135" s="106">
        <v>0</v>
      </c>
      <c r="R135" s="106">
        <f>Q135*H135</f>
        <v>0</v>
      </c>
      <c r="S135" s="106">
        <v>0</v>
      </c>
      <c r="T135" s="107">
        <f>S135*H135</f>
        <v>0</v>
      </c>
      <c r="AR135" s="108" t="s">
        <v>212</v>
      </c>
      <c r="AT135" s="108" t="s">
        <v>207</v>
      </c>
      <c r="AU135" s="108" t="s">
        <v>88</v>
      </c>
      <c r="AY135" s="15" t="s">
        <v>205</v>
      </c>
      <c r="BE135" s="109">
        <f>IF(N135="základní",J135,0)</f>
        <v>0</v>
      </c>
      <c r="BF135" s="109">
        <f>IF(N135="snížená",J135,0)</f>
        <v>0</v>
      </c>
      <c r="BG135" s="109">
        <f>IF(N135="zákl. přenesená",J135,0)</f>
        <v>0</v>
      </c>
      <c r="BH135" s="109">
        <f>IF(N135="sníž. přenesená",J135,0)</f>
        <v>0</v>
      </c>
      <c r="BI135" s="109">
        <f>IF(N135="nulová",J135,0)</f>
        <v>0</v>
      </c>
      <c r="BJ135" s="15" t="s">
        <v>86</v>
      </c>
      <c r="BK135" s="109">
        <f>ROUND(I135*H135,2)</f>
        <v>0</v>
      </c>
      <c r="BL135" s="15" t="s">
        <v>212</v>
      </c>
      <c r="BM135" s="108" t="s">
        <v>1300</v>
      </c>
    </row>
    <row r="136" spans="2:65" s="25" customFormat="1" ht="39">
      <c r="B136" s="23"/>
      <c r="D136" s="110" t="s">
        <v>214</v>
      </c>
      <c r="F136" s="198" t="s">
        <v>757</v>
      </c>
      <c r="I136" s="2"/>
      <c r="L136" s="23"/>
      <c r="M136" s="112"/>
      <c r="N136" s="105"/>
      <c r="O136" s="105"/>
      <c r="P136" s="105"/>
      <c r="Q136" s="105"/>
      <c r="R136" s="105"/>
      <c r="S136" s="105"/>
      <c r="T136" s="113"/>
      <c r="AT136" s="15" t="s">
        <v>214</v>
      </c>
      <c r="AU136" s="15" t="s">
        <v>88</v>
      </c>
    </row>
    <row r="137" spans="2:65" s="25" customFormat="1" ht="195">
      <c r="B137" s="23"/>
      <c r="D137" s="110" t="s">
        <v>237</v>
      </c>
      <c r="F137" s="111" t="s">
        <v>758</v>
      </c>
      <c r="I137" s="2"/>
      <c r="L137" s="23"/>
      <c r="M137" s="112"/>
      <c r="N137" s="105"/>
      <c r="O137" s="105"/>
      <c r="P137" s="105"/>
      <c r="Q137" s="105"/>
      <c r="R137" s="105"/>
      <c r="S137" s="105"/>
      <c r="T137" s="113"/>
      <c r="AT137" s="15" t="s">
        <v>237</v>
      </c>
      <c r="AU137" s="15" t="s">
        <v>88</v>
      </c>
    </row>
    <row r="138" spans="2:65" s="115" customFormat="1" ht="22.5">
      <c r="B138" s="114"/>
      <c r="D138" s="110" t="s">
        <v>218</v>
      </c>
      <c r="E138" s="116" t="s">
        <v>1</v>
      </c>
      <c r="F138" s="117" t="s">
        <v>1258</v>
      </c>
      <c r="H138" s="116" t="s">
        <v>1</v>
      </c>
      <c r="I138" s="9"/>
      <c r="L138" s="114"/>
      <c r="M138" s="118"/>
      <c r="N138" s="119"/>
      <c r="O138" s="119"/>
      <c r="P138" s="119"/>
      <c r="Q138" s="119"/>
      <c r="R138" s="119"/>
      <c r="S138" s="119"/>
      <c r="T138" s="120"/>
      <c r="AT138" s="116" t="s">
        <v>218</v>
      </c>
      <c r="AU138" s="116" t="s">
        <v>88</v>
      </c>
      <c r="AV138" s="115" t="s">
        <v>86</v>
      </c>
      <c r="AW138" s="115" t="s">
        <v>35</v>
      </c>
      <c r="AX138" s="115" t="s">
        <v>79</v>
      </c>
      <c r="AY138" s="116" t="s">
        <v>205</v>
      </c>
    </row>
    <row r="139" spans="2:65" s="122" customFormat="1">
      <c r="B139" s="121"/>
      <c r="D139" s="110" t="s">
        <v>218</v>
      </c>
      <c r="E139" s="123" t="s">
        <v>1</v>
      </c>
      <c r="F139" s="124" t="s">
        <v>1301</v>
      </c>
      <c r="H139" s="125">
        <v>52.04</v>
      </c>
      <c r="I139" s="6"/>
      <c r="L139" s="121"/>
      <c r="M139" s="126"/>
      <c r="N139" s="127"/>
      <c r="O139" s="127"/>
      <c r="P139" s="127"/>
      <c r="Q139" s="127"/>
      <c r="R139" s="127"/>
      <c r="S139" s="127"/>
      <c r="T139" s="128"/>
      <c r="AT139" s="123" t="s">
        <v>218</v>
      </c>
      <c r="AU139" s="123" t="s">
        <v>88</v>
      </c>
      <c r="AV139" s="122" t="s">
        <v>88</v>
      </c>
      <c r="AW139" s="122" t="s">
        <v>35</v>
      </c>
      <c r="AX139" s="122" t="s">
        <v>79</v>
      </c>
      <c r="AY139" s="123" t="s">
        <v>205</v>
      </c>
    </row>
    <row r="140" spans="2:65" s="115" customFormat="1" ht="22.5">
      <c r="B140" s="114"/>
      <c r="D140" s="110" t="s">
        <v>218</v>
      </c>
      <c r="E140" s="116" t="s">
        <v>1</v>
      </c>
      <c r="F140" s="117" t="s">
        <v>253</v>
      </c>
      <c r="H140" s="116" t="s">
        <v>1</v>
      </c>
      <c r="I140" s="9"/>
      <c r="L140" s="114"/>
      <c r="M140" s="118"/>
      <c r="N140" s="119"/>
      <c r="O140" s="119"/>
      <c r="P140" s="119"/>
      <c r="Q140" s="119"/>
      <c r="R140" s="119"/>
      <c r="S140" s="119"/>
      <c r="T140" s="120"/>
      <c r="AT140" s="116" t="s">
        <v>218</v>
      </c>
      <c r="AU140" s="116" t="s">
        <v>88</v>
      </c>
      <c r="AV140" s="115" t="s">
        <v>86</v>
      </c>
      <c r="AW140" s="115" t="s">
        <v>35</v>
      </c>
      <c r="AX140" s="115" t="s">
        <v>79</v>
      </c>
      <c r="AY140" s="116" t="s">
        <v>205</v>
      </c>
    </row>
    <row r="141" spans="2:65" s="115" customFormat="1">
      <c r="B141" s="114"/>
      <c r="D141" s="110" t="s">
        <v>218</v>
      </c>
      <c r="E141" s="116" t="s">
        <v>1</v>
      </c>
      <c r="F141" s="117" t="s">
        <v>669</v>
      </c>
      <c r="H141" s="116" t="s">
        <v>1</v>
      </c>
      <c r="I141" s="9"/>
      <c r="L141" s="114"/>
      <c r="M141" s="118"/>
      <c r="N141" s="119"/>
      <c r="O141" s="119"/>
      <c r="P141" s="119"/>
      <c r="Q141" s="119"/>
      <c r="R141" s="119"/>
      <c r="S141" s="119"/>
      <c r="T141" s="120"/>
      <c r="AT141" s="116" t="s">
        <v>218</v>
      </c>
      <c r="AU141" s="116" t="s">
        <v>88</v>
      </c>
      <c r="AV141" s="115" t="s">
        <v>86</v>
      </c>
      <c r="AW141" s="115" t="s">
        <v>35</v>
      </c>
      <c r="AX141" s="115" t="s">
        <v>79</v>
      </c>
      <c r="AY141" s="116" t="s">
        <v>205</v>
      </c>
    </row>
    <row r="142" spans="2:65" s="122" customFormat="1">
      <c r="B142" s="121"/>
      <c r="D142" s="110" t="s">
        <v>218</v>
      </c>
      <c r="E142" s="123" t="s">
        <v>1</v>
      </c>
      <c r="F142" s="124" t="s">
        <v>1302</v>
      </c>
      <c r="H142" s="125">
        <v>6.8</v>
      </c>
      <c r="I142" s="6"/>
      <c r="L142" s="121"/>
      <c r="M142" s="126"/>
      <c r="N142" s="127"/>
      <c r="O142" s="127"/>
      <c r="P142" s="127"/>
      <c r="Q142" s="127"/>
      <c r="R142" s="127"/>
      <c r="S142" s="127"/>
      <c r="T142" s="128"/>
      <c r="AT142" s="123" t="s">
        <v>218</v>
      </c>
      <c r="AU142" s="123" t="s">
        <v>88</v>
      </c>
      <c r="AV142" s="122" t="s">
        <v>88</v>
      </c>
      <c r="AW142" s="122" t="s">
        <v>35</v>
      </c>
      <c r="AX142" s="122" t="s">
        <v>79</v>
      </c>
      <c r="AY142" s="123" t="s">
        <v>205</v>
      </c>
    </row>
    <row r="143" spans="2:65" s="115" customFormat="1">
      <c r="B143" s="114"/>
      <c r="D143" s="110" t="s">
        <v>218</v>
      </c>
      <c r="E143" s="116" t="s">
        <v>1</v>
      </c>
      <c r="F143" s="117" t="s">
        <v>671</v>
      </c>
      <c r="H143" s="116" t="s">
        <v>1</v>
      </c>
      <c r="I143" s="9"/>
      <c r="L143" s="114"/>
      <c r="M143" s="118"/>
      <c r="N143" s="119"/>
      <c r="O143" s="119"/>
      <c r="P143" s="119"/>
      <c r="Q143" s="119"/>
      <c r="R143" s="119"/>
      <c r="S143" s="119"/>
      <c r="T143" s="120"/>
      <c r="AT143" s="116" t="s">
        <v>218</v>
      </c>
      <c r="AU143" s="116" t="s">
        <v>88</v>
      </c>
      <c r="AV143" s="115" t="s">
        <v>86</v>
      </c>
      <c r="AW143" s="115" t="s">
        <v>35</v>
      </c>
      <c r="AX143" s="115" t="s">
        <v>79</v>
      </c>
      <c r="AY143" s="116" t="s">
        <v>205</v>
      </c>
    </row>
    <row r="144" spans="2:65" s="122" customFormat="1">
      <c r="B144" s="121"/>
      <c r="D144" s="110" t="s">
        <v>218</v>
      </c>
      <c r="E144" s="123" t="s">
        <v>1</v>
      </c>
      <c r="F144" s="124" t="s">
        <v>1303</v>
      </c>
      <c r="H144" s="125">
        <v>88.8</v>
      </c>
      <c r="I144" s="6"/>
      <c r="L144" s="121"/>
      <c r="M144" s="126"/>
      <c r="N144" s="127"/>
      <c r="O144" s="127"/>
      <c r="P144" s="127"/>
      <c r="Q144" s="127"/>
      <c r="R144" s="127"/>
      <c r="S144" s="127"/>
      <c r="T144" s="128"/>
      <c r="AT144" s="123" t="s">
        <v>218</v>
      </c>
      <c r="AU144" s="123" t="s">
        <v>88</v>
      </c>
      <c r="AV144" s="122" t="s">
        <v>88</v>
      </c>
      <c r="AW144" s="122" t="s">
        <v>35</v>
      </c>
      <c r="AX144" s="122" t="s">
        <v>79</v>
      </c>
      <c r="AY144" s="123" t="s">
        <v>205</v>
      </c>
    </row>
    <row r="145" spans="2:65" s="200" customFormat="1">
      <c r="B145" s="199"/>
      <c r="D145" s="110" t="s">
        <v>218</v>
      </c>
      <c r="E145" s="201" t="s">
        <v>1</v>
      </c>
      <c r="F145" s="202" t="s">
        <v>220</v>
      </c>
      <c r="H145" s="203">
        <v>147.63999999999999</v>
      </c>
      <c r="I145" s="7"/>
      <c r="L145" s="199"/>
      <c r="M145" s="204"/>
      <c r="N145" s="205"/>
      <c r="O145" s="205"/>
      <c r="P145" s="205"/>
      <c r="Q145" s="205"/>
      <c r="R145" s="205"/>
      <c r="S145" s="205"/>
      <c r="T145" s="206"/>
      <c r="AT145" s="201" t="s">
        <v>218</v>
      </c>
      <c r="AU145" s="201" t="s">
        <v>88</v>
      </c>
      <c r="AV145" s="200" t="s">
        <v>212</v>
      </c>
      <c r="AW145" s="200" t="s">
        <v>35</v>
      </c>
      <c r="AX145" s="200" t="s">
        <v>86</v>
      </c>
      <c r="AY145" s="201" t="s">
        <v>205</v>
      </c>
    </row>
    <row r="146" spans="2:65" s="25" customFormat="1" ht="24" customHeight="1">
      <c r="B146" s="23"/>
      <c r="C146" s="98" t="s">
        <v>230</v>
      </c>
      <c r="D146" s="98" t="s">
        <v>207</v>
      </c>
      <c r="E146" s="99" t="s">
        <v>259</v>
      </c>
      <c r="F146" s="100" t="s">
        <v>260</v>
      </c>
      <c r="G146" s="101" t="s">
        <v>233</v>
      </c>
      <c r="H146" s="102">
        <v>11.98</v>
      </c>
      <c r="I146" s="5"/>
      <c r="J146" s="102">
        <f>ROUND(I146*H146,2)</f>
        <v>0</v>
      </c>
      <c r="K146" s="100" t="s">
        <v>211</v>
      </c>
      <c r="L146" s="23"/>
      <c r="M146" s="103" t="s">
        <v>1</v>
      </c>
      <c r="N146" s="104" t="s">
        <v>44</v>
      </c>
      <c r="O146" s="105"/>
      <c r="P146" s="106">
        <f>O146*H146</f>
        <v>0</v>
      </c>
      <c r="Q146" s="106">
        <v>0</v>
      </c>
      <c r="R146" s="106">
        <f>Q146*H146</f>
        <v>0</v>
      </c>
      <c r="S146" s="106">
        <v>0</v>
      </c>
      <c r="T146" s="107">
        <f>S146*H146</f>
        <v>0</v>
      </c>
      <c r="AR146" s="108" t="s">
        <v>212</v>
      </c>
      <c r="AT146" s="108" t="s">
        <v>207</v>
      </c>
      <c r="AU146" s="108" t="s">
        <v>88</v>
      </c>
      <c r="AY146" s="15" t="s">
        <v>205</v>
      </c>
      <c r="BE146" s="109">
        <f>IF(N146="základní",J146,0)</f>
        <v>0</v>
      </c>
      <c r="BF146" s="109">
        <f>IF(N146="snížená",J146,0)</f>
        <v>0</v>
      </c>
      <c r="BG146" s="109">
        <f>IF(N146="zákl. přenesená",J146,0)</f>
        <v>0</v>
      </c>
      <c r="BH146" s="109">
        <f>IF(N146="sníž. přenesená",J146,0)</f>
        <v>0</v>
      </c>
      <c r="BI146" s="109">
        <f>IF(N146="nulová",J146,0)</f>
        <v>0</v>
      </c>
      <c r="BJ146" s="15" t="s">
        <v>86</v>
      </c>
      <c r="BK146" s="109">
        <f>ROUND(I146*H146,2)</f>
        <v>0</v>
      </c>
      <c r="BL146" s="15" t="s">
        <v>212</v>
      </c>
      <c r="BM146" s="108" t="s">
        <v>1304</v>
      </c>
    </row>
    <row r="147" spans="2:65" s="122" customFormat="1">
      <c r="B147" s="121"/>
      <c r="D147" s="110" t="s">
        <v>218</v>
      </c>
      <c r="E147" s="123" t="s">
        <v>1</v>
      </c>
      <c r="F147" s="124" t="s">
        <v>1305</v>
      </c>
      <c r="H147" s="125">
        <v>38</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122" customFormat="1">
      <c r="B148" s="121"/>
      <c r="D148" s="110" t="s">
        <v>218</v>
      </c>
      <c r="E148" s="123" t="s">
        <v>1</v>
      </c>
      <c r="F148" s="124" t="s">
        <v>1306</v>
      </c>
      <c r="H148" s="125">
        <v>-26.02</v>
      </c>
      <c r="I148" s="6"/>
      <c r="L148" s="121"/>
      <c r="M148" s="126"/>
      <c r="N148" s="127"/>
      <c r="O148" s="127"/>
      <c r="P148" s="127"/>
      <c r="Q148" s="127"/>
      <c r="R148" s="127"/>
      <c r="S148" s="127"/>
      <c r="T148" s="128"/>
      <c r="AT148" s="123" t="s">
        <v>218</v>
      </c>
      <c r="AU148" s="123" t="s">
        <v>88</v>
      </c>
      <c r="AV148" s="122" t="s">
        <v>88</v>
      </c>
      <c r="AW148" s="122" t="s">
        <v>35</v>
      </c>
      <c r="AX148" s="122" t="s">
        <v>79</v>
      </c>
      <c r="AY148" s="123" t="s">
        <v>205</v>
      </c>
    </row>
    <row r="149" spans="2:65" s="200" customFormat="1">
      <c r="B149" s="199"/>
      <c r="D149" s="110" t="s">
        <v>218</v>
      </c>
      <c r="E149" s="201" t="s">
        <v>1</v>
      </c>
      <c r="F149" s="202" t="s">
        <v>220</v>
      </c>
      <c r="H149" s="203">
        <v>11.98</v>
      </c>
      <c r="I149" s="7"/>
      <c r="L149" s="199"/>
      <c r="M149" s="204"/>
      <c r="N149" s="205"/>
      <c r="O149" s="205"/>
      <c r="P149" s="205"/>
      <c r="Q149" s="205"/>
      <c r="R149" s="205"/>
      <c r="S149" s="205"/>
      <c r="T149" s="206"/>
      <c r="AT149" s="201" t="s">
        <v>218</v>
      </c>
      <c r="AU149" s="201" t="s">
        <v>88</v>
      </c>
      <c r="AV149" s="200" t="s">
        <v>212</v>
      </c>
      <c r="AW149" s="200" t="s">
        <v>35</v>
      </c>
      <c r="AX149" s="200" t="s">
        <v>86</v>
      </c>
      <c r="AY149" s="201" t="s">
        <v>205</v>
      </c>
    </row>
    <row r="150" spans="2:65" s="25" customFormat="1" ht="16.5" customHeight="1">
      <c r="B150" s="23"/>
      <c r="C150" s="98" t="s">
        <v>212</v>
      </c>
      <c r="D150" s="98" t="s">
        <v>207</v>
      </c>
      <c r="E150" s="99" t="s">
        <v>264</v>
      </c>
      <c r="F150" s="100" t="s">
        <v>265</v>
      </c>
      <c r="G150" s="101" t="s">
        <v>233</v>
      </c>
      <c r="H150" s="102">
        <v>121.62</v>
      </c>
      <c r="I150" s="5"/>
      <c r="J150" s="102">
        <f>ROUND(I150*H150,2)</f>
        <v>0</v>
      </c>
      <c r="K150" s="100" t="s">
        <v>234</v>
      </c>
      <c r="L150" s="23"/>
      <c r="M150" s="103" t="s">
        <v>1</v>
      </c>
      <c r="N150" s="104" t="s">
        <v>44</v>
      </c>
      <c r="O150" s="105"/>
      <c r="P150" s="106">
        <f>O150*H150</f>
        <v>0</v>
      </c>
      <c r="Q150" s="106">
        <v>0</v>
      </c>
      <c r="R150" s="106">
        <f>Q150*H150</f>
        <v>0</v>
      </c>
      <c r="S150" s="106">
        <v>0</v>
      </c>
      <c r="T150" s="107">
        <f>S150*H150</f>
        <v>0</v>
      </c>
      <c r="AR150" s="108" t="s">
        <v>212</v>
      </c>
      <c r="AT150" s="108" t="s">
        <v>207</v>
      </c>
      <c r="AU150" s="108" t="s">
        <v>88</v>
      </c>
      <c r="AY150" s="15" t="s">
        <v>205</v>
      </c>
      <c r="BE150" s="109">
        <f>IF(N150="základní",J150,0)</f>
        <v>0</v>
      </c>
      <c r="BF150" s="109">
        <f>IF(N150="snížená",J150,0)</f>
        <v>0</v>
      </c>
      <c r="BG150" s="109">
        <f>IF(N150="zákl. přenesená",J150,0)</f>
        <v>0</v>
      </c>
      <c r="BH150" s="109">
        <f>IF(N150="sníž. přenesená",J150,0)</f>
        <v>0</v>
      </c>
      <c r="BI150" s="109">
        <f>IF(N150="nulová",J150,0)</f>
        <v>0</v>
      </c>
      <c r="BJ150" s="15" t="s">
        <v>86</v>
      </c>
      <c r="BK150" s="109">
        <f>ROUND(I150*H150,2)</f>
        <v>0</v>
      </c>
      <c r="BL150" s="15" t="s">
        <v>212</v>
      </c>
      <c r="BM150" s="108" t="s">
        <v>1307</v>
      </c>
    </row>
    <row r="151" spans="2:65" s="25" customFormat="1" ht="19.5">
      <c r="B151" s="23"/>
      <c r="D151" s="110" t="s">
        <v>214</v>
      </c>
      <c r="F151" s="198" t="s">
        <v>765</v>
      </c>
      <c r="I151" s="2"/>
      <c r="L151" s="23"/>
      <c r="M151" s="112"/>
      <c r="N151" s="105"/>
      <c r="O151" s="105"/>
      <c r="P151" s="105"/>
      <c r="Q151" s="105"/>
      <c r="R151" s="105"/>
      <c r="S151" s="105"/>
      <c r="T151" s="113"/>
      <c r="AT151" s="15" t="s">
        <v>214</v>
      </c>
      <c r="AU151" s="15" t="s">
        <v>88</v>
      </c>
    </row>
    <row r="152" spans="2:65" s="25" customFormat="1" ht="146.25">
      <c r="B152" s="23"/>
      <c r="D152" s="110" t="s">
        <v>237</v>
      </c>
      <c r="F152" s="111" t="s">
        <v>766</v>
      </c>
      <c r="I152" s="2"/>
      <c r="L152" s="23"/>
      <c r="M152" s="112"/>
      <c r="N152" s="105"/>
      <c r="O152" s="105"/>
      <c r="P152" s="105"/>
      <c r="Q152" s="105"/>
      <c r="R152" s="105"/>
      <c r="S152" s="105"/>
      <c r="T152" s="113"/>
      <c r="AT152" s="15" t="s">
        <v>237</v>
      </c>
      <c r="AU152" s="15" t="s">
        <v>88</v>
      </c>
    </row>
    <row r="153" spans="2:65" s="115" customFormat="1" ht="22.5">
      <c r="B153" s="114"/>
      <c r="D153" s="110" t="s">
        <v>218</v>
      </c>
      <c r="E153" s="116" t="s">
        <v>1</v>
      </c>
      <c r="F153" s="117" t="s">
        <v>570</v>
      </c>
      <c r="H153" s="116" t="s">
        <v>1</v>
      </c>
      <c r="I153" s="9"/>
      <c r="L153" s="114"/>
      <c r="M153" s="118"/>
      <c r="N153" s="119"/>
      <c r="O153" s="119"/>
      <c r="P153" s="119"/>
      <c r="Q153" s="119"/>
      <c r="R153" s="119"/>
      <c r="S153" s="119"/>
      <c r="T153" s="120"/>
      <c r="AT153" s="116" t="s">
        <v>218</v>
      </c>
      <c r="AU153" s="116" t="s">
        <v>88</v>
      </c>
      <c r="AV153" s="115" t="s">
        <v>86</v>
      </c>
      <c r="AW153" s="115" t="s">
        <v>35</v>
      </c>
      <c r="AX153" s="115" t="s">
        <v>79</v>
      </c>
      <c r="AY153" s="116" t="s">
        <v>205</v>
      </c>
    </row>
    <row r="154" spans="2:65" s="122" customFormat="1">
      <c r="B154" s="121"/>
      <c r="D154" s="110" t="s">
        <v>218</v>
      </c>
      <c r="E154" s="123" t="s">
        <v>1</v>
      </c>
      <c r="F154" s="124" t="s">
        <v>1308</v>
      </c>
      <c r="H154" s="125">
        <v>26.02</v>
      </c>
      <c r="I154" s="6"/>
      <c r="L154" s="121"/>
      <c r="M154" s="126"/>
      <c r="N154" s="127"/>
      <c r="O154" s="127"/>
      <c r="P154" s="127"/>
      <c r="Q154" s="127"/>
      <c r="R154" s="127"/>
      <c r="S154" s="127"/>
      <c r="T154" s="128"/>
      <c r="AT154" s="123" t="s">
        <v>218</v>
      </c>
      <c r="AU154" s="123" t="s">
        <v>88</v>
      </c>
      <c r="AV154" s="122" t="s">
        <v>88</v>
      </c>
      <c r="AW154" s="122" t="s">
        <v>35</v>
      </c>
      <c r="AX154" s="122" t="s">
        <v>79</v>
      </c>
      <c r="AY154" s="123" t="s">
        <v>205</v>
      </c>
    </row>
    <row r="155" spans="2:65" s="115" customFormat="1" ht="22.5">
      <c r="B155" s="114"/>
      <c r="D155" s="110" t="s">
        <v>218</v>
      </c>
      <c r="E155" s="116" t="s">
        <v>1</v>
      </c>
      <c r="F155" s="117" t="s">
        <v>271</v>
      </c>
      <c r="H155" s="116" t="s">
        <v>1</v>
      </c>
      <c r="I155" s="9"/>
      <c r="L155" s="114"/>
      <c r="M155" s="118"/>
      <c r="N155" s="119"/>
      <c r="O155" s="119"/>
      <c r="P155" s="119"/>
      <c r="Q155" s="119"/>
      <c r="R155" s="119"/>
      <c r="S155" s="119"/>
      <c r="T155" s="120"/>
      <c r="AT155" s="116" t="s">
        <v>218</v>
      </c>
      <c r="AU155" s="116" t="s">
        <v>88</v>
      </c>
      <c r="AV155" s="115" t="s">
        <v>86</v>
      </c>
      <c r="AW155" s="115" t="s">
        <v>35</v>
      </c>
      <c r="AX155" s="115" t="s">
        <v>79</v>
      </c>
      <c r="AY155" s="116" t="s">
        <v>205</v>
      </c>
    </row>
    <row r="156" spans="2:65" s="115" customFormat="1">
      <c r="B156" s="114"/>
      <c r="D156" s="110" t="s">
        <v>218</v>
      </c>
      <c r="E156" s="116" t="s">
        <v>1</v>
      </c>
      <c r="F156" s="117" t="s">
        <v>669</v>
      </c>
      <c r="H156" s="116" t="s">
        <v>1</v>
      </c>
      <c r="I156" s="9"/>
      <c r="L156" s="114"/>
      <c r="M156" s="118"/>
      <c r="N156" s="119"/>
      <c r="O156" s="119"/>
      <c r="P156" s="119"/>
      <c r="Q156" s="119"/>
      <c r="R156" s="119"/>
      <c r="S156" s="119"/>
      <c r="T156" s="120"/>
      <c r="AT156" s="116" t="s">
        <v>218</v>
      </c>
      <c r="AU156" s="116" t="s">
        <v>88</v>
      </c>
      <c r="AV156" s="115" t="s">
        <v>86</v>
      </c>
      <c r="AW156" s="115" t="s">
        <v>35</v>
      </c>
      <c r="AX156" s="115" t="s">
        <v>79</v>
      </c>
      <c r="AY156" s="116" t="s">
        <v>205</v>
      </c>
    </row>
    <row r="157" spans="2:65" s="122" customFormat="1">
      <c r="B157" s="121"/>
      <c r="D157" s="110" t="s">
        <v>218</v>
      </c>
      <c r="E157" s="123" t="s">
        <v>1</v>
      </c>
      <c r="F157" s="124" t="s">
        <v>1302</v>
      </c>
      <c r="H157" s="125">
        <v>6.8</v>
      </c>
      <c r="I157" s="6"/>
      <c r="L157" s="121"/>
      <c r="M157" s="126"/>
      <c r="N157" s="127"/>
      <c r="O157" s="127"/>
      <c r="P157" s="127"/>
      <c r="Q157" s="127"/>
      <c r="R157" s="127"/>
      <c r="S157" s="127"/>
      <c r="T157" s="128"/>
      <c r="AT157" s="123" t="s">
        <v>218</v>
      </c>
      <c r="AU157" s="123" t="s">
        <v>88</v>
      </c>
      <c r="AV157" s="122" t="s">
        <v>88</v>
      </c>
      <c r="AW157" s="122" t="s">
        <v>35</v>
      </c>
      <c r="AX157" s="122" t="s">
        <v>79</v>
      </c>
      <c r="AY157" s="123" t="s">
        <v>205</v>
      </c>
    </row>
    <row r="158" spans="2:65" s="115" customFormat="1">
      <c r="B158" s="114"/>
      <c r="D158" s="110" t="s">
        <v>218</v>
      </c>
      <c r="E158" s="116" t="s">
        <v>1</v>
      </c>
      <c r="F158" s="117" t="s">
        <v>671</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22" customFormat="1">
      <c r="B159" s="121"/>
      <c r="D159" s="110" t="s">
        <v>218</v>
      </c>
      <c r="E159" s="123" t="s">
        <v>1</v>
      </c>
      <c r="F159" s="124" t="s">
        <v>1303</v>
      </c>
      <c r="H159" s="125">
        <v>88.8</v>
      </c>
      <c r="I159" s="6"/>
      <c r="L159" s="121"/>
      <c r="M159" s="126"/>
      <c r="N159" s="127"/>
      <c r="O159" s="127"/>
      <c r="P159" s="127"/>
      <c r="Q159" s="127"/>
      <c r="R159" s="127"/>
      <c r="S159" s="127"/>
      <c r="T159" s="128"/>
      <c r="AT159" s="123" t="s">
        <v>218</v>
      </c>
      <c r="AU159" s="123" t="s">
        <v>88</v>
      </c>
      <c r="AV159" s="122" t="s">
        <v>88</v>
      </c>
      <c r="AW159" s="122" t="s">
        <v>35</v>
      </c>
      <c r="AX159" s="122" t="s">
        <v>79</v>
      </c>
      <c r="AY159" s="123" t="s">
        <v>205</v>
      </c>
    </row>
    <row r="160" spans="2:65" s="200" customFormat="1">
      <c r="B160" s="199"/>
      <c r="D160" s="110" t="s">
        <v>218</v>
      </c>
      <c r="E160" s="201" t="s">
        <v>1</v>
      </c>
      <c r="F160" s="202" t="s">
        <v>220</v>
      </c>
      <c r="H160" s="203">
        <v>121.62</v>
      </c>
      <c r="I160" s="7"/>
      <c r="L160" s="199"/>
      <c r="M160" s="204"/>
      <c r="N160" s="205"/>
      <c r="O160" s="205"/>
      <c r="P160" s="205"/>
      <c r="Q160" s="205"/>
      <c r="R160" s="205"/>
      <c r="S160" s="205"/>
      <c r="T160" s="206"/>
      <c r="AT160" s="201" t="s">
        <v>218</v>
      </c>
      <c r="AU160" s="201" t="s">
        <v>88</v>
      </c>
      <c r="AV160" s="200" t="s">
        <v>212</v>
      </c>
      <c r="AW160" s="200" t="s">
        <v>35</v>
      </c>
      <c r="AX160" s="200" t="s">
        <v>86</v>
      </c>
      <c r="AY160" s="201" t="s">
        <v>205</v>
      </c>
    </row>
    <row r="161" spans="2:65" s="25" customFormat="1" ht="24" customHeight="1">
      <c r="B161" s="23"/>
      <c r="C161" s="98" t="s">
        <v>258</v>
      </c>
      <c r="D161" s="98" t="s">
        <v>207</v>
      </c>
      <c r="E161" s="99" t="s">
        <v>576</v>
      </c>
      <c r="F161" s="100" t="s">
        <v>577</v>
      </c>
      <c r="G161" s="101" t="s">
        <v>233</v>
      </c>
      <c r="H161" s="102">
        <v>26.02</v>
      </c>
      <c r="I161" s="5"/>
      <c r="J161" s="102">
        <f>ROUND(I161*H161,2)</f>
        <v>0</v>
      </c>
      <c r="K161" s="100" t="s">
        <v>234</v>
      </c>
      <c r="L161" s="23"/>
      <c r="M161" s="103" t="s">
        <v>1</v>
      </c>
      <c r="N161" s="104" t="s">
        <v>44</v>
      </c>
      <c r="O161" s="105"/>
      <c r="P161" s="106">
        <f>O161*H161</f>
        <v>0</v>
      </c>
      <c r="Q161" s="106">
        <v>0</v>
      </c>
      <c r="R161" s="106">
        <f>Q161*H161</f>
        <v>0</v>
      </c>
      <c r="S161" s="106">
        <v>0</v>
      </c>
      <c r="T161" s="107">
        <f>S161*H161</f>
        <v>0</v>
      </c>
      <c r="AR161" s="108" t="s">
        <v>212</v>
      </c>
      <c r="AT161" s="108" t="s">
        <v>207</v>
      </c>
      <c r="AU161" s="108" t="s">
        <v>88</v>
      </c>
      <c r="AY161" s="15" t="s">
        <v>205</v>
      </c>
      <c r="BE161" s="109">
        <f>IF(N161="základní",J161,0)</f>
        <v>0</v>
      </c>
      <c r="BF161" s="109">
        <f>IF(N161="snížená",J161,0)</f>
        <v>0</v>
      </c>
      <c r="BG161" s="109">
        <f>IF(N161="zákl. přenesená",J161,0)</f>
        <v>0</v>
      </c>
      <c r="BH161" s="109">
        <f>IF(N161="sníž. přenesená",J161,0)</f>
        <v>0</v>
      </c>
      <c r="BI161" s="109">
        <f>IF(N161="nulová",J161,0)</f>
        <v>0</v>
      </c>
      <c r="BJ161" s="15" t="s">
        <v>86</v>
      </c>
      <c r="BK161" s="109">
        <f>ROUND(I161*H161,2)</f>
        <v>0</v>
      </c>
      <c r="BL161" s="15" t="s">
        <v>212</v>
      </c>
      <c r="BM161" s="108" t="s">
        <v>1309</v>
      </c>
    </row>
    <row r="162" spans="2:65" s="25" customFormat="1" ht="29.25">
      <c r="B162" s="23"/>
      <c r="D162" s="110" t="s">
        <v>214</v>
      </c>
      <c r="F162" s="198" t="s">
        <v>579</v>
      </c>
      <c r="I162" s="2"/>
      <c r="L162" s="23"/>
      <c r="M162" s="112"/>
      <c r="N162" s="105"/>
      <c r="O162" s="105"/>
      <c r="P162" s="105"/>
      <c r="Q162" s="105"/>
      <c r="R162" s="105"/>
      <c r="S162" s="105"/>
      <c r="T162" s="113"/>
      <c r="AT162" s="15" t="s">
        <v>214</v>
      </c>
      <c r="AU162" s="15" t="s">
        <v>88</v>
      </c>
    </row>
    <row r="163" spans="2:65" s="25" customFormat="1" ht="409.5">
      <c r="B163" s="23"/>
      <c r="D163" s="110" t="s">
        <v>237</v>
      </c>
      <c r="F163" s="223" t="s">
        <v>580</v>
      </c>
      <c r="I163" s="2"/>
      <c r="L163" s="23"/>
      <c r="M163" s="112"/>
      <c r="N163" s="105"/>
      <c r="O163" s="105"/>
      <c r="P163" s="105"/>
      <c r="Q163" s="105"/>
      <c r="R163" s="105"/>
      <c r="S163" s="105"/>
      <c r="T163" s="113"/>
      <c r="AT163" s="15" t="s">
        <v>237</v>
      </c>
      <c r="AU163" s="15" t="s">
        <v>88</v>
      </c>
    </row>
    <row r="164" spans="2:65" s="115" customFormat="1">
      <c r="B164" s="114"/>
      <c r="D164" s="110" t="s">
        <v>218</v>
      </c>
      <c r="E164" s="116" t="s">
        <v>1</v>
      </c>
      <c r="F164" s="117" t="s">
        <v>680</v>
      </c>
      <c r="H164" s="116" t="s">
        <v>1</v>
      </c>
      <c r="I164" s="9"/>
      <c r="L164" s="114"/>
      <c r="M164" s="118"/>
      <c r="N164" s="119"/>
      <c r="O164" s="119"/>
      <c r="P164" s="119"/>
      <c r="Q164" s="119"/>
      <c r="R164" s="119"/>
      <c r="S164" s="119"/>
      <c r="T164" s="120"/>
      <c r="AT164" s="116" t="s">
        <v>218</v>
      </c>
      <c r="AU164" s="116" t="s">
        <v>88</v>
      </c>
      <c r="AV164" s="115" t="s">
        <v>86</v>
      </c>
      <c r="AW164" s="115" t="s">
        <v>35</v>
      </c>
      <c r="AX164" s="115" t="s">
        <v>79</v>
      </c>
      <c r="AY164" s="116" t="s">
        <v>205</v>
      </c>
    </row>
    <row r="165" spans="2:65" s="122" customFormat="1">
      <c r="B165" s="121"/>
      <c r="D165" s="110" t="s">
        <v>218</v>
      </c>
      <c r="E165" s="123" t="s">
        <v>1</v>
      </c>
      <c r="F165" s="124" t="s">
        <v>1310</v>
      </c>
      <c r="H165" s="125">
        <v>26.02</v>
      </c>
      <c r="I165" s="6"/>
      <c r="L165" s="121"/>
      <c r="M165" s="126"/>
      <c r="N165" s="127"/>
      <c r="O165" s="127"/>
      <c r="P165" s="127"/>
      <c r="Q165" s="127"/>
      <c r="R165" s="127"/>
      <c r="S165" s="127"/>
      <c r="T165" s="128"/>
      <c r="AT165" s="123" t="s">
        <v>218</v>
      </c>
      <c r="AU165" s="123" t="s">
        <v>88</v>
      </c>
      <c r="AV165" s="122" t="s">
        <v>88</v>
      </c>
      <c r="AW165" s="122" t="s">
        <v>35</v>
      </c>
      <c r="AX165" s="122" t="s">
        <v>79</v>
      </c>
      <c r="AY165" s="123" t="s">
        <v>205</v>
      </c>
    </row>
    <row r="166" spans="2:65" s="200" customFormat="1">
      <c r="B166" s="199"/>
      <c r="D166" s="110" t="s">
        <v>218</v>
      </c>
      <c r="E166" s="201" t="s">
        <v>1</v>
      </c>
      <c r="F166" s="202" t="s">
        <v>220</v>
      </c>
      <c r="H166" s="203">
        <v>26.02</v>
      </c>
      <c r="I166" s="7"/>
      <c r="L166" s="199"/>
      <c r="M166" s="204"/>
      <c r="N166" s="205"/>
      <c r="O166" s="205"/>
      <c r="P166" s="205"/>
      <c r="Q166" s="205"/>
      <c r="R166" s="205"/>
      <c r="S166" s="205"/>
      <c r="T166" s="206"/>
      <c r="AT166" s="201" t="s">
        <v>218</v>
      </c>
      <c r="AU166" s="201" t="s">
        <v>88</v>
      </c>
      <c r="AV166" s="200" t="s">
        <v>212</v>
      </c>
      <c r="AW166" s="200" t="s">
        <v>35</v>
      </c>
      <c r="AX166" s="200" t="s">
        <v>86</v>
      </c>
      <c r="AY166" s="201" t="s">
        <v>205</v>
      </c>
    </row>
    <row r="167" spans="2:65" s="25" customFormat="1" ht="24" customHeight="1">
      <c r="B167" s="23"/>
      <c r="C167" s="98" t="s">
        <v>263</v>
      </c>
      <c r="D167" s="98" t="s">
        <v>207</v>
      </c>
      <c r="E167" s="99" t="s">
        <v>1311</v>
      </c>
      <c r="F167" s="100" t="s">
        <v>1312</v>
      </c>
      <c r="G167" s="101" t="s">
        <v>210</v>
      </c>
      <c r="H167" s="102">
        <v>296</v>
      </c>
      <c r="I167" s="5"/>
      <c r="J167" s="102">
        <f>ROUND(I167*H167,2)</f>
        <v>0</v>
      </c>
      <c r="K167" s="100" t="s">
        <v>234</v>
      </c>
      <c r="L167" s="23"/>
      <c r="M167" s="103" t="s">
        <v>1</v>
      </c>
      <c r="N167" s="104" t="s">
        <v>44</v>
      </c>
      <c r="O167" s="105"/>
      <c r="P167" s="106">
        <f>O167*H167</f>
        <v>0</v>
      </c>
      <c r="Q167" s="106">
        <v>0</v>
      </c>
      <c r="R167" s="106">
        <f>Q167*H167</f>
        <v>0</v>
      </c>
      <c r="S167" s="106">
        <v>0</v>
      </c>
      <c r="T167" s="107">
        <f>S167*H167</f>
        <v>0</v>
      </c>
      <c r="AR167" s="108" t="s">
        <v>212</v>
      </c>
      <c r="AT167" s="108" t="s">
        <v>207</v>
      </c>
      <c r="AU167" s="108" t="s">
        <v>88</v>
      </c>
      <c r="AY167" s="15" t="s">
        <v>205</v>
      </c>
      <c r="BE167" s="109">
        <f>IF(N167="základní",J167,0)</f>
        <v>0</v>
      </c>
      <c r="BF167" s="109">
        <f>IF(N167="snížená",J167,0)</f>
        <v>0</v>
      </c>
      <c r="BG167" s="109">
        <f>IF(N167="zákl. přenesená",J167,0)</f>
        <v>0</v>
      </c>
      <c r="BH167" s="109">
        <f>IF(N167="sníž. přenesená",J167,0)</f>
        <v>0</v>
      </c>
      <c r="BI167" s="109">
        <f>IF(N167="nulová",J167,0)</f>
        <v>0</v>
      </c>
      <c r="BJ167" s="15" t="s">
        <v>86</v>
      </c>
      <c r="BK167" s="109">
        <f>ROUND(I167*H167,2)</f>
        <v>0</v>
      </c>
      <c r="BL167" s="15" t="s">
        <v>212</v>
      </c>
      <c r="BM167" s="108" t="s">
        <v>1313</v>
      </c>
    </row>
    <row r="168" spans="2:65" s="25" customFormat="1" ht="19.5">
      <c r="B168" s="23"/>
      <c r="D168" s="110" t="s">
        <v>214</v>
      </c>
      <c r="F168" s="198" t="s">
        <v>1314</v>
      </c>
      <c r="I168" s="2"/>
      <c r="L168" s="23"/>
      <c r="M168" s="112"/>
      <c r="N168" s="105"/>
      <c r="O168" s="105"/>
      <c r="P168" s="105"/>
      <c r="Q168" s="105"/>
      <c r="R168" s="105"/>
      <c r="S168" s="105"/>
      <c r="T168" s="113"/>
      <c r="AT168" s="15" t="s">
        <v>214</v>
      </c>
      <c r="AU168" s="15" t="s">
        <v>88</v>
      </c>
    </row>
    <row r="169" spans="2:65" s="25" customFormat="1" ht="117">
      <c r="B169" s="23"/>
      <c r="D169" s="110" t="s">
        <v>237</v>
      </c>
      <c r="F169" s="111" t="s">
        <v>284</v>
      </c>
      <c r="I169" s="2"/>
      <c r="L169" s="23"/>
      <c r="M169" s="112"/>
      <c r="N169" s="105"/>
      <c r="O169" s="105"/>
      <c r="P169" s="105"/>
      <c r="Q169" s="105"/>
      <c r="R169" s="105"/>
      <c r="S169" s="105"/>
      <c r="T169" s="113"/>
      <c r="AT169" s="15" t="s">
        <v>237</v>
      </c>
      <c r="AU169" s="15" t="s">
        <v>88</v>
      </c>
    </row>
    <row r="170" spans="2:65" s="115" customFormat="1">
      <c r="B170" s="114"/>
      <c r="D170" s="110" t="s">
        <v>218</v>
      </c>
      <c r="E170" s="116" t="s">
        <v>1</v>
      </c>
      <c r="F170" s="117" t="s">
        <v>671</v>
      </c>
      <c r="H170" s="116" t="s">
        <v>1</v>
      </c>
      <c r="I170" s="9"/>
      <c r="L170" s="114"/>
      <c r="M170" s="118"/>
      <c r="N170" s="119"/>
      <c r="O170" s="119"/>
      <c r="P170" s="119"/>
      <c r="Q170" s="119"/>
      <c r="R170" s="119"/>
      <c r="S170" s="119"/>
      <c r="T170" s="120"/>
      <c r="AT170" s="116" t="s">
        <v>218</v>
      </c>
      <c r="AU170" s="116" t="s">
        <v>88</v>
      </c>
      <c r="AV170" s="115" t="s">
        <v>86</v>
      </c>
      <c r="AW170" s="115" t="s">
        <v>35</v>
      </c>
      <c r="AX170" s="115" t="s">
        <v>79</v>
      </c>
      <c r="AY170" s="116" t="s">
        <v>205</v>
      </c>
    </row>
    <row r="171" spans="2:65" s="122" customFormat="1">
      <c r="B171" s="121"/>
      <c r="D171" s="110" t="s">
        <v>218</v>
      </c>
      <c r="E171" s="123" t="s">
        <v>1</v>
      </c>
      <c r="F171" s="124" t="s">
        <v>1315</v>
      </c>
      <c r="H171" s="125">
        <v>296</v>
      </c>
      <c r="I171" s="6"/>
      <c r="L171" s="121"/>
      <c r="M171" s="126"/>
      <c r="N171" s="127"/>
      <c r="O171" s="127"/>
      <c r="P171" s="127"/>
      <c r="Q171" s="127"/>
      <c r="R171" s="127"/>
      <c r="S171" s="127"/>
      <c r="T171" s="128"/>
      <c r="AT171" s="123" t="s">
        <v>218</v>
      </c>
      <c r="AU171" s="123" t="s">
        <v>88</v>
      </c>
      <c r="AV171" s="122" t="s">
        <v>88</v>
      </c>
      <c r="AW171" s="122" t="s">
        <v>35</v>
      </c>
      <c r="AX171" s="122" t="s">
        <v>79</v>
      </c>
      <c r="AY171" s="123" t="s">
        <v>205</v>
      </c>
    </row>
    <row r="172" spans="2:65" s="200" customFormat="1">
      <c r="B172" s="199"/>
      <c r="D172" s="110" t="s">
        <v>218</v>
      </c>
      <c r="E172" s="201" t="s">
        <v>1</v>
      </c>
      <c r="F172" s="202" t="s">
        <v>220</v>
      </c>
      <c r="H172" s="203">
        <v>296</v>
      </c>
      <c r="I172" s="7"/>
      <c r="L172" s="199"/>
      <c r="M172" s="204"/>
      <c r="N172" s="205"/>
      <c r="O172" s="205"/>
      <c r="P172" s="205"/>
      <c r="Q172" s="205"/>
      <c r="R172" s="205"/>
      <c r="S172" s="205"/>
      <c r="T172" s="206"/>
      <c r="AT172" s="201" t="s">
        <v>218</v>
      </c>
      <c r="AU172" s="201" t="s">
        <v>88</v>
      </c>
      <c r="AV172" s="200" t="s">
        <v>212</v>
      </c>
      <c r="AW172" s="200" t="s">
        <v>35</v>
      </c>
      <c r="AX172" s="200" t="s">
        <v>86</v>
      </c>
      <c r="AY172" s="201" t="s">
        <v>205</v>
      </c>
    </row>
    <row r="173" spans="2:65" s="25" customFormat="1" ht="24" customHeight="1">
      <c r="B173" s="23"/>
      <c r="C173" s="98" t="s">
        <v>272</v>
      </c>
      <c r="D173" s="98" t="s">
        <v>207</v>
      </c>
      <c r="E173" s="99" t="s">
        <v>470</v>
      </c>
      <c r="F173" s="100" t="s">
        <v>471</v>
      </c>
      <c r="G173" s="101" t="s">
        <v>210</v>
      </c>
      <c r="H173" s="102">
        <v>296</v>
      </c>
      <c r="I173" s="5"/>
      <c r="J173" s="102">
        <f>ROUND(I173*H173,2)</f>
        <v>0</v>
      </c>
      <c r="K173" s="100" t="s">
        <v>234</v>
      </c>
      <c r="L173" s="23"/>
      <c r="M173" s="103" t="s">
        <v>1</v>
      </c>
      <c r="N173" s="104" t="s">
        <v>44</v>
      </c>
      <c r="O173" s="105"/>
      <c r="P173" s="106">
        <f>O173*H173</f>
        <v>0</v>
      </c>
      <c r="Q173" s="106">
        <v>0</v>
      </c>
      <c r="R173" s="106">
        <f>Q173*H173</f>
        <v>0</v>
      </c>
      <c r="S173" s="106">
        <v>0</v>
      </c>
      <c r="T173" s="107">
        <f>S173*H173</f>
        <v>0</v>
      </c>
      <c r="AR173" s="108" t="s">
        <v>212</v>
      </c>
      <c r="AT173" s="108" t="s">
        <v>207</v>
      </c>
      <c r="AU173" s="108" t="s">
        <v>88</v>
      </c>
      <c r="AY173" s="15" t="s">
        <v>205</v>
      </c>
      <c r="BE173" s="109">
        <f>IF(N173="základní",J173,0)</f>
        <v>0</v>
      </c>
      <c r="BF173" s="109">
        <f>IF(N173="snížená",J173,0)</f>
        <v>0</v>
      </c>
      <c r="BG173" s="109">
        <f>IF(N173="zákl. přenesená",J173,0)</f>
        <v>0</v>
      </c>
      <c r="BH173" s="109">
        <f>IF(N173="sníž. přenesená",J173,0)</f>
        <v>0</v>
      </c>
      <c r="BI173" s="109">
        <f>IF(N173="nulová",J173,0)</f>
        <v>0</v>
      </c>
      <c r="BJ173" s="15" t="s">
        <v>86</v>
      </c>
      <c r="BK173" s="109">
        <f>ROUND(I173*H173,2)</f>
        <v>0</v>
      </c>
      <c r="BL173" s="15" t="s">
        <v>212</v>
      </c>
      <c r="BM173" s="108" t="s">
        <v>1316</v>
      </c>
    </row>
    <row r="174" spans="2:65" s="25" customFormat="1" ht="19.5">
      <c r="B174" s="23"/>
      <c r="D174" s="110" t="s">
        <v>214</v>
      </c>
      <c r="F174" s="198" t="s">
        <v>473</v>
      </c>
      <c r="I174" s="2"/>
      <c r="L174" s="23"/>
      <c r="M174" s="112"/>
      <c r="N174" s="105"/>
      <c r="O174" s="105"/>
      <c r="P174" s="105"/>
      <c r="Q174" s="105"/>
      <c r="R174" s="105"/>
      <c r="S174" s="105"/>
      <c r="T174" s="113"/>
      <c r="AT174" s="15" t="s">
        <v>214</v>
      </c>
      <c r="AU174" s="15" t="s">
        <v>88</v>
      </c>
    </row>
    <row r="175" spans="2:65" s="25" customFormat="1" ht="117">
      <c r="B175" s="23"/>
      <c r="D175" s="110" t="s">
        <v>237</v>
      </c>
      <c r="F175" s="111" t="s">
        <v>291</v>
      </c>
      <c r="I175" s="2"/>
      <c r="L175" s="23"/>
      <c r="M175" s="112"/>
      <c r="N175" s="105"/>
      <c r="O175" s="105"/>
      <c r="P175" s="105"/>
      <c r="Q175" s="105"/>
      <c r="R175" s="105"/>
      <c r="S175" s="105"/>
      <c r="T175" s="113"/>
      <c r="AT175" s="15" t="s">
        <v>237</v>
      </c>
      <c r="AU175" s="15" t="s">
        <v>88</v>
      </c>
    </row>
    <row r="176" spans="2:65" s="115" customFormat="1">
      <c r="B176" s="114"/>
      <c r="D176" s="110" t="s">
        <v>218</v>
      </c>
      <c r="E176" s="116" t="s">
        <v>1</v>
      </c>
      <c r="F176" s="117" t="s">
        <v>671</v>
      </c>
      <c r="H176" s="116" t="s">
        <v>1</v>
      </c>
      <c r="I176" s="9"/>
      <c r="L176" s="114"/>
      <c r="M176" s="118"/>
      <c r="N176" s="119"/>
      <c r="O176" s="119"/>
      <c r="P176" s="119"/>
      <c r="Q176" s="119"/>
      <c r="R176" s="119"/>
      <c r="S176" s="119"/>
      <c r="T176" s="120"/>
      <c r="AT176" s="116" t="s">
        <v>218</v>
      </c>
      <c r="AU176" s="116" t="s">
        <v>88</v>
      </c>
      <c r="AV176" s="115" t="s">
        <v>86</v>
      </c>
      <c r="AW176" s="115" t="s">
        <v>35</v>
      </c>
      <c r="AX176" s="115" t="s">
        <v>79</v>
      </c>
      <c r="AY176" s="116" t="s">
        <v>205</v>
      </c>
    </row>
    <row r="177" spans="2:65" s="122" customFormat="1">
      <c r="B177" s="121"/>
      <c r="D177" s="110" t="s">
        <v>218</v>
      </c>
      <c r="E177" s="123" t="s">
        <v>1</v>
      </c>
      <c r="F177" s="124" t="s">
        <v>1315</v>
      </c>
      <c r="H177" s="125">
        <v>296</v>
      </c>
      <c r="I177" s="6"/>
      <c r="L177" s="121"/>
      <c r="M177" s="126"/>
      <c r="N177" s="127"/>
      <c r="O177" s="127"/>
      <c r="P177" s="127"/>
      <c r="Q177" s="127"/>
      <c r="R177" s="127"/>
      <c r="S177" s="127"/>
      <c r="T177" s="128"/>
      <c r="AT177" s="123" t="s">
        <v>218</v>
      </c>
      <c r="AU177" s="123" t="s">
        <v>88</v>
      </c>
      <c r="AV177" s="122" t="s">
        <v>88</v>
      </c>
      <c r="AW177" s="122" t="s">
        <v>35</v>
      </c>
      <c r="AX177" s="122" t="s">
        <v>79</v>
      </c>
      <c r="AY177" s="123" t="s">
        <v>205</v>
      </c>
    </row>
    <row r="178" spans="2:65" s="200" customFormat="1">
      <c r="B178" s="199"/>
      <c r="D178" s="110" t="s">
        <v>218</v>
      </c>
      <c r="E178" s="201" t="s">
        <v>1</v>
      </c>
      <c r="F178" s="202" t="s">
        <v>220</v>
      </c>
      <c r="H178" s="203">
        <v>296</v>
      </c>
      <c r="I178" s="7"/>
      <c r="L178" s="199"/>
      <c r="M178" s="204"/>
      <c r="N178" s="205"/>
      <c r="O178" s="205"/>
      <c r="P178" s="205"/>
      <c r="Q178" s="205"/>
      <c r="R178" s="205"/>
      <c r="S178" s="205"/>
      <c r="T178" s="206"/>
      <c r="AT178" s="201" t="s">
        <v>218</v>
      </c>
      <c r="AU178" s="201" t="s">
        <v>88</v>
      </c>
      <c r="AV178" s="200" t="s">
        <v>212</v>
      </c>
      <c r="AW178" s="200" t="s">
        <v>35</v>
      </c>
      <c r="AX178" s="200" t="s">
        <v>86</v>
      </c>
      <c r="AY178" s="201" t="s">
        <v>205</v>
      </c>
    </row>
    <row r="179" spans="2:65" s="25" customFormat="1" ht="16.5" customHeight="1">
      <c r="B179" s="23"/>
      <c r="C179" s="207" t="s">
        <v>225</v>
      </c>
      <c r="D179" s="207" t="s">
        <v>221</v>
      </c>
      <c r="E179" s="208" t="s">
        <v>295</v>
      </c>
      <c r="F179" s="209" t="s">
        <v>296</v>
      </c>
      <c r="G179" s="210" t="s">
        <v>297</v>
      </c>
      <c r="H179" s="211">
        <v>4.4400000000000004</v>
      </c>
      <c r="I179" s="8"/>
      <c r="J179" s="211">
        <f>ROUND(I179*H179,2)</f>
        <v>0</v>
      </c>
      <c r="K179" s="209" t="s">
        <v>234</v>
      </c>
      <c r="L179" s="212"/>
      <c r="M179" s="213" t="s">
        <v>1</v>
      </c>
      <c r="N179" s="214" t="s">
        <v>44</v>
      </c>
      <c r="O179" s="105"/>
      <c r="P179" s="106">
        <f>O179*H179</f>
        <v>0</v>
      </c>
      <c r="Q179" s="106">
        <v>1E-3</v>
      </c>
      <c r="R179" s="106">
        <f>Q179*H179</f>
        <v>4.4400000000000004E-3</v>
      </c>
      <c r="S179" s="106">
        <v>0</v>
      </c>
      <c r="T179" s="107">
        <f>S179*H179</f>
        <v>0</v>
      </c>
      <c r="AR179" s="108" t="s">
        <v>225</v>
      </c>
      <c r="AT179" s="108" t="s">
        <v>221</v>
      </c>
      <c r="AU179" s="108" t="s">
        <v>88</v>
      </c>
      <c r="AY179" s="15" t="s">
        <v>205</v>
      </c>
      <c r="BE179" s="109">
        <f>IF(N179="základní",J179,0)</f>
        <v>0</v>
      </c>
      <c r="BF179" s="109">
        <f>IF(N179="snížená",J179,0)</f>
        <v>0</v>
      </c>
      <c r="BG179" s="109">
        <f>IF(N179="zákl. přenesená",J179,0)</f>
        <v>0</v>
      </c>
      <c r="BH179" s="109">
        <f>IF(N179="sníž. přenesená",J179,0)</f>
        <v>0</v>
      </c>
      <c r="BI179" s="109">
        <f>IF(N179="nulová",J179,0)</f>
        <v>0</v>
      </c>
      <c r="BJ179" s="15" t="s">
        <v>86</v>
      </c>
      <c r="BK179" s="109">
        <f>ROUND(I179*H179,2)</f>
        <v>0</v>
      </c>
      <c r="BL179" s="15" t="s">
        <v>212</v>
      </c>
      <c r="BM179" s="108" t="s">
        <v>1317</v>
      </c>
    </row>
    <row r="180" spans="2:65" s="25" customFormat="1">
      <c r="B180" s="23"/>
      <c r="D180" s="110" t="s">
        <v>214</v>
      </c>
      <c r="F180" s="198" t="s">
        <v>296</v>
      </c>
      <c r="I180" s="2"/>
      <c r="L180" s="23"/>
      <c r="M180" s="112"/>
      <c r="N180" s="105"/>
      <c r="O180" s="105"/>
      <c r="P180" s="105"/>
      <c r="Q180" s="105"/>
      <c r="R180" s="105"/>
      <c r="S180" s="105"/>
      <c r="T180" s="113"/>
      <c r="AT180" s="15" t="s">
        <v>214</v>
      </c>
      <c r="AU180" s="15" t="s">
        <v>88</v>
      </c>
    </row>
    <row r="181" spans="2:65" s="122" customFormat="1">
      <c r="B181" s="121"/>
      <c r="D181" s="110" t="s">
        <v>218</v>
      </c>
      <c r="F181" s="124" t="s">
        <v>1318</v>
      </c>
      <c r="H181" s="125">
        <v>4.4400000000000004</v>
      </c>
      <c r="I181" s="6"/>
      <c r="L181" s="121"/>
      <c r="M181" s="126"/>
      <c r="N181" s="127"/>
      <c r="O181" s="127"/>
      <c r="P181" s="127"/>
      <c r="Q181" s="127"/>
      <c r="R181" s="127"/>
      <c r="S181" s="127"/>
      <c r="T181" s="128"/>
      <c r="AT181" s="123" t="s">
        <v>218</v>
      </c>
      <c r="AU181" s="123" t="s">
        <v>88</v>
      </c>
      <c r="AV181" s="122" t="s">
        <v>88</v>
      </c>
      <c r="AW181" s="122" t="s">
        <v>3</v>
      </c>
      <c r="AX181" s="122" t="s">
        <v>86</v>
      </c>
      <c r="AY181" s="123" t="s">
        <v>205</v>
      </c>
    </row>
    <row r="182" spans="2:65" s="25" customFormat="1" ht="24" customHeight="1">
      <c r="B182" s="23"/>
      <c r="C182" s="98" t="s">
        <v>286</v>
      </c>
      <c r="D182" s="98" t="s">
        <v>207</v>
      </c>
      <c r="E182" s="99" t="s">
        <v>587</v>
      </c>
      <c r="F182" s="100" t="s">
        <v>588</v>
      </c>
      <c r="G182" s="101" t="s">
        <v>210</v>
      </c>
      <c r="H182" s="102">
        <v>68</v>
      </c>
      <c r="I182" s="5"/>
      <c r="J182" s="102">
        <f>ROUND(I182*H182,2)</f>
        <v>0</v>
      </c>
      <c r="K182" s="100" t="s">
        <v>234</v>
      </c>
      <c r="L182" s="23"/>
      <c r="M182" s="103" t="s">
        <v>1</v>
      </c>
      <c r="N182" s="104" t="s">
        <v>44</v>
      </c>
      <c r="O182" s="105"/>
      <c r="P182" s="106">
        <f>O182*H182</f>
        <v>0</v>
      </c>
      <c r="Q182" s="106">
        <v>0</v>
      </c>
      <c r="R182" s="106">
        <f>Q182*H182</f>
        <v>0</v>
      </c>
      <c r="S182" s="106">
        <v>0</v>
      </c>
      <c r="T182" s="107">
        <f>S182*H182</f>
        <v>0</v>
      </c>
      <c r="AR182" s="108" t="s">
        <v>212</v>
      </c>
      <c r="AT182" s="108" t="s">
        <v>207</v>
      </c>
      <c r="AU182" s="108" t="s">
        <v>88</v>
      </c>
      <c r="AY182" s="15" t="s">
        <v>205</v>
      </c>
      <c r="BE182" s="109">
        <f>IF(N182="základní",J182,0)</f>
        <v>0</v>
      </c>
      <c r="BF182" s="109">
        <f>IF(N182="snížená",J182,0)</f>
        <v>0</v>
      </c>
      <c r="BG182" s="109">
        <f>IF(N182="zákl. přenesená",J182,0)</f>
        <v>0</v>
      </c>
      <c r="BH182" s="109">
        <f>IF(N182="sníž. přenesená",J182,0)</f>
        <v>0</v>
      </c>
      <c r="BI182" s="109">
        <f>IF(N182="nulová",J182,0)</f>
        <v>0</v>
      </c>
      <c r="BJ182" s="15" t="s">
        <v>86</v>
      </c>
      <c r="BK182" s="109">
        <f>ROUND(I182*H182,2)</f>
        <v>0</v>
      </c>
      <c r="BL182" s="15" t="s">
        <v>212</v>
      </c>
      <c r="BM182" s="108" t="s">
        <v>1319</v>
      </c>
    </row>
    <row r="183" spans="2:65" s="25" customFormat="1" ht="19.5">
      <c r="B183" s="23"/>
      <c r="D183" s="110" t="s">
        <v>214</v>
      </c>
      <c r="F183" s="198" t="s">
        <v>590</v>
      </c>
      <c r="I183" s="2"/>
      <c r="L183" s="23"/>
      <c r="M183" s="112"/>
      <c r="N183" s="105"/>
      <c r="O183" s="105"/>
      <c r="P183" s="105"/>
      <c r="Q183" s="105"/>
      <c r="R183" s="105"/>
      <c r="S183" s="105"/>
      <c r="T183" s="113"/>
      <c r="AT183" s="15" t="s">
        <v>214</v>
      </c>
      <c r="AU183" s="15" t="s">
        <v>88</v>
      </c>
    </row>
    <row r="184" spans="2:65" s="25" customFormat="1" ht="117">
      <c r="B184" s="23"/>
      <c r="D184" s="110" t="s">
        <v>237</v>
      </c>
      <c r="F184" s="111" t="s">
        <v>291</v>
      </c>
      <c r="I184" s="2"/>
      <c r="L184" s="23"/>
      <c r="M184" s="112"/>
      <c r="N184" s="105"/>
      <c r="O184" s="105"/>
      <c r="P184" s="105"/>
      <c r="Q184" s="105"/>
      <c r="R184" s="105"/>
      <c r="S184" s="105"/>
      <c r="T184" s="113"/>
      <c r="AT184" s="15" t="s">
        <v>237</v>
      </c>
      <c r="AU184" s="15" t="s">
        <v>88</v>
      </c>
    </row>
    <row r="185" spans="2:65" s="115" customFormat="1">
      <c r="B185" s="114"/>
      <c r="D185" s="110" t="s">
        <v>218</v>
      </c>
      <c r="E185" s="116" t="s">
        <v>1</v>
      </c>
      <c r="F185" s="117" t="s">
        <v>1320</v>
      </c>
      <c r="H185" s="116" t="s">
        <v>1</v>
      </c>
      <c r="I185" s="9"/>
      <c r="L185" s="114"/>
      <c r="M185" s="118"/>
      <c r="N185" s="119"/>
      <c r="O185" s="119"/>
      <c r="P185" s="119"/>
      <c r="Q185" s="119"/>
      <c r="R185" s="119"/>
      <c r="S185" s="119"/>
      <c r="T185" s="120"/>
      <c r="AT185" s="116" t="s">
        <v>218</v>
      </c>
      <c r="AU185" s="116" t="s">
        <v>88</v>
      </c>
      <c r="AV185" s="115" t="s">
        <v>86</v>
      </c>
      <c r="AW185" s="115" t="s">
        <v>35</v>
      </c>
      <c r="AX185" s="115" t="s">
        <v>79</v>
      </c>
      <c r="AY185" s="116" t="s">
        <v>205</v>
      </c>
    </row>
    <row r="186" spans="2:65" s="122" customFormat="1">
      <c r="B186" s="121"/>
      <c r="D186" s="110" t="s">
        <v>218</v>
      </c>
      <c r="E186" s="123" t="s">
        <v>1</v>
      </c>
      <c r="F186" s="124" t="s">
        <v>1321</v>
      </c>
      <c r="H186" s="125">
        <v>68</v>
      </c>
      <c r="I186" s="6"/>
      <c r="L186" s="121"/>
      <c r="M186" s="126"/>
      <c r="N186" s="127"/>
      <c r="O186" s="127"/>
      <c r="P186" s="127"/>
      <c r="Q186" s="127"/>
      <c r="R186" s="127"/>
      <c r="S186" s="127"/>
      <c r="T186" s="128"/>
      <c r="AT186" s="123" t="s">
        <v>218</v>
      </c>
      <c r="AU186" s="123" t="s">
        <v>88</v>
      </c>
      <c r="AV186" s="122" t="s">
        <v>88</v>
      </c>
      <c r="AW186" s="122" t="s">
        <v>35</v>
      </c>
      <c r="AX186" s="122" t="s">
        <v>79</v>
      </c>
      <c r="AY186" s="123" t="s">
        <v>205</v>
      </c>
    </row>
    <row r="187" spans="2:65" s="200" customFormat="1">
      <c r="B187" s="199"/>
      <c r="D187" s="110" t="s">
        <v>218</v>
      </c>
      <c r="E187" s="201" t="s">
        <v>1</v>
      </c>
      <c r="F187" s="202" t="s">
        <v>220</v>
      </c>
      <c r="H187" s="203">
        <v>68</v>
      </c>
      <c r="I187" s="7"/>
      <c r="L187" s="199"/>
      <c r="M187" s="204"/>
      <c r="N187" s="205"/>
      <c r="O187" s="205"/>
      <c r="P187" s="205"/>
      <c r="Q187" s="205"/>
      <c r="R187" s="205"/>
      <c r="S187" s="205"/>
      <c r="T187" s="206"/>
      <c r="AT187" s="201" t="s">
        <v>218</v>
      </c>
      <c r="AU187" s="201" t="s">
        <v>88</v>
      </c>
      <c r="AV187" s="200" t="s">
        <v>212</v>
      </c>
      <c r="AW187" s="200" t="s">
        <v>35</v>
      </c>
      <c r="AX187" s="200" t="s">
        <v>86</v>
      </c>
      <c r="AY187" s="201" t="s">
        <v>205</v>
      </c>
    </row>
    <row r="188" spans="2:65" s="25" customFormat="1" ht="16.5" customHeight="1">
      <c r="B188" s="23"/>
      <c r="C188" s="207" t="s">
        <v>294</v>
      </c>
      <c r="D188" s="207" t="s">
        <v>221</v>
      </c>
      <c r="E188" s="208" t="s">
        <v>295</v>
      </c>
      <c r="F188" s="209" t="s">
        <v>296</v>
      </c>
      <c r="G188" s="210" t="s">
        <v>297</v>
      </c>
      <c r="H188" s="211">
        <v>1.02</v>
      </c>
      <c r="I188" s="8"/>
      <c r="J188" s="211">
        <f>ROUND(I188*H188,2)</f>
        <v>0</v>
      </c>
      <c r="K188" s="209" t="s">
        <v>234</v>
      </c>
      <c r="L188" s="212"/>
      <c r="M188" s="213" t="s">
        <v>1</v>
      </c>
      <c r="N188" s="214" t="s">
        <v>44</v>
      </c>
      <c r="O188" s="105"/>
      <c r="P188" s="106">
        <f>O188*H188</f>
        <v>0</v>
      </c>
      <c r="Q188" s="106">
        <v>1E-3</v>
      </c>
      <c r="R188" s="106">
        <f>Q188*H188</f>
        <v>1.0200000000000001E-3</v>
      </c>
      <c r="S188" s="106">
        <v>0</v>
      </c>
      <c r="T188" s="107">
        <f>S188*H188</f>
        <v>0</v>
      </c>
      <c r="AR188" s="108" t="s">
        <v>225</v>
      </c>
      <c r="AT188" s="108" t="s">
        <v>221</v>
      </c>
      <c r="AU188" s="108" t="s">
        <v>88</v>
      </c>
      <c r="AY188" s="15" t="s">
        <v>205</v>
      </c>
      <c r="BE188" s="109">
        <f>IF(N188="základní",J188,0)</f>
        <v>0</v>
      </c>
      <c r="BF188" s="109">
        <f>IF(N188="snížená",J188,0)</f>
        <v>0</v>
      </c>
      <c r="BG188" s="109">
        <f>IF(N188="zákl. přenesená",J188,0)</f>
        <v>0</v>
      </c>
      <c r="BH188" s="109">
        <f>IF(N188="sníž. přenesená",J188,0)</f>
        <v>0</v>
      </c>
      <c r="BI188" s="109">
        <f>IF(N188="nulová",J188,0)</f>
        <v>0</v>
      </c>
      <c r="BJ188" s="15" t="s">
        <v>86</v>
      </c>
      <c r="BK188" s="109">
        <f>ROUND(I188*H188,2)</f>
        <v>0</v>
      </c>
      <c r="BL188" s="15" t="s">
        <v>212</v>
      </c>
      <c r="BM188" s="108" t="s">
        <v>1322</v>
      </c>
    </row>
    <row r="189" spans="2:65" s="25" customFormat="1">
      <c r="B189" s="23"/>
      <c r="D189" s="110" t="s">
        <v>214</v>
      </c>
      <c r="F189" s="198" t="s">
        <v>296</v>
      </c>
      <c r="I189" s="2"/>
      <c r="L189" s="23"/>
      <c r="M189" s="112"/>
      <c r="N189" s="105"/>
      <c r="O189" s="105"/>
      <c r="P189" s="105"/>
      <c r="Q189" s="105"/>
      <c r="R189" s="105"/>
      <c r="S189" s="105"/>
      <c r="T189" s="113"/>
      <c r="AT189" s="15" t="s">
        <v>214</v>
      </c>
      <c r="AU189" s="15" t="s">
        <v>88</v>
      </c>
    </row>
    <row r="190" spans="2:65" s="122" customFormat="1">
      <c r="B190" s="121"/>
      <c r="D190" s="110" t="s">
        <v>218</v>
      </c>
      <c r="F190" s="124" t="s">
        <v>1323</v>
      </c>
      <c r="H190" s="125">
        <v>1.02</v>
      </c>
      <c r="I190" s="6"/>
      <c r="L190" s="121"/>
      <c r="M190" s="126"/>
      <c r="N190" s="127"/>
      <c r="O190" s="127"/>
      <c r="P190" s="127"/>
      <c r="Q190" s="127"/>
      <c r="R190" s="127"/>
      <c r="S190" s="127"/>
      <c r="T190" s="128"/>
      <c r="AT190" s="123" t="s">
        <v>218</v>
      </c>
      <c r="AU190" s="123" t="s">
        <v>88</v>
      </c>
      <c r="AV190" s="122" t="s">
        <v>88</v>
      </c>
      <c r="AW190" s="122" t="s">
        <v>3</v>
      </c>
      <c r="AX190" s="122" t="s">
        <v>86</v>
      </c>
      <c r="AY190" s="123" t="s">
        <v>205</v>
      </c>
    </row>
    <row r="191" spans="2:65" s="25" customFormat="1" ht="16.5" customHeight="1">
      <c r="B191" s="23"/>
      <c r="C191" s="98" t="s">
        <v>300</v>
      </c>
      <c r="D191" s="98" t="s">
        <v>207</v>
      </c>
      <c r="E191" s="99" t="s">
        <v>310</v>
      </c>
      <c r="F191" s="100" t="s">
        <v>311</v>
      </c>
      <c r="G191" s="101" t="s">
        <v>210</v>
      </c>
      <c r="H191" s="102">
        <v>296</v>
      </c>
      <c r="I191" s="5"/>
      <c r="J191" s="102">
        <f>ROUND(I191*H191,2)</f>
        <v>0</v>
      </c>
      <c r="K191" s="100" t="s">
        <v>234</v>
      </c>
      <c r="L191" s="23"/>
      <c r="M191" s="103" t="s">
        <v>1</v>
      </c>
      <c r="N191" s="104" t="s">
        <v>44</v>
      </c>
      <c r="O191" s="105"/>
      <c r="P191" s="106">
        <f>O191*H191</f>
        <v>0</v>
      </c>
      <c r="Q191" s="106">
        <v>0</v>
      </c>
      <c r="R191" s="106">
        <f>Q191*H191</f>
        <v>0</v>
      </c>
      <c r="S191" s="106">
        <v>0</v>
      </c>
      <c r="T191" s="107">
        <f>S191*H191</f>
        <v>0</v>
      </c>
      <c r="AR191" s="108" t="s">
        <v>212</v>
      </c>
      <c r="AT191" s="108" t="s">
        <v>207</v>
      </c>
      <c r="AU191" s="108" t="s">
        <v>88</v>
      </c>
      <c r="AY191" s="15" t="s">
        <v>205</v>
      </c>
      <c r="BE191" s="109">
        <f>IF(N191="základní",J191,0)</f>
        <v>0</v>
      </c>
      <c r="BF191" s="109">
        <f>IF(N191="snížená",J191,0)</f>
        <v>0</v>
      </c>
      <c r="BG191" s="109">
        <f>IF(N191="zákl. přenesená",J191,0)</f>
        <v>0</v>
      </c>
      <c r="BH191" s="109">
        <f>IF(N191="sníž. přenesená",J191,0)</f>
        <v>0</v>
      </c>
      <c r="BI191" s="109">
        <f>IF(N191="nulová",J191,0)</f>
        <v>0</v>
      </c>
      <c r="BJ191" s="15" t="s">
        <v>86</v>
      </c>
      <c r="BK191" s="109">
        <f>ROUND(I191*H191,2)</f>
        <v>0</v>
      </c>
      <c r="BL191" s="15" t="s">
        <v>212</v>
      </c>
      <c r="BM191" s="108" t="s">
        <v>1324</v>
      </c>
    </row>
    <row r="192" spans="2:65" s="25" customFormat="1" ht="19.5">
      <c r="B192" s="23"/>
      <c r="D192" s="110" t="s">
        <v>214</v>
      </c>
      <c r="F192" s="198" t="s">
        <v>313</v>
      </c>
      <c r="I192" s="2"/>
      <c r="L192" s="23"/>
      <c r="M192" s="112"/>
      <c r="N192" s="105"/>
      <c r="O192" s="105"/>
      <c r="P192" s="105"/>
      <c r="Q192" s="105"/>
      <c r="R192" s="105"/>
      <c r="S192" s="105"/>
      <c r="T192" s="113"/>
      <c r="AT192" s="15" t="s">
        <v>214</v>
      </c>
      <c r="AU192" s="15" t="s">
        <v>88</v>
      </c>
    </row>
    <row r="193" spans="2:65" s="25" customFormat="1" ht="165.75">
      <c r="B193" s="23"/>
      <c r="D193" s="110" t="s">
        <v>237</v>
      </c>
      <c r="F193" s="111" t="s">
        <v>314</v>
      </c>
      <c r="I193" s="2"/>
      <c r="L193" s="23"/>
      <c r="M193" s="112"/>
      <c r="N193" s="105"/>
      <c r="O193" s="105"/>
      <c r="P193" s="105"/>
      <c r="Q193" s="105"/>
      <c r="R193" s="105"/>
      <c r="S193" s="105"/>
      <c r="T193" s="113"/>
      <c r="AT193" s="15" t="s">
        <v>237</v>
      </c>
      <c r="AU193" s="15" t="s">
        <v>88</v>
      </c>
    </row>
    <row r="194" spans="2:65" s="115" customFormat="1">
      <c r="B194" s="114"/>
      <c r="D194" s="110" t="s">
        <v>218</v>
      </c>
      <c r="E194" s="116" t="s">
        <v>1</v>
      </c>
      <c r="F194" s="117" t="s">
        <v>1325</v>
      </c>
      <c r="H194" s="116" t="s">
        <v>1</v>
      </c>
      <c r="I194" s="9"/>
      <c r="L194" s="114"/>
      <c r="M194" s="118"/>
      <c r="N194" s="119"/>
      <c r="O194" s="119"/>
      <c r="P194" s="119"/>
      <c r="Q194" s="119"/>
      <c r="R194" s="119"/>
      <c r="S194" s="119"/>
      <c r="T194" s="120"/>
      <c r="AT194" s="116" t="s">
        <v>218</v>
      </c>
      <c r="AU194" s="116" t="s">
        <v>88</v>
      </c>
      <c r="AV194" s="115" t="s">
        <v>86</v>
      </c>
      <c r="AW194" s="115" t="s">
        <v>35</v>
      </c>
      <c r="AX194" s="115" t="s">
        <v>79</v>
      </c>
      <c r="AY194" s="116" t="s">
        <v>205</v>
      </c>
    </row>
    <row r="195" spans="2:65" s="122" customFormat="1">
      <c r="B195" s="121"/>
      <c r="D195" s="110" t="s">
        <v>218</v>
      </c>
      <c r="E195" s="123" t="s">
        <v>1</v>
      </c>
      <c r="F195" s="124" t="s">
        <v>1326</v>
      </c>
      <c r="H195" s="125">
        <v>296</v>
      </c>
      <c r="I195" s="6"/>
      <c r="L195" s="121"/>
      <c r="M195" s="126"/>
      <c r="N195" s="127"/>
      <c r="O195" s="127"/>
      <c r="P195" s="127"/>
      <c r="Q195" s="127"/>
      <c r="R195" s="127"/>
      <c r="S195" s="127"/>
      <c r="T195" s="128"/>
      <c r="AT195" s="123" t="s">
        <v>218</v>
      </c>
      <c r="AU195" s="123" t="s">
        <v>88</v>
      </c>
      <c r="AV195" s="122" t="s">
        <v>88</v>
      </c>
      <c r="AW195" s="122" t="s">
        <v>35</v>
      </c>
      <c r="AX195" s="122" t="s">
        <v>79</v>
      </c>
      <c r="AY195" s="123" t="s">
        <v>205</v>
      </c>
    </row>
    <row r="196" spans="2:65" s="200" customFormat="1">
      <c r="B196" s="199"/>
      <c r="D196" s="110" t="s">
        <v>218</v>
      </c>
      <c r="E196" s="201" t="s">
        <v>1</v>
      </c>
      <c r="F196" s="202" t="s">
        <v>220</v>
      </c>
      <c r="H196" s="203">
        <v>296</v>
      </c>
      <c r="I196" s="7"/>
      <c r="L196" s="199"/>
      <c r="M196" s="204"/>
      <c r="N196" s="205"/>
      <c r="O196" s="205"/>
      <c r="P196" s="205"/>
      <c r="Q196" s="205"/>
      <c r="R196" s="205"/>
      <c r="S196" s="205"/>
      <c r="T196" s="206"/>
      <c r="AT196" s="201" t="s">
        <v>218</v>
      </c>
      <c r="AU196" s="201" t="s">
        <v>88</v>
      </c>
      <c r="AV196" s="200" t="s">
        <v>212</v>
      </c>
      <c r="AW196" s="200" t="s">
        <v>35</v>
      </c>
      <c r="AX196" s="200" t="s">
        <v>86</v>
      </c>
      <c r="AY196" s="201" t="s">
        <v>205</v>
      </c>
    </row>
    <row r="197" spans="2:65" s="25" customFormat="1" ht="16.5" customHeight="1">
      <c r="B197" s="23"/>
      <c r="C197" s="98" t="s">
        <v>306</v>
      </c>
      <c r="D197" s="98" t="s">
        <v>207</v>
      </c>
      <c r="E197" s="99" t="s">
        <v>321</v>
      </c>
      <c r="F197" s="100" t="s">
        <v>322</v>
      </c>
      <c r="G197" s="101" t="s">
        <v>210</v>
      </c>
      <c r="H197" s="102">
        <v>68</v>
      </c>
      <c r="I197" s="5"/>
      <c r="J197" s="102">
        <f>ROUND(I197*H197,2)</f>
        <v>0</v>
      </c>
      <c r="K197" s="100" t="s">
        <v>234</v>
      </c>
      <c r="L197" s="23"/>
      <c r="M197" s="103" t="s">
        <v>1</v>
      </c>
      <c r="N197" s="104" t="s">
        <v>44</v>
      </c>
      <c r="O197" s="105"/>
      <c r="P197" s="106">
        <f>O197*H197</f>
        <v>0</v>
      </c>
      <c r="Q197" s="106">
        <v>0</v>
      </c>
      <c r="R197" s="106">
        <f>Q197*H197</f>
        <v>0</v>
      </c>
      <c r="S197" s="106">
        <v>0</v>
      </c>
      <c r="T197" s="107">
        <f>S197*H197</f>
        <v>0</v>
      </c>
      <c r="AR197" s="108" t="s">
        <v>212</v>
      </c>
      <c r="AT197" s="108" t="s">
        <v>207</v>
      </c>
      <c r="AU197" s="108" t="s">
        <v>88</v>
      </c>
      <c r="AY197" s="15" t="s">
        <v>205</v>
      </c>
      <c r="BE197" s="109">
        <f>IF(N197="základní",J197,0)</f>
        <v>0</v>
      </c>
      <c r="BF197" s="109">
        <f>IF(N197="snížená",J197,0)</f>
        <v>0</v>
      </c>
      <c r="BG197" s="109">
        <f>IF(N197="zákl. přenesená",J197,0)</f>
        <v>0</v>
      </c>
      <c r="BH197" s="109">
        <f>IF(N197="sníž. přenesená",J197,0)</f>
        <v>0</v>
      </c>
      <c r="BI197" s="109">
        <f>IF(N197="nulová",J197,0)</f>
        <v>0</v>
      </c>
      <c r="BJ197" s="15" t="s">
        <v>86</v>
      </c>
      <c r="BK197" s="109">
        <f>ROUND(I197*H197,2)</f>
        <v>0</v>
      </c>
      <c r="BL197" s="15" t="s">
        <v>212</v>
      </c>
      <c r="BM197" s="108" t="s">
        <v>1327</v>
      </c>
    </row>
    <row r="198" spans="2:65" s="25" customFormat="1" ht="19.5">
      <c r="B198" s="23"/>
      <c r="D198" s="110" t="s">
        <v>214</v>
      </c>
      <c r="F198" s="198" t="s">
        <v>324</v>
      </c>
      <c r="I198" s="2"/>
      <c r="L198" s="23"/>
      <c r="M198" s="112"/>
      <c r="N198" s="105"/>
      <c r="O198" s="105"/>
      <c r="P198" s="105"/>
      <c r="Q198" s="105"/>
      <c r="R198" s="105"/>
      <c r="S198" s="105"/>
      <c r="T198" s="113"/>
      <c r="AT198" s="15" t="s">
        <v>214</v>
      </c>
      <c r="AU198" s="15" t="s">
        <v>88</v>
      </c>
    </row>
    <row r="199" spans="2:65" s="25" customFormat="1" ht="126.75">
      <c r="B199" s="23"/>
      <c r="D199" s="110" t="s">
        <v>237</v>
      </c>
      <c r="F199" s="111" t="s">
        <v>325</v>
      </c>
      <c r="I199" s="2"/>
      <c r="L199" s="23"/>
      <c r="M199" s="112"/>
      <c r="N199" s="105"/>
      <c r="O199" s="105"/>
      <c r="P199" s="105"/>
      <c r="Q199" s="105"/>
      <c r="R199" s="105"/>
      <c r="S199" s="105"/>
      <c r="T199" s="113"/>
      <c r="AT199" s="15" t="s">
        <v>237</v>
      </c>
      <c r="AU199" s="15" t="s">
        <v>88</v>
      </c>
    </row>
    <row r="200" spans="2:65" s="115" customFormat="1">
      <c r="B200" s="114"/>
      <c r="D200" s="110" t="s">
        <v>218</v>
      </c>
      <c r="E200" s="116" t="s">
        <v>1</v>
      </c>
      <c r="F200" s="117" t="s">
        <v>1328</v>
      </c>
      <c r="H200" s="116" t="s">
        <v>1</v>
      </c>
      <c r="I200" s="9"/>
      <c r="L200" s="114"/>
      <c r="M200" s="118"/>
      <c r="N200" s="119"/>
      <c r="O200" s="119"/>
      <c r="P200" s="119"/>
      <c r="Q200" s="119"/>
      <c r="R200" s="119"/>
      <c r="S200" s="119"/>
      <c r="T200" s="120"/>
      <c r="AT200" s="116" t="s">
        <v>218</v>
      </c>
      <c r="AU200" s="116" t="s">
        <v>88</v>
      </c>
      <c r="AV200" s="115" t="s">
        <v>86</v>
      </c>
      <c r="AW200" s="115" t="s">
        <v>35</v>
      </c>
      <c r="AX200" s="115" t="s">
        <v>79</v>
      </c>
      <c r="AY200" s="116" t="s">
        <v>205</v>
      </c>
    </row>
    <row r="201" spans="2:65" s="122" customFormat="1">
      <c r="B201" s="121"/>
      <c r="D201" s="110" t="s">
        <v>218</v>
      </c>
      <c r="E201" s="123" t="s">
        <v>1</v>
      </c>
      <c r="F201" s="124" t="s">
        <v>1321</v>
      </c>
      <c r="H201" s="125">
        <v>68</v>
      </c>
      <c r="I201" s="6"/>
      <c r="L201" s="121"/>
      <c r="M201" s="126"/>
      <c r="N201" s="127"/>
      <c r="O201" s="127"/>
      <c r="P201" s="127"/>
      <c r="Q201" s="127"/>
      <c r="R201" s="127"/>
      <c r="S201" s="127"/>
      <c r="T201" s="128"/>
      <c r="AT201" s="123" t="s">
        <v>218</v>
      </c>
      <c r="AU201" s="123" t="s">
        <v>88</v>
      </c>
      <c r="AV201" s="122" t="s">
        <v>88</v>
      </c>
      <c r="AW201" s="122" t="s">
        <v>35</v>
      </c>
      <c r="AX201" s="122" t="s">
        <v>79</v>
      </c>
      <c r="AY201" s="123" t="s">
        <v>205</v>
      </c>
    </row>
    <row r="202" spans="2:65" s="200" customFormat="1">
      <c r="B202" s="199"/>
      <c r="D202" s="110" t="s">
        <v>218</v>
      </c>
      <c r="E202" s="201" t="s">
        <v>1</v>
      </c>
      <c r="F202" s="202" t="s">
        <v>220</v>
      </c>
      <c r="H202" s="203">
        <v>68</v>
      </c>
      <c r="I202" s="7"/>
      <c r="L202" s="199"/>
      <c r="M202" s="204"/>
      <c r="N202" s="205"/>
      <c r="O202" s="205"/>
      <c r="P202" s="205"/>
      <c r="Q202" s="205"/>
      <c r="R202" s="205"/>
      <c r="S202" s="205"/>
      <c r="T202" s="206"/>
      <c r="AT202" s="201" t="s">
        <v>218</v>
      </c>
      <c r="AU202" s="201" t="s">
        <v>88</v>
      </c>
      <c r="AV202" s="200" t="s">
        <v>212</v>
      </c>
      <c r="AW202" s="200" t="s">
        <v>35</v>
      </c>
      <c r="AX202" s="200" t="s">
        <v>86</v>
      </c>
      <c r="AY202" s="201" t="s">
        <v>205</v>
      </c>
    </row>
    <row r="203" spans="2:65" s="25" customFormat="1" ht="24" customHeight="1">
      <c r="B203" s="23"/>
      <c r="C203" s="98" t="s">
        <v>309</v>
      </c>
      <c r="D203" s="98" t="s">
        <v>207</v>
      </c>
      <c r="E203" s="99" t="s">
        <v>596</v>
      </c>
      <c r="F203" s="100" t="s">
        <v>597</v>
      </c>
      <c r="G203" s="101" t="s">
        <v>210</v>
      </c>
      <c r="H203" s="102">
        <v>68</v>
      </c>
      <c r="I203" s="5"/>
      <c r="J203" s="102">
        <f>ROUND(I203*H203,2)</f>
        <v>0</v>
      </c>
      <c r="K203" s="100" t="s">
        <v>234</v>
      </c>
      <c r="L203" s="23"/>
      <c r="M203" s="103" t="s">
        <v>1</v>
      </c>
      <c r="N203" s="104" t="s">
        <v>44</v>
      </c>
      <c r="O203" s="105"/>
      <c r="P203" s="106">
        <f>O203*H203</f>
        <v>0</v>
      </c>
      <c r="Q203" s="106">
        <v>0</v>
      </c>
      <c r="R203" s="106">
        <f>Q203*H203</f>
        <v>0</v>
      </c>
      <c r="S203" s="106">
        <v>0</v>
      </c>
      <c r="T203" s="107">
        <f>S203*H203</f>
        <v>0</v>
      </c>
      <c r="AR203" s="108" t="s">
        <v>212</v>
      </c>
      <c r="AT203" s="108" t="s">
        <v>207</v>
      </c>
      <c r="AU203" s="108" t="s">
        <v>88</v>
      </c>
      <c r="AY203" s="15" t="s">
        <v>205</v>
      </c>
      <c r="BE203" s="109">
        <f>IF(N203="základní",J203,0)</f>
        <v>0</v>
      </c>
      <c r="BF203" s="109">
        <f>IF(N203="snížená",J203,0)</f>
        <v>0</v>
      </c>
      <c r="BG203" s="109">
        <f>IF(N203="zákl. přenesená",J203,0)</f>
        <v>0</v>
      </c>
      <c r="BH203" s="109">
        <f>IF(N203="sníž. přenesená",J203,0)</f>
        <v>0</v>
      </c>
      <c r="BI203" s="109">
        <f>IF(N203="nulová",J203,0)</f>
        <v>0</v>
      </c>
      <c r="BJ203" s="15" t="s">
        <v>86</v>
      </c>
      <c r="BK203" s="109">
        <f>ROUND(I203*H203,2)</f>
        <v>0</v>
      </c>
      <c r="BL203" s="15" t="s">
        <v>212</v>
      </c>
      <c r="BM203" s="108" t="s">
        <v>1329</v>
      </c>
    </row>
    <row r="204" spans="2:65" s="25" customFormat="1" ht="19.5">
      <c r="B204" s="23"/>
      <c r="D204" s="110" t="s">
        <v>214</v>
      </c>
      <c r="F204" s="198" t="s">
        <v>599</v>
      </c>
      <c r="I204" s="2"/>
      <c r="L204" s="23"/>
      <c r="M204" s="112"/>
      <c r="N204" s="105"/>
      <c r="O204" s="105"/>
      <c r="P204" s="105"/>
      <c r="Q204" s="105"/>
      <c r="R204" s="105"/>
      <c r="S204" s="105"/>
      <c r="T204" s="113"/>
      <c r="AT204" s="15" t="s">
        <v>214</v>
      </c>
      <c r="AU204" s="15" t="s">
        <v>88</v>
      </c>
    </row>
    <row r="205" spans="2:65" s="25" customFormat="1" ht="117">
      <c r="B205" s="23"/>
      <c r="D205" s="110" t="s">
        <v>237</v>
      </c>
      <c r="F205" s="111" t="s">
        <v>332</v>
      </c>
      <c r="I205" s="2"/>
      <c r="L205" s="23"/>
      <c r="M205" s="112"/>
      <c r="N205" s="105"/>
      <c r="O205" s="105"/>
      <c r="P205" s="105"/>
      <c r="Q205" s="105"/>
      <c r="R205" s="105"/>
      <c r="S205" s="105"/>
      <c r="T205" s="113"/>
      <c r="AT205" s="15" t="s">
        <v>237</v>
      </c>
      <c r="AU205" s="15" t="s">
        <v>88</v>
      </c>
    </row>
    <row r="206" spans="2:65" s="115" customFormat="1">
      <c r="B206" s="114"/>
      <c r="D206" s="110" t="s">
        <v>218</v>
      </c>
      <c r="E206" s="116" t="s">
        <v>1</v>
      </c>
      <c r="F206" s="117" t="s">
        <v>1320</v>
      </c>
      <c r="H206" s="116" t="s">
        <v>1</v>
      </c>
      <c r="I206" s="9"/>
      <c r="L206" s="114"/>
      <c r="M206" s="118"/>
      <c r="N206" s="119"/>
      <c r="O206" s="119"/>
      <c r="P206" s="119"/>
      <c r="Q206" s="119"/>
      <c r="R206" s="119"/>
      <c r="S206" s="119"/>
      <c r="T206" s="120"/>
      <c r="AT206" s="116" t="s">
        <v>218</v>
      </c>
      <c r="AU206" s="116" t="s">
        <v>88</v>
      </c>
      <c r="AV206" s="115" t="s">
        <v>86</v>
      </c>
      <c r="AW206" s="115" t="s">
        <v>35</v>
      </c>
      <c r="AX206" s="115" t="s">
        <v>79</v>
      </c>
      <c r="AY206" s="116" t="s">
        <v>205</v>
      </c>
    </row>
    <row r="207" spans="2:65" s="122" customFormat="1">
      <c r="B207" s="121"/>
      <c r="D207" s="110" t="s">
        <v>218</v>
      </c>
      <c r="E207" s="123" t="s">
        <v>1</v>
      </c>
      <c r="F207" s="124" t="s">
        <v>1321</v>
      </c>
      <c r="H207" s="125">
        <v>68</v>
      </c>
      <c r="I207" s="6"/>
      <c r="L207" s="121"/>
      <c r="M207" s="126"/>
      <c r="N207" s="127"/>
      <c r="O207" s="127"/>
      <c r="P207" s="127"/>
      <c r="Q207" s="127"/>
      <c r="R207" s="127"/>
      <c r="S207" s="127"/>
      <c r="T207" s="128"/>
      <c r="AT207" s="123" t="s">
        <v>218</v>
      </c>
      <c r="AU207" s="123" t="s">
        <v>88</v>
      </c>
      <c r="AV207" s="122" t="s">
        <v>88</v>
      </c>
      <c r="AW207" s="122" t="s">
        <v>35</v>
      </c>
      <c r="AX207" s="122" t="s">
        <v>79</v>
      </c>
      <c r="AY207" s="123" t="s">
        <v>205</v>
      </c>
    </row>
    <row r="208" spans="2:65" s="200" customFormat="1">
      <c r="B208" s="199"/>
      <c r="D208" s="110" t="s">
        <v>218</v>
      </c>
      <c r="E208" s="201" t="s">
        <v>1</v>
      </c>
      <c r="F208" s="202" t="s">
        <v>220</v>
      </c>
      <c r="H208" s="203">
        <v>68</v>
      </c>
      <c r="I208" s="7"/>
      <c r="L208" s="199"/>
      <c r="M208" s="204"/>
      <c r="N208" s="205"/>
      <c r="O208" s="205"/>
      <c r="P208" s="205"/>
      <c r="Q208" s="205"/>
      <c r="R208" s="205"/>
      <c r="S208" s="205"/>
      <c r="T208" s="206"/>
      <c r="AT208" s="201" t="s">
        <v>218</v>
      </c>
      <c r="AU208" s="201" t="s">
        <v>88</v>
      </c>
      <c r="AV208" s="200" t="s">
        <v>212</v>
      </c>
      <c r="AW208" s="200" t="s">
        <v>35</v>
      </c>
      <c r="AX208" s="200" t="s">
        <v>86</v>
      </c>
      <c r="AY208" s="201" t="s">
        <v>205</v>
      </c>
    </row>
    <row r="209" spans="2:65" s="86" customFormat="1" ht="22.9" customHeight="1">
      <c r="B209" s="85"/>
      <c r="D209" s="87" t="s">
        <v>78</v>
      </c>
      <c r="E209" s="96" t="s">
        <v>230</v>
      </c>
      <c r="F209" s="96" t="s">
        <v>342</v>
      </c>
      <c r="I209" s="4"/>
      <c r="J209" s="97">
        <f>BK209</f>
        <v>0</v>
      </c>
      <c r="L209" s="85"/>
      <c r="M209" s="90"/>
      <c r="N209" s="91"/>
      <c r="O209" s="91"/>
      <c r="P209" s="92">
        <f>SUM(P210:P218)</f>
        <v>0</v>
      </c>
      <c r="Q209" s="91"/>
      <c r="R209" s="92">
        <f>SUM(R210:R218)</f>
        <v>3.4344149999999996</v>
      </c>
      <c r="S209" s="91"/>
      <c r="T209" s="93">
        <f>SUM(T210:T218)</f>
        <v>0</v>
      </c>
      <c r="AR209" s="87" t="s">
        <v>86</v>
      </c>
      <c r="AT209" s="94" t="s">
        <v>78</v>
      </c>
      <c r="AU209" s="94" t="s">
        <v>86</v>
      </c>
      <c r="AY209" s="87" t="s">
        <v>205</v>
      </c>
      <c r="BK209" s="95">
        <f>SUM(BK210:BK218)</f>
        <v>0</v>
      </c>
    </row>
    <row r="210" spans="2:65" s="25" customFormat="1" ht="24" customHeight="1">
      <c r="B210" s="23"/>
      <c r="C210" s="98" t="s">
        <v>320</v>
      </c>
      <c r="D210" s="98" t="s">
        <v>207</v>
      </c>
      <c r="E210" s="99" t="s">
        <v>1330</v>
      </c>
      <c r="F210" s="100" t="s">
        <v>1331</v>
      </c>
      <c r="G210" s="101" t="s">
        <v>233</v>
      </c>
      <c r="H210" s="102">
        <v>0.7</v>
      </c>
      <c r="I210" s="5"/>
      <c r="J210" s="102">
        <f>ROUND(I210*H210,2)</f>
        <v>0</v>
      </c>
      <c r="K210" s="100" t="s">
        <v>234</v>
      </c>
      <c r="L210" s="23"/>
      <c r="M210" s="103" t="s">
        <v>1</v>
      </c>
      <c r="N210" s="104" t="s">
        <v>44</v>
      </c>
      <c r="O210" s="105"/>
      <c r="P210" s="106">
        <f>O210*H210</f>
        <v>0</v>
      </c>
      <c r="Q210" s="106">
        <v>7.9549999999999996E-2</v>
      </c>
      <c r="R210" s="106">
        <f>Q210*H210</f>
        <v>5.5684999999999991E-2</v>
      </c>
      <c r="S210" s="106">
        <v>0</v>
      </c>
      <c r="T210" s="107">
        <f>S210*H210</f>
        <v>0</v>
      </c>
      <c r="AR210" s="108" t="s">
        <v>212</v>
      </c>
      <c r="AT210" s="108" t="s">
        <v>207</v>
      </c>
      <c r="AU210" s="108" t="s">
        <v>88</v>
      </c>
      <c r="AY210" s="15" t="s">
        <v>205</v>
      </c>
      <c r="BE210" s="109">
        <f>IF(N210="základní",J210,0)</f>
        <v>0</v>
      </c>
      <c r="BF210" s="109">
        <f>IF(N210="snížená",J210,0)</f>
        <v>0</v>
      </c>
      <c r="BG210" s="109">
        <f>IF(N210="zákl. přenesená",J210,0)</f>
        <v>0</v>
      </c>
      <c r="BH210" s="109">
        <f>IF(N210="sníž. přenesená",J210,0)</f>
        <v>0</v>
      </c>
      <c r="BI210" s="109">
        <f>IF(N210="nulová",J210,0)</f>
        <v>0</v>
      </c>
      <c r="BJ210" s="15" t="s">
        <v>86</v>
      </c>
      <c r="BK210" s="109">
        <f>ROUND(I210*H210,2)</f>
        <v>0</v>
      </c>
      <c r="BL210" s="15" t="s">
        <v>212</v>
      </c>
      <c r="BM210" s="108" t="s">
        <v>1332</v>
      </c>
    </row>
    <row r="211" spans="2:65" s="25" customFormat="1" ht="19.5">
      <c r="B211" s="23"/>
      <c r="D211" s="110" t="s">
        <v>214</v>
      </c>
      <c r="F211" s="198" t="s">
        <v>1333</v>
      </c>
      <c r="I211" s="2"/>
      <c r="L211" s="23"/>
      <c r="M211" s="112"/>
      <c r="N211" s="105"/>
      <c r="O211" s="105"/>
      <c r="P211" s="105"/>
      <c r="Q211" s="105"/>
      <c r="R211" s="105"/>
      <c r="S211" s="105"/>
      <c r="T211" s="113"/>
      <c r="AT211" s="15" t="s">
        <v>214</v>
      </c>
      <c r="AU211" s="15" t="s">
        <v>88</v>
      </c>
    </row>
    <row r="212" spans="2:65" s="25" customFormat="1" ht="185.25">
      <c r="B212" s="23"/>
      <c r="D212" s="110" t="s">
        <v>237</v>
      </c>
      <c r="F212" s="111" t="s">
        <v>1334</v>
      </c>
      <c r="I212" s="2"/>
      <c r="L212" s="23"/>
      <c r="M212" s="112"/>
      <c r="N212" s="105"/>
      <c r="O212" s="105"/>
      <c r="P212" s="105"/>
      <c r="Q212" s="105"/>
      <c r="R212" s="105"/>
      <c r="S212" s="105"/>
      <c r="T212" s="113"/>
      <c r="AT212" s="15" t="s">
        <v>237</v>
      </c>
      <c r="AU212" s="15" t="s">
        <v>88</v>
      </c>
    </row>
    <row r="213" spans="2:65" s="122" customFormat="1">
      <c r="B213" s="121"/>
      <c r="D213" s="110" t="s">
        <v>218</v>
      </c>
      <c r="E213" s="123" t="s">
        <v>1</v>
      </c>
      <c r="F213" s="124" t="s">
        <v>1335</v>
      </c>
      <c r="H213" s="125">
        <v>0.7</v>
      </c>
      <c r="I213" s="6"/>
      <c r="L213" s="121"/>
      <c r="M213" s="126"/>
      <c r="N213" s="127"/>
      <c r="O213" s="127"/>
      <c r="P213" s="127"/>
      <c r="Q213" s="127"/>
      <c r="R213" s="127"/>
      <c r="S213" s="127"/>
      <c r="T213" s="128"/>
      <c r="AT213" s="123" t="s">
        <v>218</v>
      </c>
      <c r="AU213" s="123" t="s">
        <v>88</v>
      </c>
      <c r="AV213" s="122" t="s">
        <v>88</v>
      </c>
      <c r="AW213" s="122" t="s">
        <v>35</v>
      </c>
      <c r="AX213" s="122" t="s">
        <v>79</v>
      </c>
      <c r="AY213" s="123" t="s">
        <v>205</v>
      </c>
    </row>
    <row r="214" spans="2:65" s="200" customFormat="1">
      <c r="B214" s="199"/>
      <c r="D214" s="110" t="s">
        <v>218</v>
      </c>
      <c r="E214" s="201" t="s">
        <v>1</v>
      </c>
      <c r="F214" s="202" t="s">
        <v>220</v>
      </c>
      <c r="H214" s="203">
        <v>0.7</v>
      </c>
      <c r="I214" s="7"/>
      <c r="L214" s="199"/>
      <c r="M214" s="204"/>
      <c r="N214" s="205"/>
      <c r="O214" s="205"/>
      <c r="P214" s="205"/>
      <c r="Q214" s="205"/>
      <c r="R214" s="205"/>
      <c r="S214" s="205"/>
      <c r="T214" s="206"/>
      <c r="AT214" s="201" t="s">
        <v>218</v>
      </c>
      <c r="AU214" s="201" t="s">
        <v>88</v>
      </c>
      <c r="AV214" s="200" t="s">
        <v>212</v>
      </c>
      <c r="AW214" s="200" t="s">
        <v>35</v>
      </c>
      <c r="AX214" s="200" t="s">
        <v>86</v>
      </c>
      <c r="AY214" s="201" t="s">
        <v>205</v>
      </c>
    </row>
    <row r="215" spans="2:65" s="25" customFormat="1" ht="16.5" customHeight="1">
      <c r="B215" s="23"/>
      <c r="C215" s="207" t="s">
        <v>8</v>
      </c>
      <c r="D215" s="207" t="s">
        <v>221</v>
      </c>
      <c r="E215" s="208" t="s">
        <v>1336</v>
      </c>
      <c r="F215" s="209" t="s">
        <v>1337</v>
      </c>
      <c r="G215" s="210" t="s">
        <v>346</v>
      </c>
      <c r="H215" s="211">
        <v>0.48</v>
      </c>
      <c r="I215" s="8"/>
      <c r="J215" s="211">
        <f>ROUND(I215*H215,2)</f>
        <v>0</v>
      </c>
      <c r="K215" s="209" t="s">
        <v>211</v>
      </c>
      <c r="L215" s="212"/>
      <c r="M215" s="213" t="s">
        <v>1</v>
      </c>
      <c r="N215" s="214" t="s">
        <v>44</v>
      </c>
      <c r="O215" s="105"/>
      <c r="P215" s="106">
        <f>O215*H215</f>
        <v>0</v>
      </c>
      <c r="Q215" s="106">
        <v>1.06</v>
      </c>
      <c r="R215" s="106">
        <f>Q215*H215</f>
        <v>0.50880000000000003</v>
      </c>
      <c r="S215" s="106">
        <v>0</v>
      </c>
      <c r="T215" s="107">
        <f>S215*H215</f>
        <v>0</v>
      </c>
      <c r="AR215" s="108" t="s">
        <v>225</v>
      </c>
      <c r="AT215" s="108" t="s">
        <v>221</v>
      </c>
      <c r="AU215" s="108" t="s">
        <v>88</v>
      </c>
      <c r="AY215" s="15" t="s">
        <v>205</v>
      </c>
      <c r="BE215" s="109">
        <f>IF(N215="základní",J215,0)</f>
        <v>0</v>
      </c>
      <c r="BF215" s="109">
        <f>IF(N215="snížená",J215,0)</f>
        <v>0</v>
      </c>
      <c r="BG215" s="109">
        <f>IF(N215="zákl. přenesená",J215,0)</f>
        <v>0</v>
      </c>
      <c r="BH215" s="109">
        <f>IF(N215="sníž. přenesená",J215,0)</f>
        <v>0</v>
      </c>
      <c r="BI215" s="109">
        <f>IF(N215="nulová",J215,0)</f>
        <v>0</v>
      </c>
      <c r="BJ215" s="15" t="s">
        <v>86</v>
      </c>
      <c r="BK215" s="109">
        <f>ROUND(I215*H215,2)</f>
        <v>0</v>
      </c>
      <c r="BL215" s="15" t="s">
        <v>212</v>
      </c>
      <c r="BM215" s="108" t="s">
        <v>1338</v>
      </c>
    </row>
    <row r="216" spans="2:65" s="25" customFormat="1" ht="16.5" customHeight="1">
      <c r="B216" s="23"/>
      <c r="C216" s="98" t="s">
        <v>334</v>
      </c>
      <c r="D216" s="98" t="s">
        <v>207</v>
      </c>
      <c r="E216" s="99" t="s">
        <v>1339</v>
      </c>
      <c r="F216" s="100" t="s">
        <v>1340</v>
      </c>
      <c r="G216" s="101" t="s">
        <v>346</v>
      </c>
      <c r="H216" s="102">
        <v>1</v>
      </c>
      <c r="I216" s="5"/>
      <c r="J216" s="102">
        <f>ROUND(I216*H216,2)</f>
        <v>0</v>
      </c>
      <c r="K216" s="100" t="s">
        <v>211</v>
      </c>
      <c r="L216" s="23"/>
      <c r="M216" s="103" t="s">
        <v>1</v>
      </c>
      <c r="N216" s="104" t="s">
        <v>44</v>
      </c>
      <c r="O216" s="105"/>
      <c r="P216" s="106">
        <f>O216*H216</f>
        <v>0</v>
      </c>
      <c r="Q216" s="106">
        <v>0.10993</v>
      </c>
      <c r="R216" s="106">
        <f>Q216*H216</f>
        <v>0.10993</v>
      </c>
      <c r="S216" s="106">
        <v>0</v>
      </c>
      <c r="T216" s="107">
        <f>S216*H216</f>
        <v>0</v>
      </c>
      <c r="AR216" s="108" t="s">
        <v>212</v>
      </c>
      <c r="AT216" s="108" t="s">
        <v>207</v>
      </c>
      <c r="AU216" s="108" t="s">
        <v>88</v>
      </c>
      <c r="AY216" s="15" t="s">
        <v>205</v>
      </c>
      <c r="BE216" s="109">
        <f>IF(N216="základní",J216,0)</f>
        <v>0</v>
      </c>
      <c r="BF216" s="109">
        <f>IF(N216="snížená",J216,0)</f>
        <v>0</v>
      </c>
      <c r="BG216" s="109">
        <f>IF(N216="zákl. přenesená",J216,0)</f>
        <v>0</v>
      </c>
      <c r="BH216" s="109">
        <f>IF(N216="sníž. přenesená",J216,0)</f>
        <v>0</v>
      </c>
      <c r="BI216" s="109">
        <f>IF(N216="nulová",J216,0)</f>
        <v>0</v>
      </c>
      <c r="BJ216" s="15" t="s">
        <v>86</v>
      </c>
      <c r="BK216" s="109">
        <f>ROUND(I216*H216,2)</f>
        <v>0</v>
      </c>
      <c r="BL216" s="15" t="s">
        <v>212</v>
      </c>
      <c r="BM216" s="108" t="s">
        <v>1341</v>
      </c>
    </row>
    <row r="217" spans="2:65" s="25" customFormat="1" ht="16.5" customHeight="1">
      <c r="B217" s="23"/>
      <c r="C217" s="207" t="s">
        <v>343</v>
      </c>
      <c r="D217" s="207" t="s">
        <v>221</v>
      </c>
      <c r="E217" s="208" t="s">
        <v>1342</v>
      </c>
      <c r="F217" s="209" t="s">
        <v>1343</v>
      </c>
      <c r="G217" s="210" t="s">
        <v>346</v>
      </c>
      <c r="H217" s="211">
        <v>1</v>
      </c>
      <c r="I217" s="8"/>
      <c r="J217" s="211">
        <f>ROUND(I217*H217,2)</f>
        <v>0</v>
      </c>
      <c r="K217" s="209" t="s">
        <v>211</v>
      </c>
      <c r="L217" s="212"/>
      <c r="M217" s="213" t="s">
        <v>1</v>
      </c>
      <c r="N217" s="214" t="s">
        <v>44</v>
      </c>
      <c r="O217" s="105"/>
      <c r="P217" s="106">
        <f>O217*H217</f>
        <v>0</v>
      </c>
      <c r="Q217" s="106">
        <v>2.76</v>
      </c>
      <c r="R217" s="106">
        <f>Q217*H217</f>
        <v>2.76</v>
      </c>
      <c r="S217" s="106">
        <v>0</v>
      </c>
      <c r="T217" s="107">
        <f>S217*H217</f>
        <v>0</v>
      </c>
      <c r="AR217" s="108" t="s">
        <v>225</v>
      </c>
      <c r="AT217" s="108" t="s">
        <v>221</v>
      </c>
      <c r="AU217" s="108" t="s">
        <v>88</v>
      </c>
      <c r="AY217" s="15" t="s">
        <v>205</v>
      </c>
      <c r="BE217" s="109">
        <f>IF(N217="základní",J217,0)</f>
        <v>0</v>
      </c>
      <c r="BF217" s="109">
        <f>IF(N217="snížená",J217,0)</f>
        <v>0</v>
      </c>
      <c r="BG217" s="109">
        <f>IF(N217="zákl. přenesená",J217,0)</f>
        <v>0</v>
      </c>
      <c r="BH217" s="109">
        <f>IF(N217="sníž. přenesená",J217,0)</f>
        <v>0</v>
      </c>
      <c r="BI217" s="109">
        <f>IF(N217="nulová",J217,0)</f>
        <v>0</v>
      </c>
      <c r="BJ217" s="15" t="s">
        <v>86</v>
      </c>
      <c r="BK217" s="109">
        <f>ROUND(I217*H217,2)</f>
        <v>0</v>
      </c>
      <c r="BL217" s="15" t="s">
        <v>212</v>
      </c>
      <c r="BM217" s="108" t="s">
        <v>1344</v>
      </c>
    </row>
    <row r="218" spans="2:65" s="122" customFormat="1">
      <c r="B218" s="121"/>
      <c r="D218" s="110" t="s">
        <v>218</v>
      </c>
      <c r="F218" s="124" t="s">
        <v>1345</v>
      </c>
      <c r="H218" s="125">
        <v>1</v>
      </c>
      <c r="I218" s="6"/>
      <c r="L218" s="121"/>
      <c r="M218" s="126"/>
      <c r="N218" s="127"/>
      <c r="O218" s="127"/>
      <c r="P218" s="127"/>
      <c r="Q218" s="127"/>
      <c r="R218" s="127"/>
      <c r="S218" s="127"/>
      <c r="T218" s="128"/>
      <c r="AT218" s="123" t="s">
        <v>218</v>
      </c>
      <c r="AU218" s="123" t="s">
        <v>88</v>
      </c>
      <c r="AV218" s="122" t="s">
        <v>88</v>
      </c>
      <c r="AW218" s="122" t="s">
        <v>3</v>
      </c>
      <c r="AX218" s="122" t="s">
        <v>86</v>
      </c>
      <c r="AY218" s="123" t="s">
        <v>205</v>
      </c>
    </row>
    <row r="219" spans="2:65" s="86" customFormat="1" ht="22.9" customHeight="1">
      <c r="B219" s="85"/>
      <c r="D219" s="87" t="s">
        <v>78</v>
      </c>
      <c r="E219" s="96" t="s">
        <v>212</v>
      </c>
      <c r="F219" s="96" t="s">
        <v>359</v>
      </c>
      <c r="I219" s="4"/>
      <c r="J219" s="97">
        <f>BK219</f>
        <v>0</v>
      </c>
      <c r="L219" s="85"/>
      <c r="M219" s="90"/>
      <c r="N219" s="91"/>
      <c r="O219" s="91"/>
      <c r="P219" s="92">
        <f>SUM(P220:P239)</f>
        <v>0</v>
      </c>
      <c r="Q219" s="91"/>
      <c r="R219" s="92">
        <f>SUM(R220:R239)</f>
        <v>12.412642400000001</v>
      </c>
      <c r="S219" s="91"/>
      <c r="T219" s="93">
        <f>SUM(T220:T239)</f>
        <v>0</v>
      </c>
      <c r="AR219" s="87" t="s">
        <v>86</v>
      </c>
      <c r="AT219" s="94" t="s">
        <v>78</v>
      </c>
      <c r="AU219" s="94" t="s">
        <v>86</v>
      </c>
      <c r="AY219" s="87" t="s">
        <v>205</v>
      </c>
      <c r="BK219" s="95">
        <f>SUM(BK220:BK239)</f>
        <v>0</v>
      </c>
    </row>
    <row r="220" spans="2:65" s="25" customFormat="1" ht="16.5" customHeight="1">
      <c r="B220" s="23"/>
      <c r="C220" s="98" t="s">
        <v>353</v>
      </c>
      <c r="D220" s="98" t="s">
        <v>207</v>
      </c>
      <c r="E220" s="99" t="s">
        <v>1346</v>
      </c>
      <c r="F220" s="100" t="s">
        <v>1347</v>
      </c>
      <c r="G220" s="101" t="s">
        <v>210</v>
      </c>
      <c r="H220" s="102">
        <v>16.7</v>
      </c>
      <c r="I220" s="5"/>
      <c r="J220" s="102">
        <f>ROUND(I220*H220,2)</f>
        <v>0</v>
      </c>
      <c r="K220" s="100" t="s">
        <v>211</v>
      </c>
      <c r="L220" s="23"/>
      <c r="M220" s="103" t="s">
        <v>1</v>
      </c>
      <c r="N220" s="104" t="s">
        <v>44</v>
      </c>
      <c r="O220" s="105"/>
      <c r="P220" s="106">
        <f>O220*H220</f>
        <v>0</v>
      </c>
      <c r="Q220" s="106">
        <v>0</v>
      </c>
      <c r="R220" s="106">
        <f>Q220*H220</f>
        <v>0</v>
      </c>
      <c r="S220" s="106">
        <v>0</v>
      </c>
      <c r="T220" s="107">
        <f>S220*H220</f>
        <v>0</v>
      </c>
      <c r="AR220" s="108" t="s">
        <v>212</v>
      </c>
      <c r="AT220" s="108" t="s">
        <v>207</v>
      </c>
      <c r="AU220" s="108" t="s">
        <v>88</v>
      </c>
      <c r="AY220" s="15" t="s">
        <v>205</v>
      </c>
      <c r="BE220" s="109">
        <f>IF(N220="základní",J220,0)</f>
        <v>0</v>
      </c>
      <c r="BF220" s="109">
        <f>IF(N220="snížená",J220,0)</f>
        <v>0</v>
      </c>
      <c r="BG220" s="109">
        <f>IF(N220="zákl. přenesená",J220,0)</f>
        <v>0</v>
      </c>
      <c r="BH220" s="109">
        <f>IF(N220="sníž. přenesená",J220,0)</f>
        <v>0</v>
      </c>
      <c r="BI220" s="109">
        <f>IF(N220="nulová",J220,0)</f>
        <v>0</v>
      </c>
      <c r="BJ220" s="15" t="s">
        <v>86</v>
      </c>
      <c r="BK220" s="109">
        <f>ROUND(I220*H220,2)</f>
        <v>0</v>
      </c>
      <c r="BL220" s="15" t="s">
        <v>212</v>
      </c>
      <c r="BM220" s="108" t="s">
        <v>1348</v>
      </c>
    </row>
    <row r="221" spans="2:65" s="25" customFormat="1">
      <c r="B221" s="23"/>
      <c r="D221" s="110" t="s">
        <v>214</v>
      </c>
      <c r="F221" s="198" t="s">
        <v>1349</v>
      </c>
      <c r="I221" s="2"/>
      <c r="L221" s="23"/>
      <c r="M221" s="112"/>
      <c r="N221" s="105"/>
      <c r="O221" s="105"/>
      <c r="P221" s="105"/>
      <c r="Q221" s="105"/>
      <c r="R221" s="105"/>
      <c r="S221" s="105"/>
      <c r="T221" s="113"/>
      <c r="AT221" s="15" t="s">
        <v>214</v>
      </c>
      <c r="AU221" s="15" t="s">
        <v>88</v>
      </c>
    </row>
    <row r="222" spans="2:65" s="25" customFormat="1" ht="48.75">
      <c r="B222" s="23"/>
      <c r="D222" s="110" t="s">
        <v>237</v>
      </c>
      <c r="F222" s="111" t="s">
        <v>1350</v>
      </c>
      <c r="I222" s="2"/>
      <c r="L222" s="23"/>
      <c r="M222" s="112"/>
      <c r="N222" s="105"/>
      <c r="O222" s="105"/>
      <c r="P222" s="105"/>
      <c r="Q222" s="105"/>
      <c r="R222" s="105"/>
      <c r="S222" s="105"/>
      <c r="T222" s="113"/>
      <c r="AT222" s="15" t="s">
        <v>237</v>
      </c>
      <c r="AU222" s="15" t="s">
        <v>88</v>
      </c>
    </row>
    <row r="223" spans="2:65" s="115" customFormat="1">
      <c r="B223" s="114"/>
      <c r="D223" s="110" t="s">
        <v>218</v>
      </c>
      <c r="E223" s="116" t="s">
        <v>1</v>
      </c>
      <c r="F223" s="117" t="s">
        <v>1351</v>
      </c>
      <c r="H223" s="116" t="s">
        <v>1</v>
      </c>
      <c r="I223" s="9"/>
      <c r="L223" s="114"/>
      <c r="M223" s="118"/>
      <c r="N223" s="119"/>
      <c r="O223" s="119"/>
      <c r="P223" s="119"/>
      <c r="Q223" s="119"/>
      <c r="R223" s="119"/>
      <c r="S223" s="119"/>
      <c r="T223" s="120"/>
      <c r="AT223" s="116" t="s">
        <v>218</v>
      </c>
      <c r="AU223" s="116" t="s">
        <v>88</v>
      </c>
      <c r="AV223" s="115" t="s">
        <v>86</v>
      </c>
      <c r="AW223" s="115" t="s">
        <v>35</v>
      </c>
      <c r="AX223" s="115" t="s">
        <v>79</v>
      </c>
      <c r="AY223" s="116" t="s">
        <v>205</v>
      </c>
    </row>
    <row r="224" spans="2:65" s="115" customFormat="1">
      <c r="B224" s="114"/>
      <c r="D224" s="110" t="s">
        <v>218</v>
      </c>
      <c r="E224" s="116" t="s">
        <v>1</v>
      </c>
      <c r="F224" s="117" t="s">
        <v>1352</v>
      </c>
      <c r="H224" s="116" t="s">
        <v>1</v>
      </c>
      <c r="I224" s="9"/>
      <c r="L224" s="114"/>
      <c r="M224" s="118"/>
      <c r="N224" s="119"/>
      <c r="O224" s="119"/>
      <c r="P224" s="119"/>
      <c r="Q224" s="119"/>
      <c r="R224" s="119"/>
      <c r="S224" s="119"/>
      <c r="T224" s="120"/>
      <c r="AT224" s="116" t="s">
        <v>218</v>
      </c>
      <c r="AU224" s="116" t="s">
        <v>88</v>
      </c>
      <c r="AV224" s="115" t="s">
        <v>86</v>
      </c>
      <c r="AW224" s="115" t="s">
        <v>35</v>
      </c>
      <c r="AX224" s="115" t="s">
        <v>79</v>
      </c>
      <c r="AY224" s="116" t="s">
        <v>205</v>
      </c>
    </row>
    <row r="225" spans="2:65" s="122" customFormat="1">
      <c r="B225" s="121"/>
      <c r="D225" s="110" t="s">
        <v>218</v>
      </c>
      <c r="E225" s="123" t="s">
        <v>1</v>
      </c>
      <c r="F225" s="124" t="s">
        <v>1353</v>
      </c>
      <c r="H225" s="125">
        <v>16.7</v>
      </c>
      <c r="I225" s="6"/>
      <c r="L225" s="121"/>
      <c r="M225" s="126"/>
      <c r="N225" s="127"/>
      <c r="O225" s="127"/>
      <c r="P225" s="127"/>
      <c r="Q225" s="127"/>
      <c r="R225" s="127"/>
      <c r="S225" s="127"/>
      <c r="T225" s="128"/>
      <c r="AT225" s="123" t="s">
        <v>218</v>
      </c>
      <c r="AU225" s="123" t="s">
        <v>88</v>
      </c>
      <c r="AV225" s="122" t="s">
        <v>88</v>
      </c>
      <c r="AW225" s="122" t="s">
        <v>35</v>
      </c>
      <c r="AX225" s="122" t="s">
        <v>79</v>
      </c>
      <c r="AY225" s="123" t="s">
        <v>205</v>
      </c>
    </row>
    <row r="226" spans="2:65" s="200" customFormat="1">
      <c r="B226" s="199"/>
      <c r="D226" s="110" t="s">
        <v>218</v>
      </c>
      <c r="E226" s="201" t="s">
        <v>1</v>
      </c>
      <c r="F226" s="202" t="s">
        <v>220</v>
      </c>
      <c r="H226" s="203">
        <v>16.7</v>
      </c>
      <c r="I226" s="7"/>
      <c r="L226" s="199"/>
      <c r="M226" s="204"/>
      <c r="N226" s="205"/>
      <c r="O226" s="205"/>
      <c r="P226" s="205"/>
      <c r="Q226" s="205"/>
      <c r="R226" s="205"/>
      <c r="S226" s="205"/>
      <c r="T226" s="206"/>
      <c r="AT226" s="201" t="s">
        <v>218</v>
      </c>
      <c r="AU226" s="201" t="s">
        <v>88</v>
      </c>
      <c r="AV226" s="200" t="s">
        <v>212</v>
      </c>
      <c r="AW226" s="200" t="s">
        <v>35</v>
      </c>
      <c r="AX226" s="200" t="s">
        <v>86</v>
      </c>
      <c r="AY226" s="201" t="s">
        <v>205</v>
      </c>
    </row>
    <row r="227" spans="2:65" s="25" customFormat="1" ht="24" customHeight="1">
      <c r="B227" s="23"/>
      <c r="C227" s="98" t="s">
        <v>360</v>
      </c>
      <c r="D227" s="98" t="s">
        <v>207</v>
      </c>
      <c r="E227" s="99" t="s">
        <v>640</v>
      </c>
      <c r="F227" s="100" t="s">
        <v>641</v>
      </c>
      <c r="G227" s="101" t="s">
        <v>233</v>
      </c>
      <c r="H227" s="102">
        <v>0.31</v>
      </c>
      <c r="I227" s="5"/>
      <c r="J227" s="102">
        <f>ROUND(I227*H227,2)</f>
        <v>0</v>
      </c>
      <c r="K227" s="100" t="s">
        <v>234</v>
      </c>
      <c r="L227" s="23"/>
      <c r="M227" s="103" t="s">
        <v>1</v>
      </c>
      <c r="N227" s="104" t="s">
        <v>44</v>
      </c>
      <c r="O227" s="105"/>
      <c r="P227" s="106">
        <f>O227*H227</f>
        <v>0</v>
      </c>
      <c r="Q227" s="106">
        <v>0</v>
      </c>
      <c r="R227" s="106">
        <f>Q227*H227</f>
        <v>0</v>
      </c>
      <c r="S227" s="106">
        <v>0</v>
      </c>
      <c r="T227" s="107">
        <f>S227*H227</f>
        <v>0</v>
      </c>
      <c r="AR227" s="108" t="s">
        <v>212</v>
      </c>
      <c r="AT227" s="108" t="s">
        <v>207</v>
      </c>
      <c r="AU227" s="108" t="s">
        <v>88</v>
      </c>
      <c r="AY227" s="15" t="s">
        <v>205</v>
      </c>
      <c r="BE227" s="109">
        <f>IF(N227="základní",J227,0)</f>
        <v>0</v>
      </c>
      <c r="BF227" s="109">
        <f>IF(N227="snížená",J227,0)</f>
        <v>0</v>
      </c>
      <c r="BG227" s="109">
        <f>IF(N227="zákl. přenesená",J227,0)</f>
        <v>0</v>
      </c>
      <c r="BH227" s="109">
        <f>IF(N227="sníž. přenesená",J227,0)</f>
        <v>0</v>
      </c>
      <c r="BI227" s="109">
        <f>IF(N227="nulová",J227,0)</f>
        <v>0</v>
      </c>
      <c r="BJ227" s="15" t="s">
        <v>86</v>
      </c>
      <c r="BK227" s="109">
        <f>ROUND(I227*H227,2)</f>
        <v>0</v>
      </c>
      <c r="BL227" s="15" t="s">
        <v>212</v>
      </c>
      <c r="BM227" s="108" t="s">
        <v>1354</v>
      </c>
    </row>
    <row r="228" spans="2:65" s="25" customFormat="1" ht="29.25">
      <c r="B228" s="23"/>
      <c r="D228" s="110" t="s">
        <v>214</v>
      </c>
      <c r="F228" s="198" t="s">
        <v>643</v>
      </c>
      <c r="I228" s="2"/>
      <c r="L228" s="23"/>
      <c r="M228" s="112"/>
      <c r="N228" s="105"/>
      <c r="O228" s="105"/>
      <c r="P228" s="105"/>
      <c r="Q228" s="105"/>
      <c r="R228" s="105"/>
      <c r="S228" s="105"/>
      <c r="T228" s="113"/>
      <c r="AT228" s="15" t="s">
        <v>214</v>
      </c>
      <c r="AU228" s="15" t="s">
        <v>88</v>
      </c>
    </row>
    <row r="229" spans="2:65" s="25" customFormat="1" ht="39">
      <c r="B229" s="23"/>
      <c r="D229" s="110" t="s">
        <v>237</v>
      </c>
      <c r="F229" s="111" t="s">
        <v>644</v>
      </c>
      <c r="I229" s="2"/>
      <c r="L229" s="23"/>
      <c r="M229" s="112"/>
      <c r="N229" s="105"/>
      <c r="O229" s="105"/>
      <c r="P229" s="105"/>
      <c r="Q229" s="105"/>
      <c r="R229" s="105"/>
      <c r="S229" s="105"/>
      <c r="T229" s="113"/>
      <c r="AT229" s="15" t="s">
        <v>237</v>
      </c>
      <c r="AU229" s="15" t="s">
        <v>88</v>
      </c>
    </row>
    <row r="230" spans="2:65" s="115" customFormat="1">
      <c r="B230" s="114"/>
      <c r="D230" s="110" t="s">
        <v>218</v>
      </c>
      <c r="E230" s="116" t="s">
        <v>1</v>
      </c>
      <c r="F230" s="117" t="s">
        <v>1351</v>
      </c>
      <c r="H230" s="116" t="s">
        <v>1</v>
      </c>
      <c r="I230" s="9"/>
      <c r="L230" s="114"/>
      <c r="M230" s="118"/>
      <c r="N230" s="119"/>
      <c r="O230" s="119"/>
      <c r="P230" s="119"/>
      <c r="Q230" s="119"/>
      <c r="R230" s="119"/>
      <c r="S230" s="119"/>
      <c r="T230" s="120"/>
      <c r="AT230" s="116" t="s">
        <v>218</v>
      </c>
      <c r="AU230" s="116" t="s">
        <v>88</v>
      </c>
      <c r="AV230" s="115" t="s">
        <v>86</v>
      </c>
      <c r="AW230" s="115" t="s">
        <v>35</v>
      </c>
      <c r="AX230" s="115" t="s">
        <v>79</v>
      </c>
      <c r="AY230" s="116" t="s">
        <v>205</v>
      </c>
    </row>
    <row r="231" spans="2:65" s="115" customFormat="1">
      <c r="B231" s="114"/>
      <c r="D231" s="110" t="s">
        <v>218</v>
      </c>
      <c r="E231" s="116" t="s">
        <v>1</v>
      </c>
      <c r="F231" s="117" t="s">
        <v>1355</v>
      </c>
      <c r="H231" s="116" t="s">
        <v>1</v>
      </c>
      <c r="I231" s="9"/>
      <c r="L231" s="114"/>
      <c r="M231" s="118"/>
      <c r="N231" s="119"/>
      <c r="O231" s="119"/>
      <c r="P231" s="119"/>
      <c r="Q231" s="119"/>
      <c r="R231" s="119"/>
      <c r="S231" s="119"/>
      <c r="T231" s="120"/>
      <c r="AT231" s="116" t="s">
        <v>218</v>
      </c>
      <c r="AU231" s="116" t="s">
        <v>88</v>
      </c>
      <c r="AV231" s="115" t="s">
        <v>86</v>
      </c>
      <c r="AW231" s="115" t="s">
        <v>35</v>
      </c>
      <c r="AX231" s="115" t="s">
        <v>79</v>
      </c>
      <c r="AY231" s="116" t="s">
        <v>205</v>
      </c>
    </row>
    <row r="232" spans="2:65" s="122" customFormat="1" ht="22.5">
      <c r="B232" s="121"/>
      <c r="D232" s="110" t="s">
        <v>218</v>
      </c>
      <c r="E232" s="123" t="s">
        <v>1</v>
      </c>
      <c r="F232" s="124" t="s">
        <v>1356</v>
      </c>
      <c r="H232" s="125">
        <v>0.31</v>
      </c>
      <c r="I232" s="6"/>
      <c r="L232" s="121"/>
      <c r="M232" s="126"/>
      <c r="N232" s="127"/>
      <c r="O232" s="127"/>
      <c r="P232" s="127"/>
      <c r="Q232" s="127"/>
      <c r="R232" s="127"/>
      <c r="S232" s="127"/>
      <c r="T232" s="128"/>
      <c r="AT232" s="123" t="s">
        <v>218</v>
      </c>
      <c r="AU232" s="123" t="s">
        <v>88</v>
      </c>
      <c r="AV232" s="122" t="s">
        <v>88</v>
      </c>
      <c r="AW232" s="122" t="s">
        <v>35</v>
      </c>
      <c r="AX232" s="122" t="s">
        <v>79</v>
      </c>
      <c r="AY232" s="123" t="s">
        <v>205</v>
      </c>
    </row>
    <row r="233" spans="2:65" s="200" customFormat="1">
      <c r="B233" s="199"/>
      <c r="D233" s="110" t="s">
        <v>218</v>
      </c>
      <c r="E233" s="201" t="s">
        <v>1</v>
      </c>
      <c r="F233" s="202" t="s">
        <v>220</v>
      </c>
      <c r="H233" s="203">
        <v>0.31</v>
      </c>
      <c r="I233" s="7"/>
      <c r="L233" s="199"/>
      <c r="M233" s="204"/>
      <c r="N233" s="205"/>
      <c r="O233" s="205"/>
      <c r="P233" s="205"/>
      <c r="Q233" s="205"/>
      <c r="R233" s="205"/>
      <c r="S233" s="205"/>
      <c r="T233" s="206"/>
      <c r="AT233" s="201" t="s">
        <v>218</v>
      </c>
      <c r="AU233" s="201" t="s">
        <v>88</v>
      </c>
      <c r="AV233" s="200" t="s">
        <v>212</v>
      </c>
      <c r="AW233" s="200" t="s">
        <v>35</v>
      </c>
      <c r="AX233" s="200" t="s">
        <v>86</v>
      </c>
      <c r="AY233" s="201" t="s">
        <v>205</v>
      </c>
    </row>
    <row r="234" spans="2:65" s="25" customFormat="1" ht="24" customHeight="1">
      <c r="B234" s="23"/>
      <c r="C234" s="98" t="s">
        <v>368</v>
      </c>
      <c r="D234" s="98" t="s">
        <v>207</v>
      </c>
      <c r="E234" s="99" t="s">
        <v>1357</v>
      </c>
      <c r="F234" s="100" t="s">
        <v>1358</v>
      </c>
      <c r="G234" s="101" t="s">
        <v>210</v>
      </c>
      <c r="H234" s="102">
        <v>16.7</v>
      </c>
      <c r="I234" s="5"/>
      <c r="J234" s="102">
        <f>ROUND(I234*H234,2)</f>
        <v>0</v>
      </c>
      <c r="K234" s="100" t="s">
        <v>211</v>
      </c>
      <c r="L234" s="23"/>
      <c r="M234" s="103" t="s">
        <v>1</v>
      </c>
      <c r="N234" s="104" t="s">
        <v>44</v>
      </c>
      <c r="O234" s="105"/>
      <c r="P234" s="106">
        <f>O234*H234</f>
        <v>0</v>
      </c>
      <c r="Q234" s="106">
        <v>0.74327200000000004</v>
      </c>
      <c r="R234" s="106">
        <f>Q234*H234</f>
        <v>12.412642400000001</v>
      </c>
      <c r="S234" s="106">
        <v>0</v>
      </c>
      <c r="T234" s="107">
        <f>S234*H234</f>
        <v>0</v>
      </c>
      <c r="AR234" s="108" t="s">
        <v>212</v>
      </c>
      <c r="AT234" s="108" t="s">
        <v>207</v>
      </c>
      <c r="AU234" s="108" t="s">
        <v>88</v>
      </c>
      <c r="AY234" s="15" t="s">
        <v>205</v>
      </c>
      <c r="BE234" s="109">
        <f>IF(N234="základní",J234,0)</f>
        <v>0</v>
      </c>
      <c r="BF234" s="109">
        <f>IF(N234="snížená",J234,0)</f>
        <v>0</v>
      </c>
      <c r="BG234" s="109">
        <f>IF(N234="zákl. přenesená",J234,0)</f>
        <v>0</v>
      </c>
      <c r="BH234" s="109">
        <f>IF(N234="sníž. přenesená",J234,0)</f>
        <v>0</v>
      </c>
      <c r="BI234" s="109">
        <f>IF(N234="nulová",J234,0)</f>
        <v>0</v>
      </c>
      <c r="BJ234" s="15" t="s">
        <v>86</v>
      </c>
      <c r="BK234" s="109">
        <f>ROUND(I234*H234,2)</f>
        <v>0</v>
      </c>
      <c r="BL234" s="15" t="s">
        <v>212</v>
      </c>
      <c r="BM234" s="108" t="s">
        <v>1359</v>
      </c>
    </row>
    <row r="235" spans="2:65" s="25" customFormat="1" ht="87.75">
      <c r="B235" s="23"/>
      <c r="D235" s="110" t="s">
        <v>237</v>
      </c>
      <c r="F235" s="111" t="s">
        <v>651</v>
      </c>
      <c r="I235" s="2"/>
      <c r="L235" s="23"/>
      <c r="M235" s="112"/>
      <c r="N235" s="105"/>
      <c r="O235" s="105"/>
      <c r="P235" s="105"/>
      <c r="Q235" s="105"/>
      <c r="R235" s="105"/>
      <c r="S235" s="105"/>
      <c r="T235" s="113"/>
      <c r="AT235" s="15" t="s">
        <v>237</v>
      </c>
      <c r="AU235" s="15" t="s">
        <v>88</v>
      </c>
    </row>
    <row r="236" spans="2:65" s="115" customFormat="1">
      <c r="B236" s="114"/>
      <c r="D236" s="110" t="s">
        <v>218</v>
      </c>
      <c r="E236" s="116" t="s">
        <v>1</v>
      </c>
      <c r="F236" s="117" t="s">
        <v>1351</v>
      </c>
      <c r="H236" s="116" t="s">
        <v>1</v>
      </c>
      <c r="I236" s="9"/>
      <c r="L236" s="114"/>
      <c r="M236" s="118"/>
      <c r="N236" s="119"/>
      <c r="O236" s="119"/>
      <c r="P236" s="119"/>
      <c r="Q236" s="119"/>
      <c r="R236" s="119"/>
      <c r="S236" s="119"/>
      <c r="T236" s="120"/>
      <c r="AT236" s="116" t="s">
        <v>218</v>
      </c>
      <c r="AU236" s="116" t="s">
        <v>88</v>
      </c>
      <c r="AV236" s="115" t="s">
        <v>86</v>
      </c>
      <c r="AW236" s="115" t="s">
        <v>35</v>
      </c>
      <c r="AX236" s="115" t="s">
        <v>79</v>
      </c>
      <c r="AY236" s="116" t="s">
        <v>205</v>
      </c>
    </row>
    <row r="237" spans="2:65" s="115" customFormat="1">
      <c r="B237" s="114"/>
      <c r="D237" s="110" t="s">
        <v>218</v>
      </c>
      <c r="E237" s="116" t="s">
        <v>1</v>
      </c>
      <c r="F237" s="117" t="s">
        <v>1360</v>
      </c>
      <c r="H237" s="116" t="s">
        <v>1</v>
      </c>
      <c r="I237" s="9"/>
      <c r="L237" s="114"/>
      <c r="M237" s="118"/>
      <c r="N237" s="119"/>
      <c r="O237" s="119"/>
      <c r="P237" s="119"/>
      <c r="Q237" s="119"/>
      <c r="R237" s="119"/>
      <c r="S237" s="119"/>
      <c r="T237" s="120"/>
      <c r="AT237" s="116" t="s">
        <v>218</v>
      </c>
      <c r="AU237" s="116" t="s">
        <v>88</v>
      </c>
      <c r="AV237" s="115" t="s">
        <v>86</v>
      </c>
      <c r="AW237" s="115" t="s">
        <v>35</v>
      </c>
      <c r="AX237" s="115" t="s">
        <v>79</v>
      </c>
      <c r="AY237" s="116" t="s">
        <v>205</v>
      </c>
    </row>
    <row r="238" spans="2:65" s="122" customFormat="1">
      <c r="B238" s="121"/>
      <c r="D238" s="110" t="s">
        <v>218</v>
      </c>
      <c r="E238" s="123" t="s">
        <v>1</v>
      </c>
      <c r="F238" s="124" t="s">
        <v>1353</v>
      </c>
      <c r="H238" s="125">
        <v>16.7</v>
      </c>
      <c r="I238" s="6"/>
      <c r="L238" s="121"/>
      <c r="M238" s="126"/>
      <c r="N238" s="127"/>
      <c r="O238" s="127"/>
      <c r="P238" s="127"/>
      <c r="Q238" s="127"/>
      <c r="R238" s="127"/>
      <c r="S238" s="127"/>
      <c r="T238" s="128"/>
      <c r="AT238" s="123" t="s">
        <v>218</v>
      </c>
      <c r="AU238" s="123" t="s">
        <v>88</v>
      </c>
      <c r="AV238" s="122" t="s">
        <v>88</v>
      </c>
      <c r="AW238" s="122" t="s">
        <v>35</v>
      </c>
      <c r="AX238" s="122" t="s">
        <v>79</v>
      </c>
      <c r="AY238" s="123" t="s">
        <v>205</v>
      </c>
    </row>
    <row r="239" spans="2:65" s="200" customFormat="1">
      <c r="B239" s="199"/>
      <c r="D239" s="110" t="s">
        <v>218</v>
      </c>
      <c r="E239" s="201" t="s">
        <v>1</v>
      </c>
      <c r="F239" s="202" t="s">
        <v>220</v>
      </c>
      <c r="H239" s="203">
        <v>16.7</v>
      </c>
      <c r="I239" s="7"/>
      <c r="L239" s="199"/>
      <c r="M239" s="204"/>
      <c r="N239" s="205"/>
      <c r="O239" s="205"/>
      <c r="P239" s="205"/>
      <c r="Q239" s="205"/>
      <c r="R239" s="205"/>
      <c r="S239" s="205"/>
      <c r="T239" s="206"/>
      <c r="AT239" s="201" t="s">
        <v>218</v>
      </c>
      <c r="AU239" s="201" t="s">
        <v>88</v>
      </c>
      <c r="AV239" s="200" t="s">
        <v>212</v>
      </c>
      <c r="AW239" s="200" t="s">
        <v>35</v>
      </c>
      <c r="AX239" s="200" t="s">
        <v>86</v>
      </c>
      <c r="AY239" s="201" t="s">
        <v>205</v>
      </c>
    </row>
    <row r="240" spans="2:65" s="86" customFormat="1" ht="22.9" customHeight="1">
      <c r="B240" s="85"/>
      <c r="D240" s="87" t="s">
        <v>78</v>
      </c>
      <c r="E240" s="96" t="s">
        <v>225</v>
      </c>
      <c r="F240" s="96" t="s">
        <v>367</v>
      </c>
      <c r="I240" s="4"/>
      <c r="J240" s="97">
        <f>BK240</f>
        <v>0</v>
      </c>
      <c r="L240" s="85"/>
      <c r="M240" s="90"/>
      <c r="N240" s="91"/>
      <c r="O240" s="91"/>
      <c r="P240" s="92">
        <f>SUM(P241:P265)</f>
        <v>0</v>
      </c>
      <c r="Q240" s="91"/>
      <c r="R240" s="92">
        <f>SUM(R241:R265)</f>
        <v>10.7781108</v>
      </c>
      <c r="S240" s="91"/>
      <c r="T240" s="93">
        <f>SUM(T241:T265)</f>
        <v>0</v>
      </c>
      <c r="AR240" s="87" t="s">
        <v>86</v>
      </c>
      <c r="AT240" s="94" t="s">
        <v>78</v>
      </c>
      <c r="AU240" s="94" t="s">
        <v>86</v>
      </c>
      <c r="AY240" s="87" t="s">
        <v>205</v>
      </c>
      <c r="BK240" s="95">
        <f>SUM(BK241:BK265)</f>
        <v>0</v>
      </c>
    </row>
    <row r="241" spans="2:65" s="25" customFormat="1" ht="24" customHeight="1">
      <c r="B241" s="23"/>
      <c r="C241" s="98" t="s">
        <v>7</v>
      </c>
      <c r="D241" s="98" t="s">
        <v>207</v>
      </c>
      <c r="E241" s="99" t="s">
        <v>1361</v>
      </c>
      <c r="F241" s="100" t="s">
        <v>1362</v>
      </c>
      <c r="G241" s="101" t="s">
        <v>371</v>
      </c>
      <c r="H241" s="102">
        <v>13.6</v>
      </c>
      <c r="I241" s="5"/>
      <c r="J241" s="102">
        <f>ROUND(I241*H241,2)</f>
        <v>0</v>
      </c>
      <c r="K241" s="100" t="s">
        <v>234</v>
      </c>
      <c r="L241" s="23"/>
      <c r="M241" s="103" t="s">
        <v>1</v>
      </c>
      <c r="N241" s="104" t="s">
        <v>44</v>
      </c>
      <c r="O241" s="105"/>
      <c r="P241" s="106">
        <f>O241*H241</f>
        <v>0</v>
      </c>
      <c r="Q241" s="106">
        <v>2.0000000000000002E-5</v>
      </c>
      <c r="R241" s="106">
        <f>Q241*H241</f>
        <v>2.72E-4</v>
      </c>
      <c r="S241" s="106">
        <v>0</v>
      </c>
      <c r="T241" s="107">
        <f>S241*H241</f>
        <v>0</v>
      </c>
      <c r="AR241" s="108" t="s">
        <v>212</v>
      </c>
      <c r="AT241" s="108" t="s">
        <v>207</v>
      </c>
      <c r="AU241" s="108" t="s">
        <v>88</v>
      </c>
      <c r="AY241" s="15" t="s">
        <v>205</v>
      </c>
      <c r="BE241" s="109">
        <f>IF(N241="základní",J241,0)</f>
        <v>0</v>
      </c>
      <c r="BF241" s="109">
        <f>IF(N241="snížená",J241,0)</f>
        <v>0</v>
      </c>
      <c r="BG241" s="109">
        <f>IF(N241="zákl. přenesená",J241,0)</f>
        <v>0</v>
      </c>
      <c r="BH241" s="109">
        <f>IF(N241="sníž. přenesená",J241,0)</f>
        <v>0</v>
      </c>
      <c r="BI241" s="109">
        <f>IF(N241="nulová",J241,0)</f>
        <v>0</v>
      </c>
      <c r="BJ241" s="15" t="s">
        <v>86</v>
      </c>
      <c r="BK241" s="109">
        <f>ROUND(I241*H241,2)</f>
        <v>0</v>
      </c>
      <c r="BL241" s="15" t="s">
        <v>212</v>
      </c>
      <c r="BM241" s="108" t="s">
        <v>1363</v>
      </c>
    </row>
    <row r="242" spans="2:65" s="25" customFormat="1" ht="19.5">
      <c r="B242" s="23"/>
      <c r="D242" s="110" t="s">
        <v>214</v>
      </c>
      <c r="F242" s="198" t="s">
        <v>1364</v>
      </c>
      <c r="I242" s="2"/>
      <c r="L242" s="23"/>
      <c r="M242" s="112"/>
      <c r="N242" s="105"/>
      <c r="O242" s="105"/>
      <c r="P242" s="105"/>
      <c r="Q242" s="105"/>
      <c r="R242" s="105"/>
      <c r="S242" s="105"/>
      <c r="T242" s="113"/>
      <c r="AT242" s="15" t="s">
        <v>214</v>
      </c>
      <c r="AU242" s="15" t="s">
        <v>88</v>
      </c>
    </row>
    <row r="243" spans="2:65" s="25" customFormat="1" ht="39">
      <c r="B243" s="23"/>
      <c r="D243" s="110" t="s">
        <v>237</v>
      </c>
      <c r="F243" s="111" t="s">
        <v>1365</v>
      </c>
      <c r="I243" s="2"/>
      <c r="L243" s="23"/>
      <c r="M243" s="112"/>
      <c r="N243" s="105"/>
      <c r="O243" s="105"/>
      <c r="P243" s="105"/>
      <c r="Q243" s="105"/>
      <c r="R243" s="105"/>
      <c r="S243" s="105"/>
      <c r="T243" s="113"/>
      <c r="AT243" s="15" t="s">
        <v>237</v>
      </c>
      <c r="AU243" s="15" t="s">
        <v>88</v>
      </c>
    </row>
    <row r="244" spans="2:65" s="115" customFormat="1">
      <c r="B244" s="114"/>
      <c r="D244" s="110" t="s">
        <v>218</v>
      </c>
      <c r="E244" s="116" t="s">
        <v>1</v>
      </c>
      <c r="F244" s="117" t="s">
        <v>1351</v>
      </c>
      <c r="H244" s="116" t="s">
        <v>1</v>
      </c>
      <c r="I244" s="9"/>
      <c r="L244" s="114"/>
      <c r="M244" s="118"/>
      <c r="N244" s="119"/>
      <c r="O244" s="119"/>
      <c r="P244" s="119"/>
      <c r="Q244" s="119"/>
      <c r="R244" s="119"/>
      <c r="S244" s="119"/>
      <c r="T244" s="120"/>
      <c r="AT244" s="116" t="s">
        <v>218</v>
      </c>
      <c r="AU244" s="116" t="s">
        <v>88</v>
      </c>
      <c r="AV244" s="115" t="s">
        <v>86</v>
      </c>
      <c r="AW244" s="115" t="s">
        <v>35</v>
      </c>
      <c r="AX244" s="115" t="s">
        <v>79</v>
      </c>
      <c r="AY244" s="116" t="s">
        <v>205</v>
      </c>
    </row>
    <row r="245" spans="2:65" s="122" customFormat="1">
      <c r="B245" s="121"/>
      <c r="D245" s="110" t="s">
        <v>218</v>
      </c>
      <c r="E245" s="123" t="s">
        <v>1</v>
      </c>
      <c r="F245" s="124" t="s">
        <v>1366</v>
      </c>
      <c r="H245" s="125">
        <v>13.6</v>
      </c>
      <c r="I245" s="6"/>
      <c r="L245" s="121"/>
      <c r="M245" s="126"/>
      <c r="N245" s="127"/>
      <c r="O245" s="127"/>
      <c r="P245" s="127"/>
      <c r="Q245" s="127"/>
      <c r="R245" s="127"/>
      <c r="S245" s="127"/>
      <c r="T245" s="128"/>
      <c r="AT245" s="123" t="s">
        <v>218</v>
      </c>
      <c r="AU245" s="123" t="s">
        <v>88</v>
      </c>
      <c r="AV245" s="122" t="s">
        <v>88</v>
      </c>
      <c r="AW245" s="122" t="s">
        <v>35</v>
      </c>
      <c r="AX245" s="122" t="s">
        <v>79</v>
      </c>
      <c r="AY245" s="123" t="s">
        <v>205</v>
      </c>
    </row>
    <row r="246" spans="2:65" s="200" customFormat="1">
      <c r="B246" s="199"/>
      <c r="D246" s="110" t="s">
        <v>218</v>
      </c>
      <c r="E246" s="201" t="s">
        <v>1</v>
      </c>
      <c r="F246" s="202" t="s">
        <v>220</v>
      </c>
      <c r="H246" s="203">
        <v>13.6</v>
      </c>
      <c r="I246" s="7"/>
      <c r="L246" s="199"/>
      <c r="M246" s="204"/>
      <c r="N246" s="205"/>
      <c r="O246" s="205"/>
      <c r="P246" s="205"/>
      <c r="Q246" s="205"/>
      <c r="R246" s="205"/>
      <c r="S246" s="205"/>
      <c r="T246" s="206"/>
      <c r="AT246" s="201" t="s">
        <v>218</v>
      </c>
      <c r="AU246" s="201" t="s">
        <v>88</v>
      </c>
      <c r="AV246" s="200" t="s">
        <v>212</v>
      </c>
      <c r="AW246" s="200" t="s">
        <v>35</v>
      </c>
      <c r="AX246" s="200" t="s">
        <v>86</v>
      </c>
      <c r="AY246" s="201" t="s">
        <v>205</v>
      </c>
    </row>
    <row r="247" spans="2:65" s="25" customFormat="1" ht="16.5" customHeight="1">
      <c r="B247" s="23"/>
      <c r="C247" s="207" t="s">
        <v>380</v>
      </c>
      <c r="D247" s="207" t="s">
        <v>221</v>
      </c>
      <c r="E247" s="208" t="s">
        <v>1367</v>
      </c>
      <c r="F247" s="209" t="s">
        <v>1368</v>
      </c>
      <c r="G247" s="210" t="s">
        <v>346</v>
      </c>
      <c r="H247" s="211">
        <v>6</v>
      </c>
      <c r="I247" s="8"/>
      <c r="J247" s="211">
        <f>ROUND(I247*H247,2)</f>
        <v>0</v>
      </c>
      <c r="K247" s="209" t="s">
        <v>211</v>
      </c>
      <c r="L247" s="212"/>
      <c r="M247" s="213" t="s">
        <v>1</v>
      </c>
      <c r="N247" s="214" t="s">
        <v>44</v>
      </c>
      <c r="O247" s="105"/>
      <c r="P247" s="106">
        <f>O247*H247</f>
        <v>0</v>
      </c>
      <c r="Q247" s="106">
        <v>1.7470000000000001</v>
      </c>
      <c r="R247" s="106">
        <f>Q247*H247</f>
        <v>10.482000000000001</v>
      </c>
      <c r="S247" s="106">
        <v>0</v>
      </c>
      <c r="T247" s="107">
        <f>S247*H247</f>
        <v>0</v>
      </c>
      <c r="AR247" s="108" t="s">
        <v>225</v>
      </c>
      <c r="AT247" s="108" t="s">
        <v>221</v>
      </c>
      <c r="AU247" s="108" t="s">
        <v>88</v>
      </c>
      <c r="AY247" s="15" t="s">
        <v>205</v>
      </c>
      <c r="BE247" s="109">
        <f>IF(N247="základní",J247,0)</f>
        <v>0</v>
      </c>
      <c r="BF247" s="109">
        <f>IF(N247="snížená",J247,0)</f>
        <v>0</v>
      </c>
      <c r="BG247" s="109">
        <f>IF(N247="zákl. přenesená",J247,0)</f>
        <v>0</v>
      </c>
      <c r="BH247" s="109">
        <f>IF(N247="sníž. přenesená",J247,0)</f>
        <v>0</v>
      </c>
      <c r="BI247" s="109">
        <f>IF(N247="nulová",J247,0)</f>
        <v>0</v>
      </c>
      <c r="BJ247" s="15" t="s">
        <v>86</v>
      </c>
      <c r="BK247" s="109">
        <f>ROUND(I247*H247,2)</f>
        <v>0</v>
      </c>
      <c r="BL247" s="15" t="s">
        <v>212</v>
      </c>
      <c r="BM247" s="108" t="s">
        <v>1369</v>
      </c>
    </row>
    <row r="248" spans="2:65" s="122" customFormat="1">
      <c r="B248" s="121"/>
      <c r="D248" s="110" t="s">
        <v>218</v>
      </c>
      <c r="E248" s="123" t="s">
        <v>1</v>
      </c>
      <c r="F248" s="124" t="s">
        <v>1370</v>
      </c>
      <c r="H248" s="125">
        <v>6</v>
      </c>
      <c r="I248" s="6"/>
      <c r="L248" s="121"/>
      <c r="M248" s="126"/>
      <c r="N248" s="127"/>
      <c r="O248" s="127"/>
      <c r="P248" s="127"/>
      <c r="Q248" s="127"/>
      <c r="R248" s="127"/>
      <c r="S248" s="127"/>
      <c r="T248" s="128"/>
      <c r="AT248" s="123" t="s">
        <v>218</v>
      </c>
      <c r="AU248" s="123" t="s">
        <v>88</v>
      </c>
      <c r="AV248" s="122" t="s">
        <v>88</v>
      </c>
      <c r="AW248" s="122" t="s">
        <v>35</v>
      </c>
      <c r="AX248" s="122" t="s">
        <v>79</v>
      </c>
      <c r="AY248" s="123" t="s">
        <v>205</v>
      </c>
    </row>
    <row r="249" spans="2:65" s="200" customFormat="1">
      <c r="B249" s="199"/>
      <c r="D249" s="110" t="s">
        <v>218</v>
      </c>
      <c r="E249" s="201" t="s">
        <v>1</v>
      </c>
      <c r="F249" s="202" t="s">
        <v>220</v>
      </c>
      <c r="H249" s="203">
        <v>6</v>
      </c>
      <c r="I249" s="7"/>
      <c r="L249" s="199"/>
      <c r="M249" s="204"/>
      <c r="N249" s="205"/>
      <c r="O249" s="205"/>
      <c r="P249" s="205"/>
      <c r="Q249" s="205"/>
      <c r="R249" s="205"/>
      <c r="S249" s="205"/>
      <c r="T249" s="206"/>
      <c r="AT249" s="201" t="s">
        <v>218</v>
      </c>
      <c r="AU249" s="201" t="s">
        <v>88</v>
      </c>
      <c r="AV249" s="200" t="s">
        <v>212</v>
      </c>
      <c r="AW249" s="200" t="s">
        <v>35</v>
      </c>
      <c r="AX249" s="200" t="s">
        <v>86</v>
      </c>
      <c r="AY249" s="201" t="s">
        <v>205</v>
      </c>
    </row>
    <row r="250" spans="2:65" s="25" customFormat="1" ht="16.5" customHeight="1">
      <c r="B250" s="23"/>
      <c r="C250" s="98" t="s">
        <v>389</v>
      </c>
      <c r="D250" s="98" t="s">
        <v>207</v>
      </c>
      <c r="E250" s="99" t="s">
        <v>1371</v>
      </c>
      <c r="F250" s="100" t="s">
        <v>1372</v>
      </c>
      <c r="G250" s="101" t="s">
        <v>346</v>
      </c>
      <c r="H250" s="102">
        <v>1</v>
      </c>
      <c r="I250" s="5"/>
      <c r="J250" s="102">
        <f>ROUND(I250*H250,2)</f>
        <v>0</v>
      </c>
      <c r="K250" s="100" t="s">
        <v>234</v>
      </c>
      <c r="L250" s="23"/>
      <c r="M250" s="103" t="s">
        <v>1</v>
      </c>
      <c r="N250" s="104" t="s">
        <v>44</v>
      </c>
      <c r="O250" s="105"/>
      <c r="P250" s="106">
        <f>O250*H250</f>
        <v>0</v>
      </c>
      <c r="Q250" s="106">
        <v>9.3600000000000003E-3</v>
      </c>
      <c r="R250" s="106">
        <f>Q250*H250</f>
        <v>9.3600000000000003E-3</v>
      </c>
      <c r="S250" s="106">
        <v>0</v>
      </c>
      <c r="T250" s="107">
        <f>S250*H250</f>
        <v>0</v>
      </c>
      <c r="AR250" s="108" t="s">
        <v>212</v>
      </c>
      <c r="AT250" s="108" t="s">
        <v>207</v>
      </c>
      <c r="AU250" s="108" t="s">
        <v>88</v>
      </c>
      <c r="AY250" s="15" t="s">
        <v>205</v>
      </c>
      <c r="BE250" s="109">
        <f>IF(N250="základní",J250,0)</f>
        <v>0</v>
      </c>
      <c r="BF250" s="109">
        <f>IF(N250="snížená",J250,0)</f>
        <v>0</v>
      </c>
      <c r="BG250" s="109">
        <f>IF(N250="zákl. přenesená",J250,0)</f>
        <v>0</v>
      </c>
      <c r="BH250" s="109">
        <f>IF(N250="sníž. přenesená",J250,0)</f>
        <v>0</v>
      </c>
      <c r="BI250" s="109">
        <f>IF(N250="nulová",J250,0)</f>
        <v>0</v>
      </c>
      <c r="BJ250" s="15" t="s">
        <v>86</v>
      </c>
      <c r="BK250" s="109">
        <f>ROUND(I250*H250,2)</f>
        <v>0</v>
      </c>
      <c r="BL250" s="15" t="s">
        <v>212</v>
      </c>
      <c r="BM250" s="108" t="s">
        <v>1373</v>
      </c>
    </row>
    <row r="251" spans="2:65" s="25" customFormat="1" ht="19.5">
      <c r="B251" s="23"/>
      <c r="D251" s="110" t="s">
        <v>214</v>
      </c>
      <c r="F251" s="198" t="s">
        <v>1374</v>
      </c>
      <c r="I251" s="2"/>
      <c r="L251" s="23"/>
      <c r="M251" s="112"/>
      <c r="N251" s="105"/>
      <c r="O251" s="105"/>
      <c r="P251" s="105"/>
      <c r="Q251" s="105"/>
      <c r="R251" s="105"/>
      <c r="S251" s="105"/>
      <c r="T251" s="113"/>
      <c r="AT251" s="15" t="s">
        <v>214</v>
      </c>
      <c r="AU251" s="15" t="s">
        <v>88</v>
      </c>
    </row>
    <row r="252" spans="2:65" s="25" customFormat="1" ht="29.25">
      <c r="B252" s="23"/>
      <c r="D252" s="110" t="s">
        <v>237</v>
      </c>
      <c r="F252" s="111" t="s">
        <v>1375</v>
      </c>
      <c r="I252" s="2"/>
      <c r="L252" s="23"/>
      <c r="M252" s="112"/>
      <c r="N252" s="105"/>
      <c r="O252" s="105"/>
      <c r="P252" s="105"/>
      <c r="Q252" s="105"/>
      <c r="R252" s="105"/>
      <c r="S252" s="105"/>
      <c r="T252" s="113"/>
      <c r="AT252" s="15" t="s">
        <v>237</v>
      </c>
      <c r="AU252" s="15" t="s">
        <v>88</v>
      </c>
    </row>
    <row r="253" spans="2:65" s="25" customFormat="1" ht="24" customHeight="1">
      <c r="B253" s="23"/>
      <c r="C253" s="207" t="s">
        <v>395</v>
      </c>
      <c r="D253" s="207" t="s">
        <v>221</v>
      </c>
      <c r="E253" s="208" t="s">
        <v>1376</v>
      </c>
      <c r="F253" s="209" t="s">
        <v>1377</v>
      </c>
      <c r="G253" s="210" t="s">
        <v>346</v>
      </c>
      <c r="H253" s="211">
        <v>1</v>
      </c>
      <c r="I253" s="8"/>
      <c r="J253" s="211">
        <f>ROUND(I253*H253,2)</f>
        <v>0</v>
      </c>
      <c r="K253" s="209" t="s">
        <v>211</v>
      </c>
      <c r="L253" s="212"/>
      <c r="M253" s="213" t="s">
        <v>1</v>
      </c>
      <c r="N253" s="214" t="s">
        <v>44</v>
      </c>
      <c r="O253" s="105"/>
      <c r="P253" s="106">
        <f>O253*H253</f>
        <v>0</v>
      </c>
      <c r="Q253" s="106">
        <v>0.14199999999999999</v>
      </c>
      <c r="R253" s="106">
        <f>Q253*H253</f>
        <v>0.14199999999999999</v>
      </c>
      <c r="S253" s="106">
        <v>0</v>
      </c>
      <c r="T253" s="107">
        <f>S253*H253</f>
        <v>0</v>
      </c>
      <c r="AR253" s="108" t="s">
        <v>225</v>
      </c>
      <c r="AT253" s="108" t="s">
        <v>221</v>
      </c>
      <c r="AU253" s="108" t="s">
        <v>88</v>
      </c>
      <c r="AY253" s="15" t="s">
        <v>205</v>
      </c>
      <c r="BE253" s="109">
        <f>IF(N253="základní",J253,0)</f>
        <v>0</v>
      </c>
      <c r="BF253" s="109">
        <f>IF(N253="snížená",J253,0)</f>
        <v>0</v>
      </c>
      <c r="BG253" s="109">
        <f>IF(N253="zákl. přenesená",J253,0)</f>
        <v>0</v>
      </c>
      <c r="BH253" s="109">
        <f>IF(N253="sníž. přenesená",J253,0)</f>
        <v>0</v>
      </c>
      <c r="BI253" s="109">
        <f>IF(N253="nulová",J253,0)</f>
        <v>0</v>
      </c>
      <c r="BJ253" s="15" t="s">
        <v>86</v>
      </c>
      <c r="BK253" s="109">
        <f>ROUND(I253*H253,2)</f>
        <v>0</v>
      </c>
      <c r="BL253" s="15" t="s">
        <v>212</v>
      </c>
      <c r="BM253" s="108" t="s">
        <v>1378</v>
      </c>
    </row>
    <row r="254" spans="2:65" s="25" customFormat="1" ht="24" customHeight="1">
      <c r="B254" s="23"/>
      <c r="C254" s="98" t="s">
        <v>401</v>
      </c>
      <c r="D254" s="98" t="s">
        <v>207</v>
      </c>
      <c r="E254" s="99" t="s">
        <v>1142</v>
      </c>
      <c r="F254" s="100" t="s">
        <v>1143</v>
      </c>
      <c r="G254" s="101" t="s">
        <v>233</v>
      </c>
      <c r="H254" s="102">
        <v>12.28</v>
      </c>
      <c r="I254" s="5"/>
      <c r="J254" s="102">
        <f>ROUND(I254*H254,2)</f>
        <v>0</v>
      </c>
      <c r="K254" s="100" t="s">
        <v>234</v>
      </c>
      <c r="L254" s="23"/>
      <c r="M254" s="103" t="s">
        <v>1</v>
      </c>
      <c r="N254" s="104" t="s">
        <v>44</v>
      </c>
      <c r="O254" s="105"/>
      <c r="P254" s="106">
        <f>O254*H254</f>
        <v>0</v>
      </c>
      <c r="Q254" s="106">
        <v>0</v>
      </c>
      <c r="R254" s="106">
        <f>Q254*H254</f>
        <v>0</v>
      </c>
      <c r="S254" s="106">
        <v>0</v>
      </c>
      <c r="T254" s="107">
        <f>S254*H254</f>
        <v>0</v>
      </c>
      <c r="AR254" s="108" t="s">
        <v>212</v>
      </c>
      <c r="AT254" s="108" t="s">
        <v>207</v>
      </c>
      <c r="AU254" s="108" t="s">
        <v>88</v>
      </c>
      <c r="AY254" s="15" t="s">
        <v>205</v>
      </c>
      <c r="BE254" s="109">
        <f>IF(N254="základní",J254,0)</f>
        <v>0</v>
      </c>
      <c r="BF254" s="109">
        <f>IF(N254="snížená",J254,0)</f>
        <v>0</v>
      </c>
      <c r="BG254" s="109">
        <f>IF(N254="zákl. přenesená",J254,0)</f>
        <v>0</v>
      </c>
      <c r="BH254" s="109">
        <f>IF(N254="sníž. přenesená",J254,0)</f>
        <v>0</v>
      </c>
      <c r="BI254" s="109">
        <f>IF(N254="nulová",J254,0)</f>
        <v>0</v>
      </c>
      <c r="BJ254" s="15" t="s">
        <v>86</v>
      </c>
      <c r="BK254" s="109">
        <f>ROUND(I254*H254,2)</f>
        <v>0</v>
      </c>
      <c r="BL254" s="15" t="s">
        <v>212</v>
      </c>
      <c r="BM254" s="108" t="s">
        <v>1379</v>
      </c>
    </row>
    <row r="255" spans="2:65" s="25" customFormat="1" ht="19.5">
      <c r="B255" s="23"/>
      <c r="D255" s="110" t="s">
        <v>214</v>
      </c>
      <c r="F255" s="198" t="s">
        <v>1145</v>
      </c>
      <c r="I255" s="2"/>
      <c r="L255" s="23"/>
      <c r="M255" s="112"/>
      <c r="N255" s="105"/>
      <c r="O255" s="105"/>
      <c r="P255" s="105"/>
      <c r="Q255" s="105"/>
      <c r="R255" s="105"/>
      <c r="S255" s="105"/>
      <c r="T255" s="113"/>
      <c r="AT255" s="15" t="s">
        <v>214</v>
      </c>
      <c r="AU255" s="15" t="s">
        <v>88</v>
      </c>
    </row>
    <row r="256" spans="2:65" s="25" customFormat="1" ht="39">
      <c r="B256" s="23"/>
      <c r="D256" s="110" t="s">
        <v>237</v>
      </c>
      <c r="F256" s="111" t="s">
        <v>826</v>
      </c>
      <c r="I256" s="2"/>
      <c r="L256" s="23"/>
      <c r="M256" s="112"/>
      <c r="N256" s="105"/>
      <c r="O256" s="105"/>
      <c r="P256" s="105"/>
      <c r="Q256" s="105"/>
      <c r="R256" s="105"/>
      <c r="S256" s="105"/>
      <c r="T256" s="113"/>
      <c r="AT256" s="15" t="s">
        <v>237</v>
      </c>
      <c r="AU256" s="15" t="s">
        <v>88</v>
      </c>
    </row>
    <row r="257" spans="2:65" s="115" customFormat="1">
      <c r="B257" s="114"/>
      <c r="D257" s="110" t="s">
        <v>218</v>
      </c>
      <c r="E257" s="116" t="s">
        <v>1</v>
      </c>
      <c r="F257" s="117" t="s">
        <v>1351</v>
      </c>
      <c r="H257" s="116" t="s">
        <v>1</v>
      </c>
      <c r="I257" s="9"/>
      <c r="L257" s="114"/>
      <c r="M257" s="118"/>
      <c r="N257" s="119"/>
      <c r="O257" s="119"/>
      <c r="P257" s="119"/>
      <c r="Q257" s="119"/>
      <c r="R257" s="119"/>
      <c r="S257" s="119"/>
      <c r="T257" s="120"/>
      <c r="AT257" s="116" t="s">
        <v>218</v>
      </c>
      <c r="AU257" s="116" t="s">
        <v>88</v>
      </c>
      <c r="AV257" s="115" t="s">
        <v>86</v>
      </c>
      <c r="AW257" s="115" t="s">
        <v>35</v>
      </c>
      <c r="AX257" s="115" t="s">
        <v>79</v>
      </c>
      <c r="AY257" s="116" t="s">
        <v>205</v>
      </c>
    </row>
    <row r="258" spans="2:65" s="122" customFormat="1">
      <c r="B258" s="121"/>
      <c r="D258" s="110" t="s">
        <v>218</v>
      </c>
      <c r="E258" s="123" t="s">
        <v>1</v>
      </c>
      <c r="F258" s="124" t="s">
        <v>1380</v>
      </c>
      <c r="H258" s="125">
        <v>12.28</v>
      </c>
      <c r="I258" s="6"/>
      <c r="L258" s="121"/>
      <c r="M258" s="126"/>
      <c r="N258" s="127"/>
      <c r="O258" s="127"/>
      <c r="P258" s="127"/>
      <c r="Q258" s="127"/>
      <c r="R258" s="127"/>
      <c r="S258" s="127"/>
      <c r="T258" s="128"/>
      <c r="AT258" s="123" t="s">
        <v>218</v>
      </c>
      <c r="AU258" s="123" t="s">
        <v>88</v>
      </c>
      <c r="AV258" s="122" t="s">
        <v>88</v>
      </c>
      <c r="AW258" s="122" t="s">
        <v>35</v>
      </c>
      <c r="AX258" s="122" t="s">
        <v>79</v>
      </c>
      <c r="AY258" s="123" t="s">
        <v>205</v>
      </c>
    </row>
    <row r="259" spans="2:65" s="200" customFormat="1">
      <c r="B259" s="199"/>
      <c r="D259" s="110" t="s">
        <v>218</v>
      </c>
      <c r="E259" s="201" t="s">
        <v>1</v>
      </c>
      <c r="F259" s="202" t="s">
        <v>220</v>
      </c>
      <c r="H259" s="203">
        <v>12.28</v>
      </c>
      <c r="I259" s="7"/>
      <c r="L259" s="199"/>
      <c r="M259" s="204"/>
      <c r="N259" s="205"/>
      <c r="O259" s="205"/>
      <c r="P259" s="205"/>
      <c r="Q259" s="205"/>
      <c r="R259" s="205"/>
      <c r="S259" s="205"/>
      <c r="T259" s="206"/>
      <c r="AT259" s="201" t="s">
        <v>218</v>
      </c>
      <c r="AU259" s="201" t="s">
        <v>88</v>
      </c>
      <c r="AV259" s="200" t="s">
        <v>212</v>
      </c>
      <c r="AW259" s="200" t="s">
        <v>35</v>
      </c>
      <c r="AX259" s="200" t="s">
        <v>86</v>
      </c>
      <c r="AY259" s="201" t="s">
        <v>205</v>
      </c>
    </row>
    <row r="260" spans="2:65" s="25" customFormat="1" ht="16.5" customHeight="1">
      <c r="B260" s="23"/>
      <c r="C260" s="98" t="s">
        <v>407</v>
      </c>
      <c r="D260" s="98" t="s">
        <v>207</v>
      </c>
      <c r="E260" s="99" t="s">
        <v>829</v>
      </c>
      <c r="F260" s="100" t="s">
        <v>830</v>
      </c>
      <c r="G260" s="101" t="s">
        <v>210</v>
      </c>
      <c r="H260" s="102">
        <v>35.94</v>
      </c>
      <c r="I260" s="5"/>
      <c r="J260" s="102">
        <f>ROUND(I260*H260,2)</f>
        <v>0</v>
      </c>
      <c r="K260" s="100" t="s">
        <v>234</v>
      </c>
      <c r="L260" s="23"/>
      <c r="M260" s="103" t="s">
        <v>1</v>
      </c>
      <c r="N260" s="104" t="s">
        <v>44</v>
      </c>
      <c r="O260" s="105"/>
      <c r="P260" s="106">
        <f>O260*H260</f>
        <v>0</v>
      </c>
      <c r="Q260" s="106">
        <v>4.0200000000000001E-3</v>
      </c>
      <c r="R260" s="106">
        <f>Q260*H260</f>
        <v>0.14447879999999999</v>
      </c>
      <c r="S260" s="106">
        <v>0</v>
      </c>
      <c r="T260" s="107">
        <f>S260*H260</f>
        <v>0</v>
      </c>
      <c r="AR260" s="108" t="s">
        <v>212</v>
      </c>
      <c r="AT260" s="108" t="s">
        <v>207</v>
      </c>
      <c r="AU260" s="108" t="s">
        <v>88</v>
      </c>
      <c r="AY260" s="15" t="s">
        <v>205</v>
      </c>
      <c r="BE260" s="109">
        <f>IF(N260="základní",J260,0)</f>
        <v>0</v>
      </c>
      <c r="BF260" s="109">
        <f>IF(N260="snížená",J260,0)</f>
        <v>0</v>
      </c>
      <c r="BG260" s="109">
        <f>IF(N260="zákl. přenesená",J260,0)</f>
        <v>0</v>
      </c>
      <c r="BH260" s="109">
        <f>IF(N260="sníž. přenesená",J260,0)</f>
        <v>0</v>
      </c>
      <c r="BI260" s="109">
        <f>IF(N260="nulová",J260,0)</f>
        <v>0</v>
      </c>
      <c r="BJ260" s="15" t="s">
        <v>86</v>
      </c>
      <c r="BK260" s="109">
        <f>ROUND(I260*H260,2)</f>
        <v>0</v>
      </c>
      <c r="BL260" s="15" t="s">
        <v>212</v>
      </c>
      <c r="BM260" s="108" t="s">
        <v>1381</v>
      </c>
    </row>
    <row r="261" spans="2:65" s="25" customFormat="1">
      <c r="B261" s="23"/>
      <c r="D261" s="110" t="s">
        <v>214</v>
      </c>
      <c r="F261" s="198" t="s">
        <v>832</v>
      </c>
      <c r="I261" s="2"/>
      <c r="L261" s="23"/>
      <c r="M261" s="112"/>
      <c r="N261" s="105"/>
      <c r="O261" s="105"/>
      <c r="P261" s="105"/>
      <c r="Q261" s="105"/>
      <c r="R261" s="105"/>
      <c r="S261" s="105"/>
      <c r="T261" s="113"/>
      <c r="AT261" s="15" t="s">
        <v>214</v>
      </c>
      <c r="AU261" s="15" t="s">
        <v>88</v>
      </c>
    </row>
    <row r="262" spans="2:65" s="115" customFormat="1">
      <c r="B262" s="114"/>
      <c r="D262" s="110" t="s">
        <v>218</v>
      </c>
      <c r="E262" s="116" t="s">
        <v>1</v>
      </c>
      <c r="F262" s="117" t="s">
        <v>1351</v>
      </c>
      <c r="H262" s="116" t="s">
        <v>1</v>
      </c>
      <c r="I262" s="9"/>
      <c r="L262" s="114"/>
      <c r="M262" s="118"/>
      <c r="N262" s="119"/>
      <c r="O262" s="119"/>
      <c r="P262" s="119"/>
      <c r="Q262" s="119"/>
      <c r="R262" s="119"/>
      <c r="S262" s="119"/>
      <c r="T262" s="120"/>
      <c r="AT262" s="116" t="s">
        <v>218</v>
      </c>
      <c r="AU262" s="116" t="s">
        <v>88</v>
      </c>
      <c r="AV262" s="115" t="s">
        <v>86</v>
      </c>
      <c r="AW262" s="115" t="s">
        <v>35</v>
      </c>
      <c r="AX262" s="115" t="s">
        <v>79</v>
      </c>
      <c r="AY262" s="116" t="s">
        <v>205</v>
      </c>
    </row>
    <row r="263" spans="2:65" s="115" customFormat="1">
      <c r="B263" s="114"/>
      <c r="D263" s="110" t="s">
        <v>218</v>
      </c>
      <c r="E263" s="116" t="s">
        <v>1</v>
      </c>
      <c r="F263" s="117" t="s">
        <v>1382</v>
      </c>
      <c r="H263" s="116" t="s">
        <v>1</v>
      </c>
      <c r="I263" s="9"/>
      <c r="L263" s="114"/>
      <c r="M263" s="118"/>
      <c r="N263" s="119"/>
      <c r="O263" s="119"/>
      <c r="P263" s="119"/>
      <c r="Q263" s="119"/>
      <c r="R263" s="119"/>
      <c r="S263" s="119"/>
      <c r="T263" s="120"/>
      <c r="AT263" s="116" t="s">
        <v>218</v>
      </c>
      <c r="AU263" s="116" t="s">
        <v>88</v>
      </c>
      <c r="AV263" s="115" t="s">
        <v>86</v>
      </c>
      <c r="AW263" s="115" t="s">
        <v>35</v>
      </c>
      <c r="AX263" s="115" t="s">
        <v>79</v>
      </c>
      <c r="AY263" s="116" t="s">
        <v>205</v>
      </c>
    </row>
    <row r="264" spans="2:65" s="122" customFormat="1">
      <c r="B264" s="121"/>
      <c r="D264" s="110" t="s">
        <v>218</v>
      </c>
      <c r="E264" s="123" t="s">
        <v>1</v>
      </c>
      <c r="F264" s="124" t="s">
        <v>1383</v>
      </c>
      <c r="H264" s="125">
        <v>35.94</v>
      </c>
      <c r="I264" s="6"/>
      <c r="L264" s="121"/>
      <c r="M264" s="126"/>
      <c r="N264" s="127"/>
      <c r="O264" s="127"/>
      <c r="P264" s="127"/>
      <c r="Q264" s="127"/>
      <c r="R264" s="127"/>
      <c r="S264" s="127"/>
      <c r="T264" s="128"/>
      <c r="AT264" s="123" t="s">
        <v>218</v>
      </c>
      <c r="AU264" s="123" t="s">
        <v>88</v>
      </c>
      <c r="AV264" s="122" t="s">
        <v>88</v>
      </c>
      <c r="AW264" s="122" t="s">
        <v>35</v>
      </c>
      <c r="AX264" s="122" t="s">
        <v>79</v>
      </c>
      <c r="AY264" s="123" t="s">
        <v>205</v>
      </c>
    </row>
    <row r="265" spans="2:65" s="200" customFormat="1">
      <c r="B265" s="199"/>
      <c r="D265" s="110" t="s">
        <v>218</v>
      </c>
      <c r="E265" s="201" t="s">
        <v>1</v>
      </c>
      <c r="F265" s="202" t="s">
        <v>220</v>
      </c>
      <c r="H265" s="203">
        <v>35.94</v>
      </c>
      <c r="I265" s="7"/>
      <c r="L265" s="199"/>
      <c r="M265" s="204"/>
      <c r="N265" s="205"/>
      <c r="O265" s="205"/>
      <c r="P265" s="205"/>
      <c r="Q265" s="205"/>
      <c r="R265" s="205"/>
      <c r="S265" s="205"/>
      <c r="T265" s="206"/>
      <c r="AT265" s="201" t="s">
        <v>218</v>
      </c>
      <c r="AU265" s="201" t="s">
        <v>88</v>
      </c>
      <c r="AV265" s="200" t="s">
        <v>212</v>
      </c>
      <c r="AW265" s="200" t="s">
        <v>35</v>
      </c>
      <c r="AX265" s="200" t="s">
        <v>86</v>
      </c>
      <c r="AY265" s="201" t="s">
        <v>205</v>
      </c>
    </row>
    <row r="266" spans="2:65" s="86" customFormat="1" ht="22.9" customHeight="1">
      <c r="B266" s="85"/>
      <c r="D266" s="87" t="s">
        <v>78</v>
      </c>
      <c r="E266" s="96" t="s">
        <v>286</v>
      </c>
      <c r="F266" s="96" t="s">
        <v>406</v>
      </c>
      <c r="I266" s="4"/>
      <c r="J266" s="97">
        <f>BK266</f>
        <v>0</v>
      </c>
      <c r="L266" s="85"/>
      <c r="M266" s="90"/>
      <c r="N266" s="91"/>
      <c r="O266" s="91"/>
      <c r="P266" s="92">
        <f>SUM(P267:P274)</f>
        <v>0</v>
      </c>
      <c r="Q266" s="91"/>
      <c r="R266" s="92">
        <f>SUM(R267:R274)</f>
        <v>15.26924</v>
      </c>
      <c r="S266" s="91"/>
      <c r="T266" s="93">
        <f>SUM(T267:T274)</f>
        <v>0</v>
      </c>
      <c r="AR266" s="87" t="s">
        <v>86</v>
      </c>
      <c r="AT266" s="94" t="s">
        <v>78</v>
      </c>
      <c r="AU266" s="94" t="s">
        <v>86</v>
      </c>
      <c r="AY266" s="87" t="s">
        <v>205</v>
      </c>
      <c r="BK266" s="95">
        <f>SUM(BK267:BK274)</f>
        <v>0</v>
      </c>
    </row>
    <row r="267" spans="2:65" s="25" customFormat="1" ht="24" customHeight="1">
      <c r="B267" s="23"/>
      <c r="C267" s="98" t="s">
        <v>417</v>
      </c>
      <c r="D267" s="98" t="s">
        <v>207</v>
      </c>
      <c r="E267" s="99" t="s">
        <v>1384</v>
      </c>
      <c r="F267" s="100" t="s">
        <v>1385</v>
      </c>
      <c r="G267" s="101" t="s">
        <v>371</v>
      </c>
      <c r="H267" s="102">
        <v>28</v>
      </c>
      <c r="I267" s="5"/>
      <c r="J267" s="102">
        <f>ROUND(I267*H267,2)</f>
        <v>0</v>
      </c>
      <c r="K267" s="100" t="s">
        <v>234</v>
      </c>
      <c r="L267" s="23"/>
      <c r="M267" s="103" t="s">
        <v>1</v>
      </c>
      <c r="N267" s="104" t="s">
        <v>44</v>
      </c>
      <c r="O267" s="105"/>
      <c r="P267" s="106">
        <f>O267*H267</f>
        <v>0</v>
      </c>
      <c r="Q267" s="106">
        <v>0.29032999999999998</v>
      </c>
      <c r="R267" s="106">
        <f>Q267*H267</f>
        <v>8.1292399999999994</v>
      </c>
      <c r="S267" s="106">
        <v>0</v>
      </c>
      <c r="T267" s="107">
        <f>S267*H267</f>
        <v>0</v>
      </c>
      <c r="AR267" s="108" t="s">
        <v>212</v>
      </c>
      <c r="AT267" s="108" t="s">
        <v>207</v>
      </c>
      <c r="AU267" s="108" t="s">
        <v>88</v>
      </c>
      <c r="AY267" s="15" t="s">
        <v>205</v>
      </c>
      <c r="BE267" s="109">
        <f>IF(N267="základní",J267,0)</f>
        <v>0</v>
      </c>
      <c r="BF267" s="109">
        <f>IF(N267="snížená",J267,0)</f>
        <v>0</v>
      </c>
      <c r="BG267" s="109">
        <f>IF(N267="zákl. přenesená",J267,0)</f>
        <v>0</v>
      </c>
      <c r="BH267" s="109">
        <f>IF(N267="sníž. přenesená",J267,0)</f>
        <v>0</v>
      </c>
      <c r="BI267" s="109">
        <f>IF(N267="nulová",J267,0)</f>
        <v>0</v>
      </c>
      <c r="BJ267" s="15" t="s">
        <v>86</v>
      </c>
      <c r="BK267" s="109">
        <f>ROUND(I267*H267,2)</f>
        <v>0</v>
      </c>
      <c r="BL267" s="15" t="s">
        <v>212</v>
      </c>
      <c r="BM267" s="108" t="s">
        <v>1386</v>
      </c>
    </row>
    <row r="268" spans="2:65" s="25" customFormat="1" ht="39">
      <c r="B268" s="23"/>
      <c r="D268" s="110" t="s">
        <v>214</v>
      </c>
      <c r="F268" s="198" t="s">
        <v>1387</v>
      </c>
      <c r="I268" s="2"/>
      <c r="L268" s="23"/>
      <c r="M268" s="112"/>
      <c r="N268" s="105"/>
      <c r="O268" s="105"/>
      <c r="P268" s="105"/>
      <c r="Q268" s="105"/>
      <c r="R268" s="105"/>
      <c r="S268" s="105"/>
      <c r="T268" s="113"/>
      <c r="AT268" s="15" t="s">
        <v>214</v>
      </c>
      <c r="AU268" s="15" t="s">
        <v>88</v>
      </c>
    </row>
    <row r="269" spans="2:65" s="25" customFormat="1" ht="97.5">
      <c r="B269" s="23"/>
      <c r="D269" s="110" t="s">
        <v>237</v>
      </c>
      <c r="F269" s="111" t="s">
        <v>1388</v>
      </c>
      <c r="I269" s="2"/>
      <c r="L269" s="23"/>
      <c r="M269" s="112"/>
      <c r="N269" s="105"/>
      <c r="O269" s="105"/>
      <c r="P269" s="105"/>
      <c r="Q269" s="105"/>
      <c r="R269" s="105"/>
      <c r="S269" s="105"/>
      <c r="T269" s="113"/>
      <c r="AT269" s="15" t="s">
        <v>237</v>
      </c>
      <c r="AU269" s="15" t="s">
        <v>88</v>
      </c>
    </row>
    <row r="270" spans="2:65" s="115" customFormat="1">
      <c r="B270" s="114"/>
      <c r="D270" s="110" t="s">
        <v>218</v>
      </c>
      <c r="E270" s="116" t="s">
        <v>1</v>
      </c>
      <c r="F270" s="117" t="s">
        <v>1351</v>
      </c>
      <c r="H270" s="116" t="s">
        <v>1</v>
      </c>
      <c r="I270" s="9"/>
      <c r="L270" s="114"/>
      <c r="M270" s="118"/>
      <c r="N270" s="119"/>
      <c r="O270" s="119"/>
      <c r="P270" s="119"/>
      <c r="Q270" s="119"/>
      <c r="R270" s="119"/>
      <c r="S270" s="119"/>
      <c r="T270" s="120"/>
      <c r="AT270" s="116" t="s">
        <v>218</v>
      </c>
      <c r="AU270" s="116" t="s">
        <v>88</v>
      </c>
      <c r="AV270" s="115" t="s">
        <v>86</v>
      </c>
      <c r="AW270" s="115" t="s">
        <v>35</v>
      </c>
      <c r="AX270" s="115" t="s">
        <v>79</v>
      </c>
      <c r="AY270" s="116" t="s">
        <v>205</v>
      </c>
    </row>
    <row r="271" spans="2:65" s="122" customFormat="1">
      <c r="B271" s="121"/>
      <c r="D271" s="110" t="s">
        <v>218</v>
      </c>
      <c r="E271" s="123" t="s">
        <v>1</v>
      </c>
      <c r="F271" s="124" t="s">
        <v>1389</v>
      </c>
      <c r="H271" s="125">
        <v>28</v>
      </c>
      <c r="I271" s="6"/>
      <c r="L271" s="121"/>
      <c r="M271" s="126"/>
      <c r="N271" s="127"/>
      <c r="O271" s="127"/>
      <c r="P271" s="127"/>
      <c r="Q271" s="127"/>
      <c r="R271" s="127"/>
      <c r="S271" s="127"/>
      <c r="T271" s="128"/>
      <c r="AT271" s="123" t="s">
        <v>218</v>
      </c>
      <c r="AU271" s="123" t="s">
        <v>88</v>
      </c>
      <c r="AV271" s="122" t="s">
        <v>88</v>
      </c>
      <c r="AW271" s="122" t="s">
        <v>35</v>
      </c>
      <c r="AX271" s="122" t="s">
        <v>79</v>
      </c>
      <c r="AY271" s="123" t="s">
        <v>205</v>
      </c>
    </row>
    <row r="272" spans="2:65" s="200" customFormat="1">
      <c r="B272" s="199"/>
      <c r="D272" s="110" t="s">
        <v>218</v>
      </c>
      <c r="E272" s="201" t="s">
        <v>1</v>
      </c>
      <c r="F272" s="202" t="s">
        <v>220</v>
      </c>
      <c r="H272" s="203">
        <v>28</v>
      </c>
      <c r="I272" s="7"/>
      <c r="L272" s="199"/>
      <c r="M272" s="204"/>
      <c r="N272" s="205"/>
      <c r="O272" s="205"/>
      <c r="P272" s="205"/>
      <c r="Q272" s="205"/>
      <c r="R272" s="205"/>
      <c r="S272" s="205"/>
      <c r="T272" s="206"/>
      <c r="AT272" s="201" t="s">
        <v>218</v>
      </c>
      <c r="AU272" s="201" t="s">
        <v>88</v>
      </c>
      <c r="AV272" s="200" t="s">
        <v>212</v>
      </c>
      <c r="AW272" s="200" t="s">
        <v>35</v>
      </c>
      <c r="AX272" s="200" t="s">
        <v>86</v>
      </c>
      <c r="AY272" s="201" t="s">
        <v>205</v>
      </c>
    </row>
    <row r="273" spans="2:65" s="25" customFormat="1" ht="16.5" customHeight="1">
      <c r="B273" s="23"/>
      <c r="C273" s="207" t="s">
        <v>424</v>
      </c>
      <c r="D273" s="207" t="s">
        <v>221</v>
      </c>
      <c r="E273" s="208" t="s">
        <v>1390</v>
      </c>
      <c r="F273" s="209" t="s">
        <v>1391</v>
      </c>
      <c r="G273" s="210" t="s">
        <v>346</v>
      </c>
      <c r="H273" s="211">
        <v>84</v>
      </c>
      <c r="I273" s="8"/>
      <c r="J273" s="211">
        <f>ROUND(I273*H273,2)</f>
        <v>0</v>
      </c>
      <c r="K273" s="209" t="s">
        <v>211</v>
      </c>
      <c r="L273" s="212"/>
      <c r="M273" s="213" t="s">
        <v>1</v>
      </c>
      <c r="N273" s="214" t="s">
        <v>44</v>
      </c>
      <c r="O273" s="105"/>
      <c r="P273" s="106">
        <f>O273*H273</f>
        <v>0</v>
      </c>
      <c r="Q273" s="106">
        <v>8.5000000000000006E-2</v>
      </c>
      <c r="R273" s="106">
        <f>Q273*H273</f>
        <v>7.1400000000000006</v>
      </c>
      <c r="S273" s="106">
        <v>0</v>
      </c>
      <c r="T273" s="107">
        <f>S273*H273</f>
        <v>0</v>
      </c>
      <c r="AR273" s="108" t="s">
        <v>225</v>
      </c>
      <c r="AT273" s="108" t="s">
        <v>221</v>
      </c>
      <c r="AU273" s="108" t="s">
        <v>88</v>
      </c>
      <c r="AY273" s="15" t="s">
        <v>205</v>
      </c>
      <c r="BE273" s="109">
        <f>IF(N273="základní",J273,0)</f>
        <v>0</v>
      </c>
      <c r="BF273" s="109">
        <f>IF(N273="snížená",J273,0)</f>
        <v>0</v>
      </c>
      <c r="BG273" s="109">
        <f>IF(N273="zákl. přenesená",J273,0)</f>
        <v>0</v>
      </c>
      <c r="BH273" s="109">
        <f>IF(N273="sníž. přenesená",J273,0)</f>
        <v>0</v>
      </c>
      <c r="BI273" s="109">
        <f>IF(N273="nulová",J273,0)</f>
        <v>0</v>
      </c>
      <c r="BJ273" s="15" t="s">
        <v>86</v>
      </c>
      <c r="BK273" s="109">
        <f>ROUND(I273*H273,2)</f>
        <v>0</v>
      </c>
      <c r="BL273" s="15" t="s">
        <v>212</v>
      </c>
      <c r="BM273" s="108" t="s">
        <v>1392</v>
      </c>
    </row>
    <row r="274" spans="2:65" s="122" customFormat="1">
      <c r="B274" s="121"/>
      <c r="D274" s="110" t="s">
        <v>218</v>
      </c>
      <c r="E274" s="123" t="s">
        <v>1</v>
      </c>
      <c r="F274" s="124" t="s">
        <v>1393</v>
      </c>
      <c r="H274" s="125">
        <v>84</v>
      </c>
      <c r="I274" s="6"/>
      <c r="L274" s="121"/>
      <c r="M274" s="126"/>
      <c r="N274" s="127"/>
      <c r="O274" s="127"/>
      <c r="P274" s="127"/>
      <c r="Q274" s="127"/>
      <c r="R274" s="127"/>
      <c r="S274" s="127"/>
      <c r="T274" s="128"/>
      <c r="AT274" s="123" t="s">
        <v>218</v>
      </c>
      <c r="AU274" s="123" t="s">
        <v>88</v>
      </c>
      <c r="AV274" s="122" t="s">
        <v>88</v>
      </c>
      <c r="AW274" s="122" t="s">
        <v>35</v>
      </c>
      <c r="AX274" s="122" t="s">
        <v>86</v>
      </c>
      <c r="AY274" s="123" t="s">
        <v>205</v>
      </c>
    </row>
    <row r="275" spans="2:65" s="86" customFormat="1" ht="22.9" customHeight="1">
      <c r="B275" s="85"/>
      <c r="D275" s="87" t="s">
        <v>78</v>
      </c>
      <c r="E275" s="96" t="s">
        <v>415</v>
      </c>
      <c r="F275" s="96" t="s">
        <v>416</v>
      </c>
      <c r="I275" s="4"/>
      <c r="J275" s="97">
        <f>BK275</f>
        <v>0</v>
      </c>
      <c r="L275" s="85"/>
      <c r="M275" s="90"/>
      <c r="N275" s="91"/>
      <c r="O275" s="91"/>
      <c r="P275" s="92">
        <f>SUM(P276:P277)</f>
        <v>0</v>
      </c>
      <c r="Q275" s="91"/>
      <c r="R275" s="92">
        <f>SUM(R276:R277)</f>
        <v>0</v>
      </c>
      <c r="S275" s="91"/>
      <c r="T275" s="93">
        <f>SUM(T276:T277)</f>
        <v>0</v>
      </c>
      <c r="AR275" s="87" t="s">
        <v>86</v>
      </c>
      <c r="AT275" s="94" t="s">
        <v>78</v>
      </c>
      <c r="AU275" s="94" t="s">
        <v>86</v>
      </c>
      <c r="AY275" s="87" t="s">
        <v>205</v>
      </c>
      <c r="BK275" s="95">
        <f>SUM(BK276:BK277)</f>
        <v>0</v>
      </c>
    </row>
    <row r="276" spans="2:65" s="25" customFormat="1" ht="16.5" customHeight="1">
      <c r="B276" s="23"/>
      <c r="C276" s="98" t="s">
        <v>427</v>
      </c>
      <c r="D276" s="98" t="s">
        <v>207</v>
      </c>
      <c r="E276" s="99" t="s">
        <v>418</v>
      </c>
      <c r="F276" s="100" t="s">
        <v>419</v>
      </c>
      <c r="G276" s="101" t="s">
        <v>224</v>
      </c>
      <c r="H276" s="102">
        <v>41.9</v>
      </c>
      <c r="I276" s="5"/>
      <c r="J276" s="102">
        <f>ROUND(I276*H276,2)</f>
        <v>0</v>
      </c>
      <c r="K276" s="100" t="s">
        <v>234</v>
      </c>
      <c r="L276" s="23"/>
      <c r="M276" s="103" t="s">
        <v>1</v>
      </c>
      <c r="N276" s="104" t="s">
        <v>44</v>
      </c>
      <c r="O276" s="105"/>
      <c r="P276" s="106">
        <f>O276*H276</f>
        <v>0</v>
      </c>
      <c r="Q276" s="106">
        <v>0</v>
      </c>
      <c r="R276" s="106">
        <f>Q276*H276</f>
        <v>0</v>
      </c>
      <c r="S276" s="106">
        <v>0</v>
      </c>
      <c r="T276" s="107">
        <f>S276*H276</f>
        <v>0</v>
      </c>
      <c r="AR276" s="108" t="s">
        <v>212</v>
      </c>
      <c r="AT276" s="108" t="s">
        <v>207</v>
      </c>
      <c r="AU276" s="108" t="s">
        <v>88</v>
      </c>
      <c r="AY276" s="15" t="s">
        <v>205</v>
      </c>
      <c r="BE276" s="109">
        <f>IF(N276="základní",J276,0)</f>
        <v>0</v>
      </c>
      <c r="BF276" s="109">
        <f>IF(N276="snížená",J276,0)</f>
        <v>0</v>
      </c>
      <c r="BG276" s="109">
        <f>IF(N276="zákl. přenesená",J276,0)</f>
        <v>0</v>
      </c>
      <c r="BH276" s="109">
        <f>IF(N276="sníž. přenesená",J276,0)</f>
        <v>0</v>
      </c>
      <c r="BI276" s="109">
        <f>IF(N276="nulová",J276,0)</f>
        <v>0</v>
      </c>
      <c r="BJ276" s="15" t="s">
        <v>86</v>
      </c>
      <c r="BK276" s="109">
        <f>ROUND(I276*H276,2)</f>
        <v>0</v>
      </c>
      <c r="BL276" s="15" t="s">
        <v>212</v>
      </c>
      <c r="BM276" s="108" t="s">
        <v>1394</v>
      </c>
    </row>
    <row r="277" spans="2:65" s="25" customFormat="1" ht="19.5">
      <c r="B277" s="23"/>
      <c r="D277" s="110" t="s">
        <v>214</v>
      </c>
      <c r="F277" s="198" t="s">
        <v>526</v>
      </c>
      <c r="L277" s="23"/>
      <c r="M277" s="139"/>
      <c r="N277" s="140"/>
      <c r="O277" s="140"/>
      <c r="P277" s="140"/>
      <c r="Q277" s="140"/>
      <c r="R277" s="140"/>
      <c r="S277" s="140"/>
      <c r="T277" s="141"/>
      <c r="AT277" s="15" t="s">
        <v>214</v>
      </c>
      <c r="AU277" s="15" t="s">
        <v>88</v>
      </c>
    </row>
    <row r="278" spans="2:65" s="25" customFormat="1" ht="6.95" customHeight="1">
      <c r="B278" s="53"/>
      <c r="C278" s="54"/>
      <c r="D278" s="54"/>
      <c r="E278" s="54"/>
      <c r="F278" s="54"/>
      <c r="G278" s="54"/>
      <c r="H278" s="54"/>
      <c r="I278" s="54"/>
      <c r="J278" s="54"/>
      <c r="K278" s="54"/>
      <c r="L278" s="23"/>
    </row>
  </sheetData>
  <sheetProtection algorithmName="SHA-512" hashValue="SXn+Q0xP/mrA8g4lmAmabRRNa5tM8sCD/jkRzFBod34yWZWkg9KWx61YXrmISbquKynwdNMHZ0dBMEdNgUaCYg==" saltValue="0NuS3wrr0nMDcxgua/0FWA==" spinCount="100000" sheet="1" objects="1" scenarios="1"/>
  <autoFilter ref="C126:K277"/>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59"/>
  <sheetViews>
    <sheetView showGridLines="0" topLeftCell="A109" workbookViewId="0">
      <selection activeCell="G127" sqref="G127"/>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154</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1395</v>
      </c>
      <c r="F9" s="271"/>
      <c r="G9" s="271"/>
      <c r="H9" s="271"/>
      <c r="L9" s="23"/>
    </row>
    <row r="10" spans="2:46" s="25" customFormat="1" ht="12" customHeight="1">
      <c r="B10" s="23"/>
      <c r="D10" s="22" t="s">
        <v>173</v>
      </c>
      <c r="L10" s="23"/>
    </row>
    <row r="11" spans="2:46" s="25" customFormat="1" ht="36.950000000000003" customHeight="1">
      <c r="B11" s="23"/>
      <c r="E11" s="245" t="s">
        <v>1396</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ROUND(J122,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ROUND((SUM(BE122:BE158)),  2)</f>
        <v>0</v>
      </c>
      <c r="I35" s="39">
        <v>0.21</v>
      </c>
      <c r="J35" s="38">
        <f>ROUND(((SUM(BE122:BE158))*I35),  2)</f>
        <v>0</v>
      </c>
      <c r="L35" s="23"/>
    </row>
    <row r="36" spans="2:12" s="25" customFormat="1" ht="14.45" customHeight="1">
      <c r="B36" s="23"/>
      <c r="E36" s="22" t="s">
        <v>45</v>
      </c>
      <c r="F36" s="38">
        <f>ROUND((SUM(BF122:BF158)),  2)</f>
        <v>0</v>
      </c>
      <c r="I36" s="39">
        <v>0.15</v>
      </c>
      <c r="J36" s="38">
        <f>ROUND(((SUM(BF122:BF158))*I36),  2)</f>
        <v>0</v>
      </c>
      <c r="L36" s="23"/>
    </row>
    <row r="37" spans="2:12" s="25" customFormat="1" ht="14.45" hidden="1" customHeight="1">
      <c r="B37" s="23"/>
      <c r="E37" s="22" t="s">
        <v>46</v>
      </c>
      <c r="F37" s="38">
        <f>ROUND((SUM(BG122:BG158)),  2)</f>
        <v>0</v>
      </c>
      <c r="I37" s="39">
        <v>0.21</v>
      </c>
      <c r="J37" s="38">
        <f>0</f>
        <v>0</v>
      </c>
      <c r="L37" s="23"/>
    </row>
    <row r="38" spans="2:12" s="25" customFormat="1" ht="14.45" hidden="1" customHeight="1">
      <c r="B38" s="23"/>
      <c r="E38" s="22" t="s">
        <v>47</v>
      </c>
      <c r="F38" s="38">
        <f>ROUND((SUM(BH122:BH158)),  2)</f>
        <v>0</v>
      </c>
      <c r="I38" s="39">
        <v>0.15</v>
      </c>
      <c r="J38" s="38">
        <f>0</f>
        <v>0</v>
      </c>
      <c r="L38" s="23"/>
    </row>
    <row r="39" spans="2:12" s="25" customFormat="1" ht="14.45" hidden="1" customHeight="1">
      <c r="B39" s="23"/>
      <c r="E39" s="22" t="s">
        <v>48</v>
      </c>
      <c r="F39" s="38">
        <f>ROUND((SUM(BI122:BI158)),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1395</v>
      </c>
      <c r="F87" s="271"/>
      <c r="G87" s="271"/>
      <c r="H87" s="271"/>
      <c r="L87" s="23"/>
    </row>
    <row r="88" spans="2:12" s="25" customFormat="1" ht="12" customHeight="1">
      <c r="B88" s="23"/>
      <c r="C88" s="22" t="s">
        <v>173</v>
      </c>
      <c r="L88" s="23"/>
    </row>
    <row r="89" spans="2:12" s="25" customFormat="1" ht="16.5" customHeight="1">
      <c r="B89" s="23"/>
      <c r="E89" s="245" t="str">
        <f>E11</f>
        <v>SO 06.1 - Skrývka ornice ze ZPF</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J122</f>
        <v>0</v>
      </c>
      <c r="L98" s="23"/>
      <c r="AU98" s="15" t="s">
        <v>180</v>
      </c>
    </row>
    <row r="99" spans="2:47" s="62" customFormat="1" ht="24.95" customHeight="1">
      <c r="B99" s="61"/>
      <c r="D99" s="63" t="s">
        <v>181</v>
      </c>
      <c r="E99" s="64"/>
      <c r="F99" s="64"/>
      <c r="G99" s="64"/>
      <c r="H99" s="64"/>
      <c r="I99" s="64"/>
      <c r="J99" s="65">
        <f>J123</f>
        <v>0</v>
      </c>
      <c r="L99" s="61"/>
    </row>
    <row r="100" spans="2:47" s="188" customFormat="1" ht="19.899999999999999" customHeight="1">
      <c r="B100" s="66"/>
      <c r="D100" s="68" t="s">
        <v>182</v>
      </c>
      <c r="E100" s="69"/>
      <c r="F100" s="69"/>
      <c r="G100" s="69"/>
      <c r="H100" s="69"/>
      <c r="I100" s="69"/>
      <c r="J100" s="70">
        <f>J124</f>
        <v>0</v>
      </c>
      <c r="L100" s="66"/>
    </row>
    <row r="101" spans="2:47" s="25" customFormat="1" ht="21.75" customHeight="1">
      <c r="B101" s="23"/>
      <c r="L101" s="23"/>
    </row>
    <row r="102" spans="2:47" s="25" customFormat="1" ht="6.95" customHeight="1">
      <c r="B102" s="53"/>
      <c r="C102" s="54"/>
      <c r="D102" s="54"/>
      <c r="E102" s="54"/>
      <c r="F102" s="54"/>
      <c r="G102" s="54"/>
      <c r="H102" s="54"/>
      <c r="I102" s="54"/>
      <c r="J102" s="54"/>
      <c r="K102" s="54"/>
      <c r="L102" s="23"/>
    </row>
    <row r="106" spans="2:47" s="25" customFormat="1" ht="6.95" customHeight="1">
      <c r="B106" s="55"/>
      <c r="C106" s="56"/>
      <c r="D106" s="56"/>
      <c r="E106" s="56"/>
      <c r="F106" s="56"/>
      <c r="G106" s="56"/>
      <c r="H106" s="56"/>
      <c r="I106" s="56"/>
      <c r="J106" s="56"/>
      <c r="K106" s="56"/>
      <c r="L106" s="23"/>
    </row>
    <row r="107" spans="2:47" s="25" customFormat="1" ht="24.95" customHeight="1">
      <c r="B107" s="23"/>
      <c r="C107" s="19" t="s">
        <v>190</v>
      </c>
      <c r="L107" s="23"/>
    </row>
    <row r="108" spans="2:47" s="25" customFormat="1" ht="6.95" customHeight="1">
      <c r="B108" s="23"/>
      <c r="L108" s="23"/>
    </row>
    <row r="109" spans="2:47" s="25" customFormat="1" ht="12" customHeight="1">
      <c r="B109" s="23"/>
      <c r="C109" s="22" t="s">
        <v>15</v>
      </c>
      <c r="L109" s="23"/>
    </row>
    <row r="110" spans="2:47" s="25" customFormat="1" ht="16.5" customHeight="1">
      <c r="B110" s="23"/>
      <c r="E110" s="272" t="str">
        <f>E7</f>
        <v>SN Žireč</v>
      </c>
      <c r="F110" s="273"/>
      <c r="G110" s="273"/>
      <c r="H110" s="273"/>
      <c r="L110" s="23"/>
    </row>
    <row r="111" spans="2:47" ht="12" customHeight="1">
      <c r="B111" s="18"/>
      <c r="C111" s="22" t="s">
        <v>171</v>
      </c>
      <c r="L111" s="18"/>
    </row>
    <row r="112" spans="2:47" s="25" customFormat="1" ht="16.5" customHeight="1">
      <c r="B112" s="23"/>
      <c r="E112" s="272" t="s">
        <v>1395</v>
      </c>
      <c r="F112" s="271"/>
      <c r="G112" s="271"/>
      <c r="H112" s="271"/>
      <c r="L112" s="23"/>
    </row>
    <row r="113" spans="2:65" s="25" customFormat="1" ht="12" customHeight="1">
      <c r="B113" s="23"/>
      <c r="C113" s="22" t="s">
        <v>173</v>
      </c>
      <c r="L113" s="23"/>
    </row>
    <row r="114" spans="2:65" s="25" customFormat="1" ht="16.5" customHeight="1">
      <c r="B114" s="23"/>
      <c r="E114" s="245" t="str">
        <f>E11</f>
        <v>SO 06.1 - Skrývka ornice ze ZPF</v>
      </c>
      <c r="F114" s="271"/>
      <c r="G114" s="271"/>
      <c r="H114" s="271"/>
      <c r="L114" s="23"/>
    </row>
    <row r="115" spans="2:65" s="25" customFormat="1" ht="6.95" customHeight="1">
      <c r="B115" s="23"/>
      <c r="L115" s="23"/>
    </row>
    <row r="116" spans="2:65" s="25" customFormat="1" ht="12" customHeight="1">
      <c r="B116" s="23"/>
      <c r="C116" s="22" t="s">
        <v>19</v>
      </c>
      <c r="F116" s="30" t="str">
        <f>F14</f>
        <v xml:space="preserve"> </v>
      </c>
      <c r="I116" s="22" t="s">
        <v>21</v>
      </c>
      <c r="J116" s="163" t="str">
        <f>IF(J14="","",J14)</f>
        <v>17. 12. 2018</v>
      </c>
      <c r="L116" s="23"/>
    </row>
    <row r="117" spans="2:65" s="25" customFormat="1" ht="6.95" customHeight="1">
      <c r="B117" s="23"/>
      <c r="L117" s="23"/>
    </row>
    <row r="118" spans="2:65" s="25" customFormat="1" ht="27.95" customHeight="1">
      <c r="B118" s="23"/>
      <c r="C118" s="22" t="s">
        <v>23</v>
      </c>
      <c r="F118" s="30" t="str">
        <f>E17</f>
        <v>Povodí Labe, státní podnik</v>
      </c>
      <c r="I118" s="22" t="s">
        <v>31</v>
      </c>
      <c r="J118" s="57" t="str">
        <f>E23</f>
        <v>Sweco Hydroprojekt a.s.</v>
      </c>
      <c r="L118" s="23"/>
    </row>
    <row r="119" spans="2:65" s="25" customFormat="1" ht="15.2" customHeight="1">
      <c r="B119" s="23"/>
      <c r="C119" s="22" t="s">
        <v>29</v>
      </c>
      <c r="F119" s="30" t="str">
        <f>IF(E20="","",E20)</f>
        <v>Vyplň údaj</v>
      </c>
      <c r="I119" s="22" t="s">
        <v>36</v>
      </c>
      <c r="J119" s="57" t="str">
        <f>E26</f>
        <v xml:space="preserve"> </v>
      </c>
      <c r="L119" s="23"/>
    </row>
    <row r="120" spans="2:65" s="25" customFormat="1" ht="10.35" customHeight="1">
      <c r="B120" s="23"/>
      <c r="L120" s="23"/>
    </row>
    <row r="121" spans="2:65" s="78" customFormat="1" ht="29.25" customHeight="1">
      <c r="B121" s="71"/>
      <c r="C121" s="72" t="s">
        <v>191</v>
      </c>
      <c r="D121" s="73" t="s">
        <v>64</v>
      </c>
      <c r="E121" s="73" t="s">
        <v>60</v>
      </c>
      <c r="F121" s="73" t="s">
        <v>61</v>
      </c>
      <c r="G121" s="73" t="s">
        <v>192</v>
      </c>
      <c r="H121" s="73" t="s">
        <v>193</v>
      </c>
      <c r="I121" s="73" t="s">
        <v>194</v>
      </c>
      <c r="J121" s="73" t="s">
        <v>178</v>
      </c>
      <c r="K121" s="74" t="s">
        <v>195</v>
      </c>
      <c r="L121" s="71"/>
      <c r="M121" s="75" t="s">
        <v>1</v>
      </c>
      <c r="N121" s="76" t="s">
        <v>43</v>
      </c>
      <c r="O121" s="76" t="s">
        <v>196</v>
      </c>
      <c r="P121" s="76" t="s">
        <v>197</v>
      </c>
      <c r="Q121" s="76" t="s">
        <v>198</v>
      </c>
      <c r="R121" s="76" t="s">
        <v>199</v>
      </c>
      <c r="S121" s="76" t="s">
        <v>200</v>
      </c>
      <c r="T121" s="77" t="s">
        <v>201</v>
      </c>
    </row>
    <row r="122" spans="2:65" s="25" customFormat="1" ht="22.9" customHeight="1">
      <c r="B122" s="23"/>
      <c r="C122" s="79" t="s">
        <v>202</v>
      </c>
      <c r="J122" s="80">
        <f>BK122</f>
        <v>0</v>
      </c>
      <c r="L122" s="23"/>
      <c r="M122" s="81"/>
      <c r="N122" s="33"/>
      <c r="O122" s="33"/>
      <c r="P122" s="82">
        <f>P123</f>
        <v>0</v>
      </c>
      <c r="Q122" s="33"/>
      <c r="R122" s="82">
        <f>R123</f>
        <v>0</v>
      </c>
      <c r="S122" s="33"/>
      <c r="T122" s="83">
        <f>T123</f>
        <v>0</v>
      </c>
      <c r="AT122" s="15" t="s">
        <v>78</v>
      </c>
      <c r="AU122" s="15" t="s">
        <v>180</v>
      </c>
      <c r="BK122" s="84">
        <f>BK123</f>
        <v>0</v>
      </c>
    </row>
    <row r="123" spans="2:65" s="86" customFormat="1" ht="25.9" customHeight="1">
      <c r="B123" s="85"/>
      <c r="D123" s="87" t="s">
        <v>78</v>
      </c>
      <c r="E123" s="88" t="s">
        <v>203</v>
      </c>
      <c r="F123" s="88" t="s">
        <v>204</v>
      </c>
      <c r="J123" s="89">
        <f>BK123</f>
        <v>0</v>
      </c>
      <c r="L123" s="85"/>
      <c r="M123" s="90"/>
      <c r="N123" s="91"/>
      <c r="O123" s="91"/>
      <c r="P123" s="92">
        <f>P124</f>
        <v>0</v>
      </c>
      <c r="Q123" s="91"/>
      <c r="R123" s="92">
        <f>R124</f>
        <v>0</v>
      </c>
      <c r="S123" s="91"/>
      <c r="T123" s="93">
        <f>T124</f>
        <v>0</v>
      </c>
      <c r="AR123" s="87" t="s">
        <v>86</v>
      </c>
      <c r="AT123" s="94" t="s">
        <v>78</v>
      </c>
      <c r="AU123" s="94" t="s">
        <v>79</v>
      </c>
      <c r="AY123" s="87" t="s">
        <v>205</v>
      </c>
      <c r="BK123" s="95">
        <f>BK124</f>
        <v>0</v>
      </c>
    </row>
    <row r="124" spans="2:65" s="86" customFormat="1" ht="22.9" customHeight="1">
      <c r="B124" s="85"/>
      <c r="D124" s="87" t="s">
        <v>78</v>
      </c>
      <c r="E124" s="96" t="s">
        <v>86</v>
      </c>
      <c r="F124" s="96" t="s">
        <v>206</v>
      </c>
      <c r="J124" s="97">
        <f>BK124</f>
        <v>0</v>
      </c>
      <c r="L124" s="85"/>
      <c r="M124" s="90"/>
      <c r="N124" s="91"/>
      <c r="O124" s="91"/>
      <c r="P124" s="92">
        <f>SUM(P125:P158)</f>
        <v>0</v>
      </c>
      <c r="Q124" s="91"/>
      <c r="R124" s="92">
        <f>SUM(R125:R158)</f>
        <v>0</v>
      </c>
      <c r="S124" s="91"/>
      <c r="T124" s="93">
        <f>SUM(T125:T158)</f>
        <v>0</v>
      </c>
      <c r="AR124" s="87" t="s">
        <v>86</v>
      </c>
      <c r="AT124" s="94" t="s">
        <v>78</v>
      </c>
      <c r="AU124" s="94" t="s">
        <v>86</v>
      </c>
      <c r="AY124" s="87" t="s">
        <v>205</v>
      </c>
      <c r="BK124" s="95">
        <f>SUM(BK125:BK158)</f>
        <v>0</v>
      </c>
    </row>
    <row r="125" spans="2:65" s="25" customFormat="1" ht="16.5" customHeight="1">
      <c r="B125" s="23"/>
      <c r="C125" s="98" t="s">
        <v>86</v>
      </c>
      <c r="D125" s="98" t="s">
        <v>207</v>
      </c>
      <c r="E125" s="99" t="s">
        <v>1397</v>
      </c>
      <c r="F125" s="100" t="s">
        <v>1398</v>
      </c>
      <c r="G125" s="101" t="s">
        <v>233</v>
      </c>
      <c r="H125" s="102">
        <v>25288.2</v>
      </c>
      <c r="I125" s="5"/>
      <c r="J125" s="102">
        <f>ROUND(I125*H125,2)</f>
        <v>0</v>
      </c>
      <c r="K125" s="100" t="s">
        <v>234</v>
      </c>
      <c r="L125" s="23"/>
      <c r="M125" s="103" t="s">
        <v>1</v>
      </c>
      <c r="N125" s="104" t="s">
        <v>44</v>
      </c>
      <c r="O125" s="105"/>
      <c r="P125" s="106">
        <f>O125*H125</f>
        <v>0</v>
      </c>
      <c r="Q125" s="106">
        <v>0</v>
      </c>
      <c r="R125" s="106">
        <f>Q125*H125</f>
        <v>0</v>
      </c>
      <c r="S125" s="106">
        <v>0</v>
      </c>
      <c r="T125" s="107">
        <f>S125*H125</f>
        <v>0</v>
      </c>
      <c r="AR125" s="108" t="s">
        <v>212</v>
      </c>
      <c r="AT125" s="108" t="s">
        <v>207</v>
      </c>
      <c r="AU125" s="108" t="s">
        <v>88</v>
      </c>
      <c r="AY125" s="15" t="s">
        <v>205</v>
      </c>
      <c r="BE125" s="109">
        <f>IF(N125="základní",J125,0)</f>
        <v>0</v>
      </c>
      <c r="BF125" s="109">
        <f>IF(N125="snížená",J125,0)</f>
        <v>0</v>
      </c>
      <c r="BG125" s="109">
        <f>IF(N125="zákl. přenesená",J125,0)</f>
        <v>0</v>
      </c>
      <c r="BH125" s="109">
        <f>IF(N125="sníž. přenesená",J125,0)</f>
        <v>0</v>
      </c>
      <c r="BI125" s="109">
        <f>IF(N125="nulová",J125,0)</f>
        <v>0</v>
      </c>
      <c r="BJ125" s="15" t="s">
        <v>86</v>
      </c>
      <c r="BK125" s="109">
        <f>ROUND(I125*H125,2)</f>
        <v>0</v>
      </c>
      <c r="BL125" s="15" t="s">
        <v>212</v>
      </c>
      <c r="BM125" s="108" t="s">
        <v>1399</v>
      </c>
    </row>
    <row r="126" spans="2:65" s="25" customFormat="1" ht="29.25">
      <c r="B126" s="23"/>
      <c r="D126" s="110" t="s">
        <v>214</v>
      </c>
      <c r="F126" s="198" t="s">
        <v>1400</v>
      </c>
      <c r="I126" s="2"/>
      <c r="L126" s="23"/>
      <c r="M126" s="112"/>
      <c r="N126" s="105"/>
      <c r="O126" s="105"/>
      <c r="P126" s="105"/>
      <c r="Q126" s="105"/>
      <c r="R126" s="105"/>
      <c r="S126" s="105"/>
      <c r="T126" s="113"/>
      <c r="AT126" s="15" t="s">
        <v>214</v>
      </c>
      <c r="AU126" s="15" t="s">
        <v>88</v>
      </c>
    </row>
    <row r="127" spans="2:65" s="25" customFormat="1" ht="234">
      <c r="B127" s="23"/>
      <c r="D127" s="110" t="s">
        <v>237</v>
      </c>
      <c r="F127" s="111" t="s">
        <v>1401</v>
      </c>
      <c r="I127" s="2"/>
      <c r="L127" s="23"/>
      <c r="M127" s="112"/>
      <c r="N127" s="105"/>
      <c r="O127" s="105"/>
      <c r="P127" s="105"/>
      <c r="Q127" s="105"/>
      <c r="R127" s="105"/>
      <c r="S127" s="105"/>
      <c r="T127" s="113"/>
      <c r="AT127" s="15" t="s">
        <v>237</v>
      </c>
      <c r="AU127" s="15" t="s">
        <v>88</v>
      </c>
    </row>
    <row r="128" spans="2:65" s="115" customFormat="1">
      <c r="B128" s="114"/>
      <c r="D128" s="110" t="s">
        <v>218</v>
      </c>
      <c r="E128" s="116" t="s">
        <v>1</v>
      </c>
      <c r="F128" s="117" t="s">
        <v>1402</v>
      </c>
      <c r="H128" s="116" t="s">
        <v>1</v>
      </c>
      <c r="I128" s="9"/>
      <c r="L128" s="114"/>
      <c r="M128" s="118"/>
      <c r="N128" s="119"/>
      <c r="O128" s="119"/>
      <c r="P128" s="119"/>
      <c r="Q128" s="119"/>
      <c r="R128" s="119"/>
      <c r="S128" s="119"/>
      <c r="T128" s="120"/>
      <c r="AT128" s="116" t="s">
        <v>218</v>
      </c>
      <c r="AU128" s="116" t="s">
        <v>88</v>
      </c>
      <c r="AV128" s="115" t="s">
        <v>86</v>
      </c>
      <c r="AW128" s="115" t="s">
        <v>35</v>
      </c>
      <c r="AX128" s="115" t="s">
        <v>79</v>
      </c>
      <c r="AY128" s="116" t="s">
        <v>205</v>
      </c>
    </row>
    <row r="129" spans="2:65" s="122" customFormat="1">
      <c r="B129" s="121"/>
      <c r="D129" s="110" t="s">
        <v>218</v>
      </c>
      <c r="E129" s="123" t="s">
        <v>1</v>
      </c>
      <c r="F129" s="124" t="s">
        <v>1403</v>
      </c>
      <c r="H129" s="125">
        <v>8100</v>
      </c>
      <c r="I129" s="6"/>
      <c r="L129" s="121"/>
      <c r="M129" s="126"/>
      <c r="N129" s="127"/>
      <c r="O129" s="127"/>
      <c r="P129" s="127"/>
      <c r="Q129" s="127"/>
      <c r="R129" s="127"/>
      <c r="S129" s="127"/>
      <c r="T129" s="128"/>
      <c r="AT129" s="123" t="s">
        <v>218</v>
      </c>
      <c r="AU129" s="123" t="s">
        <v>88</v>
      </c>
      <c r="AV129" s="122" t="s">
        <v>88</v>
      </c>
      <c r="AW129" s="122" t="s">
        <v>35</v>
      </c>
      <c r="AX129" s="122" t="s">
        <v>79</v>
      </c>
      <c r="AY129" s="123" t="s">
        <v>205</v>
      </c>
    </row>
    <row r="130" spans="2:65" s="115" customFormat="1">
      <c r="B130" s="114"/>
      <c r="D130" s="110" t="s">
        <v>218</v>
      </c>
      <c r="E130" s="116" t="s">
        <v>1</v>
      </c>
      <c r="F130" s="117" t="s">
        <v>1404</v>
      </c>
      <c r="H130" s="116" t="s">
        <v>1</v>
      </c>
      <c r="I130" s="9"/>
      <c r="L130" s="114"/>
      <c r="M130" s="118"/>
      <c r="N130" s="119"/>
      <c r="O130" s="119"/>
      <c r="P130" s="119"/>
      <c r="Q130" s="119"/>
      <c r="R130" s="119"/>
      <c r="S130" s="119"/>
      <c r="T130" s="120"/>
      <c r="AT130" s="116" t="s">
        <v>218</v>
      </c>
      <c r="AU130" s="116" t="s">
        <v>88</v>
      </c>
      <c r="AV130" s="115" t="s">
        <v>86</v>
      </c>
      <c r="AW130" s="115" t="s">
        <v>35</v>
      </c>
      <c r="AX130" s="115" t="s">
        <v>79</v>
      </c>
      <c r="AY130" s="116" t="s">
        <v>205</v>
      </c>
    </row>
    <row r="131" spans="2:65" s="122" customFormat="1">
      <c r="B131" s="121"/>
      <c r="D131" s="110" t="s">
        <v>218</v>
      </c>
      <c r="E131" s="123" t="s">
        <v>1</v>
      </c>
      <c r="F131" s="124" t="s">
        <v>1405</v>
      </c>
      <c r="H131" s="125">
        <v>17188.2</v>
      </c>
      <c r="I131" s="6"/>
      <c r="L131" s="121"/>
      <c r="M131" s="126"/>
      <c r="N131" s="127"/>
      <c r="O131" s="127"/>
      <c r="P131" s="127"/>
      <c r="Q131" s="127"/>
      <c r="R131" s="127"/>
      <c r="S131" s="127"/>
      <c r="T131" s="128"/>
      <c r="AT131" s="123" t="s">
        <v>218</v>
      </c>
      <c r="AU131" s="123" t="s">
        <v>88</v>
      </c>
      <c r="AV131" s="122" t="s">
        <v>88</v>
      </c>
      <c r="AW131" s="122" t="s">
        <v>35</v>
      </c>
      <c r="AX131" s="122" t="s">
        <v>79</v>
      </c>
      <c r="AY131" s="123" t="s">
        <v>205</v>
      </c>
    </row>
    <row r="132" spans="2:65" s="200" customFormat="1">
      <c r="B132" s="199"/>
      <c r="D132" s="110" t="s">
        <v>218</v>
      </c>
      <c r="E132" s="201" t="s">
        <v>1</v>
      </c>
      <c r="F132" s="202" t="s">
        <v>220</v>
      </c>
      <c r="H132" s="203">
        <v>25288.2</v>
      </c>
      <c r="I132" s="7"/>
      <c r="L132" s="199"/>
      <c r="M132" s="204"/>
      <c r="N132" s="205"/>
      <c r="O132" s="205"/>
      <c r="P132" s="205"/>
      <c r="Q132" s="205"/>
      <c r="R132" s="205"/>
      <c r="S132" s="205"/>
      <c r="T132" s="206"/>
      <c r="AT132" s="201" t="s">
        <v>218</v>
      </c>
      <c r="AU132" s="201" t="s">
        <v>88</v>
      </c>
      <c r="AV132" s="200" t="s">
        <v>212</v>
      </c>
      <c r="AW132" s="200" t="s">
        <v>35</v>
      </c>
      <c r="AX132" s="200" t="s">
        <v>86</v>
      </c>
      <c r="AY132" s="201" t="s">
        <v>205</v>
      </c>
    </row>
    <row r="133" spans="2:65" s="25" customFormat="1" ht="24" customHeight="1">
      <c r="B133" s="23"/>
      <c r="C133" s="98" t="s">
        <v>88</v>
      </c>
      <c r="D133" s="98" t="s">
        <v>207</v>
      </c>
      <c r="E133" s="99" t="s">
        <v>242</v>
      </c>
      <c r="F133" s="100" t="s">
        <v>243</v>
      </c>
      <c r="G133" s="101" t="s">
        <v>233</v>
      </c>
      <c r="H133" s="102">
        <v>17219.5</v>
      </c>
      <c r="I133" s="5"/>
      <c r="J133" s="102">
        <f>ROUND(I133*H133,2)</f>
        <v>0</v>
      </c>
      <c r="K133" s="100" t="s">
        <v>234</v>
      </c>
      <c r="L133" s="23"/>
      <c r="M133" s="103" t="s">
        <v>1</v>
      </c>
      <c r="N133" s="104" t="s">
        <v>44</v>
      </c>
      <c r="O133" s="105"/>
      <c r="P133" s="106">
        <f>O133*H133</f>
        <v>0</v>
      </c>
      <c r="Q133" s="106">
        <v>0</v>
      </c>
      <c r="R133" s="106">
        <f>Q133*H133</f>
        <v>0</v>
      </c>
      <c r="S133" s="106">
        <v>0</v>
      </c>
      <c r="T133" s="107">
        <f>S133*H133</f>
        <v>0</v>
      </c>
      <c r="AR133" s="108" t="s">
        <v>212</v>
      </c>
      <c r="AT133" s="108" t="s">
        <v>207</v>
      </c>
      <c r="AU133" s="108" t="s">
        <v>88</v>
      </c>
      <c r="AY133" s="15" t="s">
        <v>205</v>
      </c>
      <c r="BE133" s="109">
        <f>IF(N133="základní",J133,0)</f>
        <v>0</v>
      </c>
      <c r="BF133" s="109">
        <f>IF(N133="snížená",J133,0)</f>
        <v>0</v>
      </c>
      <c r="BG133" s="109">
        <f>IF(N133="zákl. přenesená",J133,0)</f>
        <v>0</v>
      </c>
      <c r="BH133" s="109">
        <f>IF(N133="sníž. přenesená",J133,0)</f>
        <v>0</v>
      </c>
      <c r="BI133" s="109">
        <f>IF(N133="nulová",J133,0)</f>
        <v>0</v>
      </c>
      <c r="BJ133" s="15" t="s">
        <v>86</v>
      </c>
      <c r="BK133" s="109">
        <f>ROUND(I133*H133,2)</f>
        <v>0</v>
      </c>
      <c r="BL133" s="15" t="s">
        <v>212</v>
      </c>
      <c r="BM133" s="108" t="s">
        <v>1406</v>
      </c>
    </row>
    <row r="134" spans="2:65" s="25" customFormat="1" ht="39">
      <c r="B134" s="23"/>
      <c r="D134" s="110" t="s">
        <v>214</v>
      </c>
      <c r="F134" s="198" t="s">
        <v>757</v>
      </c>
      <c r="I134" s="2"/>
      <c r="L134" s="23"/>
      <c r="M134" s="112"/>
      <c r="N134" s="105"/>
      <c r="O134" s="105"/>
      <c r="P134" s="105"/>
      <c r="Q134" s="105"/>
      <c r="R134" s="105"/>
      <c r="S134" s="105"/>
      <c r="T134" s="113"/>
      <c r="AT134" s="15" t="s">
        <v>214</v>
      </c>
      <c r="AU134" s="15" t="s">
        <v>88</v>
      </c>
    </row>
    <row r="135" spans="2:65" s="25" customFormat="1" ht="195">
      <c r="B135" s="23"/>
      <c r="D135" s="110" t="s">
        <v>237</v>
      </c>
      <c r="F135" s="111" t="s">
        <v>758</v>
      </c>
      <c r="I135" s="2"/>
      <c r="L135" s="23"/>
      <c r="M135" s="112"/>
      <c r="N135" s="105"/>
      <c r="O135" s="105"/>
      <c r="P135" s="105"/>
      <c r="Q135" s="105"/>
      <c r="R135" s="105"/>
      <c r="S135" s="105"/>
      <c r="T135" s="113"/>
      <c r="AT135" s="15" t="s">
        <v>237</v>
      </c>
      <c r="AU135" s="15" t="s">
        <v>88</v>
      </c>
    </row>
    <row r="136" spans="2:65" s="115" customFormat="1" ht="22.5">
      <c r="B136" s="114"/>
      <c r="D136" s="110" t="s">
        <v>218</v>
      </c>
      <c r="E136" s="116" t="s">
        <v>1</v>
      </c>
      <c r="F136" s="117" t="s">
        <v>1407</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65" s="122" customFormat="1">
      <c r="B137" s="121"/>
      <c r="D137" s="110" t="s">
        <v>218</v>
      </c>
      <c r="E137" s="123" t="s">
        <v>1</v>
      </c>
      <c r="F137" s="124" t="s">
        <v>1408</v>
      </c>
      <c r="H137" s="125">
        <v>4531</v>
      </c>
      <c r="I137" s="6"/>
      <c r="L137" s="121"/>
      <c r="M137" s="126"/>
      <c r="N137" s="127"/>
      <c r="O137" s="127"/>
      <c r="P137" s="127"/>
      <c r="Q137" s="127"/>
      <c r="R137" s="127"/>
      <c r="S137" s="127"/>
      <c r="T137" s="128"/>
      <c r="AT137" s="123" t="s">
        <v>218</v>
      </c>
      <c r="AU137" s="123" t="s">
        <v>88</v>
      </c>
      <c r="AV137" s="122" t="s">
        <v>88</v>
      </c>
      <c r="AW137" s="122" t="s">
        <v>35</v>
      </c>
      <c r="AX137" s="122" t="s">
        <v>79</v>
      </c>
      <c r="AY137" s="123" t="s">
        <v>205</v>
      </c>
    </row>
    <row r="138" spans="2:65" s="122" customFormat="1">
      <c r="B138" s="121"/>
      <c r="D138" s="110" t="s">
        <v>218</v>
      </c>
      <c r="E138" s="123" t="s">
        <v>1</v>
      </c>
      <c r="F138" s="124" t="s">
        <v>1409</v>
      </c>
      <c r="H138" s="125">
        <v>12688.5</v>
      </c>
      <c r="I138" s="6"/>
      <c r="L138" s="121"/>
      <c r="M138" s="126"/>
      <c r="N138" s="127"/>
      <c r="O138" s="127"/>
      <c r="P138" s="127"/>
      <c r="Q138" s="127"/>
      <c r="R138" s="127"/>
      <c r="S138" s="127"/>
      <c r="T138" s="128"/>
      <c r="AT138" s="123" t="s">
        <v>218</v>
      </c>
      <c r="AU138" s="123" t="s">
        <v>88</v>
      </c>
      <c r="AV138" s="122" t="s">
        <v>88</v>
      </c>
      <c r="AW138" s="122" t="s">
        <v>35</v>
      </c>
      <c r="AX138" s="122" t="s">
        <v>79</v>
      </c>
      <c r="AY138" s="123" t="s">
        <v>205</v>
      </c>
    </row>
    <row r="139" spans="2:65" s="200" customFormat="1">
      <c r="B139" s="199"/>
      <c r="D139" s="110" t="s">
        <v>218</v>
      </c>
      <c r="E139" s="201" t="s">
        <v>1</v>
      </c>
      <c r="F139" s="202" t="s">
        <v>220</v>
      </c>
      <c r="H139" s="203">
        <v>17219.5</v>
      </c>
      <c r="I139" s="7"/>
      <c r="L139" s="199"/>
      <c r="M139" s="204"/>
      <c r="N139" s="205"/>
      <c r="O139" s="205"/>
      <c r="P139" s="205"/>
      <c r="Q139" s="205"/>
      <c r="R139" s="205"/>
      <c r="S139" s="205"/>
      <c r="T139" s="206"/>
      <c r="AT139" s="201" t="s">
        <v>218</v>
      </c>
      <c r="AU139" s="201" t="s">
        <v>88</v>
      </c>
      <c r="AV139" s="200" t="s">
        <v>212</v>
      </c>
      <c r="AW139" s="200" t="s">
        <v>35</v>
      </c>
      <c r="AX139" s="200" t="s">
        <v>86</v>
      </c>
      <c r="AY139" s="201" t="s">
        <v>205</v>
      </c>
    </row>
    <row r="140" spans="2:65" s="25" customFormat="1" ht="16.5" customHeight="1">
      <c r="B140" s="23"/>
      <c r="C140" s="98" t="s">
        <v>230</v>
      </c>
      <c r="D140" s="98" t="s">
        <v>207</v>
      </c>
      <c r="E140" s="99" t="s">
        <v>264</v>
      </c>
      <c r="F140" s="100" t="s">
        <v>265</v>
      </c>
      <c r="G140" s="101" t="s">
        <v>233</v>
      </c>
      <c r="H140" s="102">
        <v>17219.5</v>
      </c>
      <c r="I140" s="5"/>
      <c r="J140" s="102">
        <f>ROUND(I140*H140,2)</f>
        <v>0</v>
      </c>
      <c r="K140" s="100" t="s">
        <v>234</v>
      </c>
      <c r="L140" s="23"/>
      <c r="M140" s="103" t="s">
        <v>1</v>
      </c>
      <c r="N140" s="104" t="s">
        <v>44</v>
      </c>
      <c r="O140" s="105"/>
      <c r="P140" s="106">
        <f>O140*H140</f>
        <v>0</v>
      </c>
      <c r="Q140" s="106">
        <v>0</v>
      </c>
      <c r="R140" s="106">
        <f>Q140*H140</f>
        <v>0</v>
      </c>
      <c r="S140" s="106">
        <v>0</v>
      </c>
      <c r="T140" s="107">
        <f>S140*H140</f>
        <v>0</v>
      </c>
      <c r="AR140" s="108" t="s">
        <v>212</v>
      </c>
      <c r="AT140" s="108" t="s">
        <v>207</v>
      </c>
      <c r="AU140" s="108" t="s">
        <v>88</v>
      </c>
      <c r="AY140" s="15" t="s">
        <v>205</v>
      </c>
      <c r="BE140" s="109">
        <f>IF(N140="základní",J140,0)</f>
        <v>0</v>
      </c>
      <c r="BF140" s="109">
        <f>IF(N140="snížená",J140,0)</f>
        <v>0</v>
      </c>
      <c r="BG140" s="109">
        <f>IF(N140="zákl. přenesená",J140,0)</f>
        <v>0</v>
      </c>
      <c r="BH140" s="109">
        <f>IF(N140="sníž. přenesená",J140,0)</f>
        <v>0</v>
      </c>
      <c r="BI140" s="109">
        <f>IF(N140="nulová",J140,0)</f>
        <v>0</v>
      </c>
      <c r="BJ140" s="15" t="s">
        <v>86</v>
      </c>
      <c r="BK140" s="109">
        <f>ROUND(I140*H140,2)</f>
        <v>0</v>
      </c>
      <c r="BL140" s="15" t="s">
        <v>212</v>
      </c>
      <c r="BM140" s="108" t="s">
        <v>1410</v>
      </c>
    </row>
    <row r="141" spans="2:65" s="25" customFormat="1" ht="19.5">
      <c r="B141" s="23"/>
      <c r="D141" s="110" t="s">
        <v>214</v>
      </c>
      <c r="F141" s="198" t="s">
        <v>267</v>
      </c>
      <c r="I141" s="2"/>
      <c r="L141" s="23"/>
      <c r="M141" s="112"/>
      <c r="N141" s="105"/>
      <c r="O141" s="105"/>
      <c r="P141" s="105"/>
      <c r="Q141" s="105"/>
      <c r="R141" s="105"/>
      <c r="S141" s="105"/>
      <c r="T141" s="113"/>
      <c r="AT141" s="15" t="s">
        <v>214</v>
      </c>
      <c r="AU141" s="15" t="s">
        <v>88</v>
      </c>
    </row>
    <row r="142" spans="2:65" s="25" customFormat="1" ht="146.25">
      <c r="B142" s="23"/>
      <c r="D142" s="110" t="s">
        <v>237</v>
      </c>
      <c r="F142" s="111" t="s">
        <v>268</v>
      </c>
      <c r="I142" s="2"/>
      <c r="L142" s="23"/>
      <c r="M142" s="112"/>
      <c r="N142" s="105"/>
      <c r="O142" s="105"/>
      <c r="P142" s="105"/>
      <c r="Q142" s="105"/>
      <c r="R142" s="105"/>
      <c r="S142" s="105"/>
      <c r="T142" s="113"/>
      <c r="AT142" s="15" t="s">
        <v>237</v>
      </c>
      <c r="AU142" s="15" t="s">
        <v>88</v>
      </c>
    </row>
    <row r="143" spans="2:65" s="115" customFormat="1" ht="22.5">
      <c r="B143" s="114"/>
      <c r="D143" s="110" t="s">
        <v>218</v>
      </c>
      <c r="E143" s="116" t="s">
        <v>1</v>
      </c>
      <c r="F143" s="117" t="s">
        <v>1411</v>
      </c>
      <c r="H143" s="116" t="s">
        <v>1</v>
      </c>
      <c r="I143" s="9"/>
      <c r="L143" s="114"/>
      <c r="M143" s="118"/>
      <c r="N143" s="119"/>
      <c r="O143" s="119"/>
      <c r="P143" s="119"/>
      <c r="Q143" s="119"/>
      <c r="R143" s="119"/>
      <c r="S143" s="119"/>
      <c r="T143" s="120"/>
      <c r="AT143" s="116" t="s">
        <v>218</v>
      </c>
      <c r="AU143" s="116" t="s">
        <v>88</v>
      </c>
      <c r="AV143" s="115" t="s">
        <v>86</v>
      </c>
      <c r="AW143" s="115" t="s">
        <v>35</v>
      </c>
      <c r="AX143" s="115" t="s">
        <v>79</v>
      </c>
      <c r="AY143" s="116" t="s">
        <v>205</v>
      </c>
    </row>
    <row r="144" spans="2:65" s="122" customFormat="1" ht="22.5">
      <c r="B144" s="121"/>
      <c r="D144" s="110" t="s">
        <v>218</v>
      </c>
      <c r="E144" s="123" t="s">
        <v>1</v>
      </c>
      <c r="F144" s="124" t="s">
        <v>1412</v>
      </c>
      <c r="H144" s="125">
        <v>4531</v>
      </c>
      <c r="I144" s="6"/>
      <c r="L144" s="121"/>
      <c r="M144" s="126"/>
      <c r="N144" s="127"/>
      <c r="O144" s="127"/>
      <c r="P144" s="127"/>
      <c r="Q144" s="127"/>
      <c r="R144" s="127"/>
      <c r="S144" s="127"/>
      <c r="T144" s="128"/>
      <c r="AT144" s="123" t="s">
        <v>218</v>
      </c>
      <c r="AU144" s="123" t="s">
        <v>88</v>
      </c>
      <c r="AV144" s="122" t="s">
        <v>88</v>
      </c>
      <c r="AW144" s="122" t="s">
        <v>35</v>
      </c>
      <c r="AX144" s="122" t="s">
        <v>79</v>
      </c>
      <c r="AY144" s="123" t="s">
        <v>205</v>
      </c>
    </row>
    <row r="145" spans="2:65" s="122" customFormat="1">
      <c r="B145" s="121"/>
      <c r="D145" s="110" t="s">
        <v>218</v>
      </c>
      <c r="E145" s="123" t="s">
        <v>1</v>
      </c>
      <c r="F145" s="124" t="s">
        <v>1409</v>
      </c>
      <c r="H145" s="125">
        <v>12688.5</v>
      </c>
      <c r="I145" s="6"/>
      <c r="L145" s="121"/>
      <c r="M145" s="126"/>
      <c r="N145" s="127"/>
      <c r="O145" s="127"/>
      <c r="P145" s="127"/>
      <c r="Q145" s="127"/>
      <c r="R145" s="127"/>
      <c r="S145" s="127"/>
      <c r="T145" s="128"/>
      <c r="AT145" s="123" t="s">
        <v>218</v>
      </c>
      <c r="AU145" s="123" t="s">
        <v>88</v>
      </c>
      <c r="AV145" s="122" t="s">
        <v>88</v>
      </c>
      <c r="AW145" s="122" t="s">
        <v>35</v>
      </c>
      <c r="AX145" s="122" t="s">
        <v>79</v>
      </c>
      <c r="AY145" s="123" t="s">
        <v>205</v>
      </c>
    </row>
    <row r="146" spans="2:65" s="200" customFormat="1">
      <c r="B146" s="199"/>
      <c r="D146" s="110" t="s">
        <v>218</v>
      </c>
      <c r="E146" s="201" t="s">
        <v>1</v>
      </c>
      <c r="F146" s="202" t="s">
        <v>220</v>
      </c>
      <c r="H146" s="203">
        <v>17219.5</v>
      </c>
      <c r="I146" s="7"/>
      <c r="L146" s="199"/>
      <c r="M146" s="204"/>
      <c r="N146" s="205"/>
      <c r="O146" s="205"/>
      <c r="P146" s="205"/>
      <c r="Q146" s="205"/>
      <c r="R146" s="205"/>
      <c r="S146" s="205"/>
      <c r="T146" s="206"/>
      <c r="AT146" s="201" t="s">
        <v>218</v>
      </c>
      <c r="AU146" s="201" t="s">
        <v>88</v>
      </c>
      <c r="AV146" s="200" t="s">
        <v>212</v>
      </c>
      <c r="AW146" s="200" t="s">
        <v>35</v>
      </c>
      <c r="AX146" s="200" t="s">
        <v>86</v>
      </c>
      <c r="AY146" s="201" t="s">
        <v>205</v>
      </c>
    </row>
    <row r="147" spans="2:65" s="25" customFormat="1" ht="24" customHeight="1">
      <c r="B147" s="23"/>
      <c r="C147" s="98" t="s">
        <v>212</v>
      </c>
      <c r="D147" s="98" t="s">
        <v>207</v>
      </c>
      <c r="E147" s="99" t="s">
        <v>682</v>
      </c>
      <c r="F147" s="100" t="s">
        <v>683</v>
      </c>
      <c r="G147" s="101" t="s">
        <v>210</v>
      </c>
      <c r="H147" s="102">
        <v>45310</v>
      </c>
      <c r="I147" s="5"/>
      <c r="J147" s="102">
        <f>ROUND(I147*H147,2)</f>
        <v>0</v>
      </c>
      <c r="K147" s="100" t="s">
        <v>234</v>
      </c>
      <c r="L147" s="23"/>
      <c r="M147" s="103" t="s">
        <v>1</v>
      </c>
      <c r="N147" s="104" t="s">
        <v>44</v>
      </c>
      <c r="O147" s="105"/>
      <c r="P147" s="106">
        <f>O147*H147</f>
        <v>0</v>
      </c>
      <c r="Q147" s="106">
        <v>0</v>
      </c>
      <c r="R147" s="106">
        <f>Q147*H147</f>
        <v>0</v>
      </c>
      <c r="S147" s="106">
        <v>0</v>
      </c>
      <c r="T147" s="107">
        <f>S147*H147</f>
        <v>0</v>
      </c>
      <c r="AR147" s="108" t="s">
        <v>212</v>
      </c>
      <c r="AT147" s="108" t="s">
        <v>207</v>
      </c>
      <c r="AU147" s="108" t="s">
        <v>88</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1413</v>
      </c>
    </row>
    <row r="148" spans="2:65" s="25" customFormat="1" ht="19.5">
      <c r="B148" s="23"/>
      <c r="D148" s="110" t="s">
        <v>214</v>
      </c>
      <c r="F148" s="198" t="s">
        <v>685</v>
      </c>
      <c r="I148" s="2"/>
      <c r="L148" s="23"/>
      <c r="M148" s="112"/>
      <c r="N148" s="105"/>
      <c r="O148" s="105"/>
      <c r="P148" s="105"/>
      <c r="Q148" s="105"/>
      <c r="R148" s="105"/>
      <c r="S148" s="105"/>
      <c r="T148" s="113"/>
      <c r="AT148" s="15" t="s">
        <v>214</v>
      </c>
      <c r="AU148" s="15" t="s">
        <v>88</v>
      </c>
    </row>
    <row r="149" spans="2:65" s="25" customFormat="1" ht="117">
      <c r="B149" s="23"/>
      <c r="D149" s="110" t="s">
        <v>237</v>
      </c>
      <c r="F149" s="111" t="s">
        <v>284</v>
      </c>
      <c r="I149" s="2"/>
      <c r="L149" s="23"/>
      <c r="M149" s="112"/>
      <c r="N149" s="105"/>
      <c r="O149" s="105"/>
      <c r="P149" s="105"/>
      <c r="Q149" s="105"/>
      <c r="R149" s="105"/>
      <c r="S149" s="105"/>
      <c r="T149" s="113"/>
      <c r="AT149" s="15" t="s">
        <v>237</v>
      </c>
      <c r="AU149" s="15" t="s">
        <v>88</v>
      </c>
    </row>
    <row r="150" spans="2:65" s="115" customFormat="1" ht="22.5">
      <c r="B150" s="114"/>
      <c r="D150" s="110" t="s">
        <v>218</v>
      </c>
      <c r="E150" s="116" t="s">
        <v>1</v>
      </c>
      <c r="F150" s="117" t="s">
        <v>1414</v>
      </c>
      <c r="H150" s="116" t="s">
        <v>1</v>
      </c>
      <c r="I150" s="9"/>
      <c r="L150" s="114"/>
      <c r="M150" s="118"/>
      <c r="N150" s="119"/>
      <c r="O150" s="119"/>
      <c r="P150" s="119"/>
      <c r="Q150" s="119"/>
      <c r="R150" s="119"/>
      <c r="S150" s="119"/>
      <c r="T150" s="120"/>
      <c r="AT150" s="116" t="s">
        <v>218</v>
      </c>
      <c r="AU150" s="116" t="s">
        <v>88</v>
      </c>
      <c r="AV150" s="115" t="s">
        <v>86</v>
      </c>
      <c r="AW150" s="115" t="s">
        <v>35</v>
      </c>
      <c r="AX150" s="115" t="s">
        <v>79</v>
      </c>
      <c r="AY150" s="116" t="s">
        <v>205</v>
      </c>
    </row>
    <row r="151" spans="2:65" s="122" customFormat="1">
      <c r="B151" s="121"/>
      <c r="D151" s="110" t="s">
        <v>218</v>
      </c>
      <c r="E151" s="123" t="s">
        <v>1</v>
      </c>
      <c r="F151" s="124" t="s">
        <v>1415</v>
      </c>
      <c r="H151" s="125">
        <v>45310</v>
      </c>
      <c r="I151" s="6"/>
      <c r="L151" s="121"/>
      <c r="M151" s="126"/>
      <c r="N151" s="127"/>
      <c r="O151" s="127"/>
      <c r="P151" s="127"/>
      <c r="Q151" s="127"/>
      <c r="R151" s="127"/>
      <c r="S151" s="127"/>
      <c r="T151" s="128"/>
      <c r="AT151" s="123" t="s">
        <v>218</v>
      </c>
      <c r="AU151" s="123" t="s">
        <v>88</v>
      </c>
      <c r="AV151" s="122" t="s">
        <v>88</v>
      </c>
      <c r="AW151" s="122" t="s">
        <v>35</v>
      </c>
      <c r="AX151" s="122" t="s">
        <v>79</v>
      </c>
      <c r="AY151" s="123" t="s">
        <v>205</v>
      </c>
    </row>
    <row r="152" spans="2:65" s="200" customFormat="1">
      <c r="B152" s="199"/>
      <c r="D152" s="110" t="s">
        <v>218</v>
      </c>
      <c r="E152" s="201" t="s">
        <v>1</v>
      </c>
      <c r="F152" s="202" t="s">
        <v>220</v>
      </c>
      <c r="H152" s="203">
        <v>45310</v>
      </c>
      <c r="I152" s="7"/>
      <c r="L152" s="199"/>
      <c r="M152" s="204"/>
      <c r="N152" s="205"/>
      <c r="O152" s="205"/>
      <c r="P152" s="205"/>
      <c r="Q152" s="205"/>
      <c r="R152" s="205"/>
      <c r="S152" s="205"/>
      <c r="T152" s="206"/>
      <c r="AT152" s="201" t="s">
        <v>218</v>
      </c>
      <c r="AU152" s="201" t="s">
        <v>88</v>
      </c>
      <c r="AV152" s="200" t="s">
        <v>212</v>
      </c>
      <c r="AW152" s="200" t="s">
        <v>35</v>
      </c>
      <c r="AX152" s="200" t="s">
        <v>86</v>
      </c>
      <c r="AY152" s="201" t="s">
        <v>205</v>
      </c>
    </row>
    <row r="153" spans="2:65" s="25" customFormat="1" ht="24" customHeight="1">
      <c r="B153" s="23"/>
      <c r="C153" s="98" t="s">
        <v>258</v>
      </c>
      <c r="D153" s="98" t="s">
        <v>207</v>
      </c>
      <c r="E153" s="99" t="s">
        <v>280</v>
      </c>
      <c r="F153" s="100" t="s">
        <v>281</v>
      </c>
      <c r="G153" s="101" t="s">
        <v>210</v>
      </c>
      <c r="H153" s="102">
        <v>42295</v>
      </c>
      <c r="I153" s="5"/>
      <c r="J153" s="102">
        <f>ROUND(I153*H153,2)</f>
        <v>0</v>
      </c>
      <c r="K153" s="100" t="s">
        <v>234</v>
      </c>
      <c r="L153" s="23"/>
      <c r="M153" s="103" t="s">
        <v>1</v>
      </c>
      <c r="N153" s="104" t="s">
        <v>44</v>
      </c>
      <c r="O153" s="105"/>
      <c r="P153" s="106">
        <f>O153*H153</f>
        <v>0</v>
      </c>
      <c r="Q153" s="106">
        <v>0</v>
      </c>
      <c r="R153" s="106">
        <f>Q153*H153</f>
        <v>0</v>
      </c>
      <c r="S153" s="106">
        <v>0</v>
      </c>
      <c r="T153" s="107">
        <f>S153*H153</f>
        <v>0</v>
      </c>
      <c r="AR153" s="108" t="s">
        <v>212</v>
      </c>
      <c r="AT153" s="108" t="s">
        <v>207</v>
      </c>
      <c r="AU153" s="108" t="s">
        <v>88</v>
      </c>
      <c r="AY153" s="15" t="s">
        <v>205</v>
      </c>
      <c r="BE153" s="109">
        <f>IF(N153="základní",J153,0)</f>
        <v>0</v>
      </c>
      <c r="BF153" s="109">
        <f>IF(N153="snížená",J153,0)</f>
        <v>0</v>
      </c>
      <c r="BG153" s="109">
        <f>IF(N153="zákl. přenesená",J153,0)</f>
        <v>0</v>
      </c>
      <c r="BH153" s="109">
        <f>IF(N153="sníž. přenesená",J153,0)</f>
        <v>0</v>
      </c>
      <c r="BI153" s="109">
        <f>IF(N153="nulová",J153,0)</f>
        <v>0</v>
      </c>
      <c r="BJ153" s="15" t="s">
        <v>86</v>
      </c>
      <c r="BK153" s="109">
        <f>ROUND(I153*H153,2)</f>
        <v>0</v>
      </c>
      <c r="BL153" s="15" t="s">
        <v>212</v>
      </c>
      <c r="BM153" s="108" t="s">
        <v>1416</v>
      </c>
    </row>
    <row r="154" spans="2:65" s="25" customFormat="1" ht="19.5">
      <c r="B154" s="23"/>
      <c r="D154" s="110" t="s">
        <v>214</v>
      </c>
      <c r="F154" s="198" t="s">
        <v>283</v>
      </c>
      <c r="I154" s="2"/>
      <c r="L154" s="23"/>
      <c r="M154" s="112"/>
      <c r="N154" s="105"/>
      <c r="O154" s="105"/>
      <c r="P154" s="105"/>
      <c r="Q154" s="105"/>
      <c r="R154" s="105"/>
      <c r="S154" s="105"/>
      <c r="T154" s="113"/>
      <c r="AT154" s="15" t="s">
        <v>214</v>
      </c>
      <c r="AU154" s="15" t="s">
        <v>88</v>
      </c>
    </row>
    <row r="155" spans="2:65" s="25" customFormat="1" ht="117">
      <c r="B155" s="23"/>
      <c r="D155" s="110" t="s">
        <v>237</v>
      </c>
      <c r="F155" s="111" t="s">
        <v>284</v>
      </c>
      <c r="I155" s="2"/>
      <c r="L155" s="23"/>
      <c r="M155" s="112"/>
      <c r="N155" s="105"/>
      <c r="O155" s="105"/>
      <c r="P155" s="105"/>
      <c r="Q155" s="105"/>
      <c r="R155" s="105"/>
      <c r="S155" s="105"/>
      <c r="T155" s="113"/>
      <c r="AT155" s="15" t="s">
        <v>237</v>
      </c>
      <c r="AU155" s="15" t="s">
        <v>88</v>
      </c>
    </row>
    <row r="156" spans="2:65" s="115" customFormat="1">
      <c r="B156" s="114"/>
      <c r="D156" s="110" t="s">
        <v>218</v>
      </c>
      <c r="E156" s="116" t="s">
        <v>1</v>
      </c>
      <c r="F156" s="117" t="s">
        <v>1417</v>
      </c>
      <c r="H156" s="116" t="s">
        <v>1</v>
      </c>
      <c r="I156" s="9"/>
      <c r="L156" s="114"/>
      <c r="M156" s="118"/>
      <c r="N156" s="119"/>
      <c r="O156" s="119"/>
      <c r="P156" s="119"/>
      <c r="Q156" s="119"/>
      <c r="R156" s="119"/>
      <c r="S156" s="119"/>
      <c r="T156" s="120"/>
      <c r="AT156" s="116" t="s">
        <v>218</v>
      </c>
      <c r="AU156" s="116" t="s">
        <v>88</v>
      </c>
      <c r="AV156" s="115" t="s">
        <v>86</v>
      </c>
      <c r="AW156" s="115" t="s">
        <v>35</v>
      </c>
      <c r="AX156" s="115" t="s">
        <v>79</v>
      </c>
      <c r="AY156" s="116" t="s">
        <v>205</v>
      </c>
    </row>
    <row r="157" spans="2:65" s="122" customFormat="1">
      <c r="B157" s="121"/>
      <c r="D157" s="110" t="s">
        <v>218</v>
      </c>
      <c r="E157" s="123" t="s">
        <v>1</v>
      </c>
      <c r="F157" s="124" t="s">
        <v>1418</v>
      </c>
      <c r="H157" s="125">
        <v>42295</v>
      </c>
      <c r="I157" s="6"/>
      <c r="L157" s="121"/>
      <c r="M157" s="126"/>
      <c r="N157" s="127"/>
      <c r="O157" s="127"/>
      <c r="P157" s="127"/>
      <c r="Q157" s="127"/>
      <c r="R157" s="127"/>
      <c r="S157" s="127"/>
      <c r="T157" s="128"/>
      <c r="AT157" s="123" t="s">
        <v>218</v>
      </c>
      <c r="AU157" s="123" t="s">
        <v>88</v>
      </c>
      <c r="AV157" s="122" t="s">
        <v>88</v>
      </c>
      <c r="AW157" s="122" t="s">
        <v>35</v>
      </c>
      <c r="AX157" s="122" t="s">
        <v>79</v>
      </c>
      <c r="AY157" s="123" t="s">
        <v>205</v>
      </c>
    </row>
    <row r="158" spans="2:65" s="200" customFormat="1">
      <c r="B158" s="199"/>
      <c r="D158" s="110" t="s">
        <v>218</v>
      </c>
      <c r="E158" s="201" t="s">
        <v>1</v>
      </c>
      <c r="F158" s="202" t="s">
        <v>220</v>
      </c>
      <c r="H158" s="203">
        <v>42295</v>
      </c>
      <c r="I158" s="7"/>
      <c r="L158" s="199"/>
      <c r="M158" s="275"/>
      <c r="N158" s="276"/>
      <c r="O158" s="276"/>
      <c r="P158" s="276"/>
      <c r="Q158" s="276"/>
      <c r="R158" s="276"/>
      <c r="S158" s="276"/>
      <c r="T158" s="277"/>
      <c r="AT158" s="201" t="s">
        <v>218</v>
      </c>
      <c r="AU158" s="201" t="s">
        <v>88</v>
      </c>
      <c r="AV158" s="200" t="s">
        <v>212</v>
      </c>
      <c r="AW158" s="200" t="s">
        <v>35</v>
      </c>
      <c r="AX158" s="200" t="s">
        <v>86</v>
      </c>
      <c r="AY158" s="201" t="s">
        <v>205</v>
      </c>
    </row>
    <row r="159" spans="2:65" s="25" customFormat="1" ht="6.95" customHeight="1">
      <c r="B159" s="53"/>
      <c r="C159" s="54"/>
      <c r="D159" s="54"/>
      <c r="E159" s="54"/>
      <c r="F159" s="54"/>
      <c r="G159" s="54"/>
      <c r="H159" s="54"/>
      <c r="I159" s="3"/>
      <c r="J159" s="54"/>
      <c r="K159" s="54"/>
      <c r="L159" s="23"/>
    </row>
  </sheetData>
  <sheetProtection algorithmName="SHA-512" hashValue="PKYebGhSQ6hhzj9aSVVmoTn6ilYF24kW5xyMSSjEfdt0GS5u6OgLWHwE7PfxBnsG1qg1XhhTrG+WCpA4OhkDCw==" saltValue="sHNKIhR/Sy7yg1ZPAK3AHQ==" spinCount="100000" sheet="1" objects="1" scenarios="1"/>
  <autoFilter ref="C121:K15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69"/>
  <sheetViews>
    <sheetView showGridLines="0" topLeftCell="A109" workbookViewId="0">
      <selection activeCell="W130" sqref="W130"/>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157</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1395</v>
      </c>
      <c r="F9" s="271"/>
      <c r="G9" s="271"/>
      <c r="H9" s="271"/>
      <c r="L9" s="23"/>
    </row>
    <row r="10" spans="2:46" s="25" customFormat="1" ht="12" customHeight="1">
      <c r="B10" s="23"/>
      <c r="D10" s="22" t="s">
        <v>173</v>
      </c>
      <c r="L10" s="23"/>
    </row>
    <row r="11" spans="2:46" s="25" customFormat="1" ht="36.950000000000003" customHeight="1">
      <c r="B11" s="23"/>
      <c r="E11" s="245" t="s">
        <v>1419</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ROUND(J122,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ROUND((SUM(BE122:BE168)),  2)</f>
        <v>0</v>
      </c>
      <c r="I35" s="39">
        <v>0.21</v>
      </c>
      <c r="J35" s="38">
        <f>ROUND(((SUM(BE122:BE168))*I35),  2)</f>
        <v>0</v>
      </c>
      <c r="L35" s="23"/>
    </row>
    <row r="36" spans="2:12" s="25" customFormat="1" ht="14.45" customHeight="1">
      <c r="B36" s="23"/>
      <c r="E36" s="22" t="s">
        <v>45</v>
      </c>
      <c r="F36" s="38">
        <f>ROUND((SUM(BF122:BF168)),  2)</f>
        <v>0</v>
      </c>
      <c r="I36" s="39">
        <v>0.15</v>
      </c>
      <c r="J36" s="38">
        <f>ROUND(((SUM(BF122:BF168))*I36),  2)</f>
        <v>0</v>
      </c>
      <c r="L36" s="23"/>
    </row>
    <row r="37" spans="2:12" s="25" customFormat="1" ht="14.45" hidden="1" customHeight="1">
      <c r="B37" s="23"/>
      <c r="E37" s="22" t="s">
        <v>46</v>
      </c>
      <c r="F37" s="38">
        <f>ROUND((SUM(BG122:BG168)),  2)</f>
        <v>0</v>
      </c>
      <c r="I37" s="39">
        <v>0.21</v>
      </c>
      <c r="J37" s="38">
        <f>0</f>
        <v>0</v>
      </c>
      <c r="L37" s="23"/>
    </row>
    <row r="38" spans="2:12" s="25" customFormat="1" ht="14.45" hidden="1" customHeight="1">
      <c r="B38" s="23"/>
      <c r="E38" s="22" t="s">
        <v>47</v>
      </c>
      <c r="F38" s="38">
        <f>ROUND((SUM(BH122:BH168)),  2)</f>
        <v>0</v>
      </c>
      <c r="I38" s="39">
        <v>0.15</v>
      </c>
      <c r="J38" s="38">
        <f>0</f>
        <v>0</v>
      </c>
      <c r="L38" s="23"/>
    </row>
    <row r="39" spans="2:12" s="25" customFormat="1" ht="14.45" hidden="1" customHeight="1">
      <c r="B39" s="23"/>
      <c r="E39" s="22" t="s">
        <v>48</v>
      </c>
      <c r="F39" s="38">
        <f>ROUND((SUM(BI122:BI168)),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1395</v>
      </c>
      <c r="F87" s="271"/>
      <c r="G87" s="271"/>
      <c r="H87" s="271"/>
      <c r="L87" s="23"/>
    </row>
    <row r="88" spans="2:12" s="25" customFormat="1" ht="12" customHeight="1">
      <c r="B88" s="23"/>
      <c r="C88" s="22" t="s">
        <v>173</v>
      </c>
      <c r="L88" s="23"/>
    </row>
    <row r="89" spans="2:12" s="25" customFormat="1" ht="16.5" customHeight="1">
      <c r="B89" s="23"/>
      <c r="E89" s="245" t="str">
        <f>E11</f>
        <v>SO 06.2 - Kácení</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J122</f>
        <v>0</v>
      </c>
      <c r="L98" s="23"/>
      <c r="AU98" s="15" t="s">
        <v>180</v>
      </c>
    </row>
    <row r="99" spans="2:47" s="62" customFormat="1" ht="24.95" customHeight="1">
      <c r="B99" s="61"/>
      <c r="D99" s="63" t="s">
        <v>181</v>
      </c>
      <c r="E99" s="64"/>
      <c r="F99" s="64"/>
      <c r="G99" s="64"/>
      <c r="H99" s="64"/>
      <c r="I99" s="64"/>
      <c r="J99" s="65">
        <f>J123</f>
        <v>0</v>
      </c>
      <c r="L99" s="61"/>
    </row>
    <row r="100" spans="2:47" s="188" customFormat="1" ht="19.899999999999999" customHeight="1">
      <c r="B100" s="66"/>
      <c r="D100" s="68" t="s">
        <v>182</v>
      </c>
      <c r="E100" s="69"/>
      <c r="F100" s="69"/>
      <c r="G100" s="69"/>
      <c r="H100" s="69"/>
      <c r="I100" s="69"/>
      <c r="J100" s="70">
        <f>J124</f>
        <v>0</v>
      </c>
      <c r="L100" s="66"/>
    </row>
    <row r="101" spans="2:47" s="25" customFormat="1" ht="21.75" customHeight="1">
      <c r="B101" s="23"/>
      <c r="L101" s="23"/>
    </row>
    <row r="102" spans="2:47" s="25" customFormat="1" ht="6.95" customHeight="1">
      <c r="B102" s="53"/>
      <c r="C102" s="54"/>
      <c r="D102" s="54"/>
      <c r="E102" s="54"/>
      <c r="F102" s="54"/>
      <c r="G102" s="54"/>
      <c r="H102" s="54"/>
      <c r="I102" s="54"/>
      <c r="J102" s="54"/>
      <c r="K102" s="54"/>
      <c r="L102" s="23"/>
    </row>
    <row r="106" spans="2:47" s="25" customFormat="1" ht="6.95" customHeight="1">
      <c r="B106" s="55"/>
      <c r="C106" s="56"/>
      <c r="D106" s="56"/>
      <c r="E106" s="56"/>
      <c r="F106" s="56"/>
      <c r="G106" s="56"/>
      <c r="H106" s="56"/>
      <c r="I106" s="56"/>
      <c r="J106" s="56"/>
      <c r="K106" s="56"/>
      <c r="L106" s="23"/>
    </row>
    <row r="107" spans="2:47" s="25" customFormat="1" ht="24.95" customHeight="1">
      <c r="B107" s="23"/>
      <c r="C107" s="19" t="s">
        <v>190</v>
      </c>
      <c r="L107" s="23"/>
    </row>
    <row r="108" spans="2:47" s="25" customFormat="1" ht="6.95" customHeight="1">
      <c r="B108" s="23"/>
      <c r="L108" s="23"/>
    </row>
    <row r="109" spans="2:47" s="25" customFormat="1" ht="12" customHeight="1">
      <c r="B109" s="23"/>
      <c r="C109" s="22" t="s">
        <v>15</v>
      </c>
      <c r="L109" s="23"/>
    </row>
    <row r="110" spans="2:47" s="25" customFormat="1" ht="16.5" customHeight="1">
      <c r="B110" s="23"/>
      <c r="E110" s="272" t="str">
        <f>E7</f>
        <v>SN Žireč</v>
      </c>
      <c r="F110" s="273"/>
      <c r="G110" s="273"/>
      <c r="H110" s="273"/>
      <c r="L110" s="23"/>
    </row>
    <row r="111" spans="2:47" ht="12" customHeight="1">
      <c r="B111" s="18"/>
      <c r="C111" s="22" t="s">
        <v>171</v>
      </c>
      <c r="L111" s="18"/>
    </row>
    <row r="112" spans="2:47" s="25" customFormat="1" ht="16.5" customHeight="1">
      <c r="B112" s="23"/>
      <c r="E112" s="272" t="s">
        <v>1395</v>
      </c>
      <c r="F112" s="271"/>
      <c r="G112" s="271"/>
      <c r="H112" s="271"/>
      <c r="L112" s="23"/>
    </row>
    <row r="113" spans="2:65" s="25" customFormat="1" ht="12" customHeight="1">
      <c r="B113" s="23"/>
      <c r="C113" s="22" t="s">
        <v>173</v>
      </c>
      <c r="L113" s="23"/>
    </row>
    <row r="114" spans="2:65" s="25" customFormat="1" ht="16.5" customHeight="1">
      <c r="B114" s="23"/>
      <c r="E114" s="245" t="str">
        <f>E11</f>
        <v>SO 06.2 - Kácení</v>
      </c>
      <c r="F114" s="271"/>
      <c r="G114" s="271"/>
      <c r="H114" s="271"/>
      <c r="L114" s="23"/>
    </row>
    <row r="115" spans="2:65" s="25" customFormat="1" ht="6.95" customHeight="1">
      <c r="B115" s="23"/>
      <c r="L115" s="23"/>
    </row>
    <row r="116" spans="2:65" s="25" customFormat="1" ht="12" customHeight="1">
      <c r="B116" s="23"/>
      <c r="C116" s="22" t="s">
        <v>19</v>
      </c>
      <c r="F116" s="30" t="str">
        <f>F14</f>
        <v xml:space="preserve"> </v>
      </c>
      <c r="I116" s="22" t="s">
        <v>21</v>
      </c>
      <c r="J116" s="163" t="str">
        <f>IF(J14="","",J14)</f>
        <v>17. 12. 2018</v>
      </c>
      <c r="L116" s="23"/>
    </row>
    <row r="117" spans="2:65" s="25" customFormat="1" ht="6.95" customHeight="1">
      <c r="B117" s="23"/>
      <c r="L117" s="23"/>
    </row>
    <row r="118" spans="2:65" s="25" customFormat="1" ht="27.95" customHeight="1">
      <c r="B118" s="23"/>
      <c r="C118" s="22" t="s">
        <v>23</v>
      </c>
      <c r="F118" s="30" t="str">
        <f>E17</f>
        <v>Povodí Labe, státní podnik</v>
      </c>
      <c r="I118" s="22" t="s">
        <v>31</v>
      </c>
      <c r="J118" s="57" t="str">
        <f>E23</f>
        <v>Sweco Hydroprojekt a.s.</v>
      </c>
      <c r="L118" s="23"/>
    </row>
    <row r="119" spans="2:65" s="25" customFormat="1" ht="15.2" customHeight="1">
      <c r="B119" s="23"/>
      <c r="C119" s="22" t="s">
        <v>29</v>
      </c>
      <c r="F119" s="30" t="str">
        <f>IF(E20="","",E20)</f>
        <v>Vyplň údaj</v>
      </c>
      <c r="I119" s="22" t="s">
        <v>36</v>
      </c>
      <c r="J119" s="57" t="str">
        <f>E26</f>
        <v xml:space="preserve"> </v>
      </c>
      <c r="L119" s="23"/>
    </row>
    <row r="120" spans="2:65" s="25" customFormat="1" ht="10.35" customHeight="1">
      <c r="B120" s="23"/>
      <c r="L120" s="23"/>
    </row>
    <row r="121" spans="2:65" s="78" customFormat="1" ht="29.25" customHeight="1">
      <c r="B121" s="71"/>
      <c r="C121" s="72" t="s">
        <v>191</v>
      </c>
      <c r="D121" s="73" t="s">
        <v>64</v>
      </c>
      <c r="E121" s="73" t="s">
        <v>60</v>
      </c>
      <c r="F121" s="73" t="s">
        <v>61</v>
      </c>
      <c r="G121" s="73" t="s">
        <v>192</v>
      </c>
      <c r="H121" s="73" t="s">
        <v>193</v>
      </c>
      <c r="I121" s="73" t="s">
        <v>194</v>
      </c>
      <c r="J121" s="73" t="s">
        <v>178</v>
      </c>
      <c r="K121" s="74" t="s">
        <v>195</v>
      </c>
      <c r="L121" s="71"/>
      <c r="M121" s="75" t="s">
        <v>1</v>
      </c>
      <c r="N121" s="76" t="s">
        <v>43</v>
      </c>
      <c r="O121" s="76" t="s">
        <v>196</v>
      </c>
      <c r="P121" s="76" t="s">
        <v>197</v>
      </c>
      <c r="Q121" s="76" t="s">
        <v>198</v>
      </c>
      <c r="R121" s="76" t="s">
        <v>199</v>
      </c>
      <c r="S121" s="76" t="s">
        <v>200</v>
      </c>
      <c r="T121" s="77" t="s">
        <v>201</v>
      </c>
    </row>
    <row r="122" spans="2:65" s="25" customFormat="1" ht="22.9" customHeight="1">
      <c r="B122" s="23"/>
      <c r="C122" s="79" t="s">
        <v>202</v>
      </c>
      <c r="J122" s="80">
        <f>BK122</f>
        <v>0</v>
      </c>
      <c r="L122" s="23"/>
      <c r="M122" s="81"/>
      <c r="N122" s="33"/>
      <c r="O122" s="33"/>
      <c r="P122" s="82">
        <f>P123</f>
        <v>0</v>
      </c>
      <c r="Q122" s="33"/>
      <c r="R122" s="82">
        <f>R123</f>
        <v>4.8300000000000001E-3</v>
      </c>
      <c r="S122" s="33"/>
      <c r="T122" s="83">
        <f>T123</f>
        <v>0</v>
      </c>
      <c r="AT122" s="15" t="s">
        <v>78</v>
      </c>
      <c r="AU122" s="15" t="s">
        <v>180</v>
      </c>
      <c r="BK122" s="84">
        <f>BK123</f>
        <v>0</v>
      </c>
    </row>
    <row r="123" spans="2:65" s="86" customFormat="1" ht="25.9" customHeight="1">
      <c r="B123" s="85"/>
      <c r="D123" s="87" t="s">
        <v>78</v>
      </c>
      <c r="E123" s="88" t="s">
        <v>203</v>
      </c>
      <c r="F123" s="88" t="s">
        <v>204</v>
      </c>
      <c r="J123" s="89">
        <f>BK123</f>
        <v>0</v>
      </c>
      <c r="L123" s="85"/>
      <c r="M123" s="90"/>
      <c r="N123" s="91"/>
      <c r="O123" s="91"/>
      <c r="P123" s="92">
        <f>P124</f>
        <v>0</v>
      </c>
      <c r="Q123" s="91"/>
      <c r="R123" s="92">
        <f>R124</f>
        <v>4.8300000000000001E-3</v>
      </c>
      <c r="S123" s="91"/>
      <c r="T123" s="93">
        <f>T124</f>
        <v>0</v>
      </c>
      <c r="AR123" s="87" t="s">
        <v>86</v>
      </c>
      <c r="AT123" s="94" t="s">
        <v>78</v>
      </c>
      <c r="AU123" s="94" t="s">
        <v>79</v>
      </c>
      <c r="AY123" s="87" t="s">
        <v>205</v>
      </c>
      <c r="BK123" s="95">
        <f>BK124</f>
        <v>0</v>
      </c>
    </row>
    <row r="124" spans="2:65" s="86" customFormat="1" ht="22.9" customHeight="1">
      <c r="B124" s="85"/>
      <c r="D124" s="87" t="s">
        <v>78</v>
      </c>
      <c r="E124" s="96" t="s">
        <v>86</v>
      </c>
      <c r="F124" s="96" t="s">
        <v>206</v>
      </c>
      <c r="J124" s="97">
        <f>BK124</f>
        <v>0</v>
      </c>
      <c r="L124" s="85"/>
      <c r="M124" s="90"/>
      <c r="N124" s="91"/>
      <c r="O124" s="91"/>
      <c r="P124" s="92">
        <f>SUM(P125:P168)</f>
        <v>0</v>
      </c>
      <c r="Q124" s="91"/>
      <c r="R124" s="92">
        <f>SUM(R125:R168)</f>
        <v>4.8300000000000001E-3</v>
      </c>
      <c r="S124" s="91"/>
      <c r="T124" s="93">
        <f>SUM(T125:T168)</f>
        <v>0</v>
      </c>
      <c r="AR124" s="87" t="s">
        <v>86</v>
      </c>
      <c r="AT124" s="94" t="s">
        <v>78</v>
      </c>
      <c r="AU124" s="94" t="s">
        <v>86</v>
      </c>
      <c r="AY124" s="87" t="s">
        <v>205</v>
      </c>
      <c r="BK124" s="95">
        <f>SUM(BK125:BK168)</f>
        <v>0</v>
      </c>
    </row>
    <row r="125" spans="2:65" s="25" customFormat="1" ht="36" customHeight="1">
      <c r="B125" s="23"/>
      <c r="C125" s="98" t="s">
        <v>86</v>
      </c>
      <c r="D125" s="98" t="s">
        <v>207</v>
      </c>
      <c r="E125" s="99" t="s">
        <v>1420</v>
      </c>
      <c r="F125" s="100" t="s">
        <v>1421</v>
      </c>
      <c r="G125" s="101" t="s">
        <v>210</v>
      </c>
      <c r="H125" s="102">
        <v>279</v>
      </c>
      <c r="I125" s="5"/>
      <c r="J125" s="102">
        <f>ROUND(I125*H125,2)</f>
        <v>0</v>
      </c>
      <c r="K125" s="100" t="s">
        <v>211</v>
      </c>
      <c r="L125" s="23"/>
      <c r="M125" s="103" t="s">
        <v>1</v>
      </c>
      <c r="N125" s="104" t="s">
        <v>44</v>
      </c>
      <c r="O125" s="105"/>
      <c r="P125" s="106">
        <f>O125*H125</f>
        <v>0</v>
      </c>
      <c r="Q125" s="106">
        <v>0</v>
      </c>
      <c r="R125" s="106">
        <f>Q125*H125</f>
        <v>0</v>
      </c>
      <c r="S125" s="106">
        <v>0</v>
      </c>
      <c r="T125" s="107">
        <f>S125*H125</f>
        <v>0</v>
      </c>
      <c r="AR125" s="108" t="s">
        <v>212</v>
      </c>
      <c r="AT125" s="108" t="s">
        <v>207</v>
      </c>
      <c r="AU125" s="108" t="s">
        <v>88</v>
      </c>
      <c r="AY125" s="15" t="s">
        <v>205</v>
      </c>
      <c r="BE125" s="109">
        <f>IF(N125="základní",J125,0)</f>
        <v>0</v>
      </c>
      <c r="BF125" s="109">
        <f>IF(N125="snížená",J125,0)</f>
        <v>0</v>
      </c>
      <c r="BG125" s="109">
        <f>IF(N125="zákl. přenesená",J125,0)</f>
        <v>0</v>
      </c>
      <c r="BH125" s="109">
        <f>IF(N125="sníž. přenesená",J125,0)</f>
        <v>0</v>
      </c>
      <c r="BI125" s="109">
        <f>IF(N125="nulová",J125,0)</f>
        <v>0</v>
      </c>
      <c r="BJ125" s="15" t="s">
        <v>86</v>
      </c>
      <c r="BK125" s="109">
        <f>ROUND(I125*H125,2)</f>
        <v>0</v>
      </c>
      <c r="BL125" s="15" t="s">
        <v>212</v>
      </c>
      <c r="BM125" s="108" t="s">
        <v>1422</v>
      </c>
    </row>
    <row r="126" spans="2:65" s="122" customFormat="1">
      <c r="B126" s="121"/>
      <c r="D126" s="110" t="s">
        <v>218</v>
      </c>
      <c r="E126" s="123" t="s">
        <v>1</v>
      </c>
      <c r="F126" s="124" t="s">
        <v>1423</v>
      </c>
      <c r="H126" s="125">
        <v>250</v>
      </c>
      <c r="I126" s="6"/>
      <c r="L126" s="121"/>
      <c r="M126" s="126"/>
      <c r="N126" s="127"/>
      <c r="O126" s="127"/>
      <c r="P126" s="127"/>
      <c r="Q126" s="127"/>
      <c r="R126" s="127"/>
      <c r="S126" s="127"/>
      <c r="T126" s="128"/>
      <c r="AT126" s="123" t="s">
        <v>218</v>
      </c>
      <c r="AU126" s="123" t="s">
        <v>88</v>
      </c>
      <c r="AV126" s="122" t="s">
        <v>88</v>
      </c>
      <c r="AW126" s="122" t="s">
        <v>35</v>
      </c>
      <c r="AX126" s="122" t="s">
        <v>79</v>
      </c>
      <c r="AY126" s="123" t="s">
        <v>205</v>
      </c>
    </row>
    <row r="127" spans="2:65" s="122" customFormat="1">
      <c r="B127" s="121"/>
      <c r="D127" s="110" t="s">
        <v>218</v>
      </c>
      <c r="E127" s="123" t="s">
        <v>1</v>
      </c>
      <c r="F127" s="124" t="s">
        <v>1424</v>
      </c>
      <c r="H127" s="125">
        <v>29</v>
      </c>
      <c r="I127" s="6"/>
      <c r="L127" s="121"/>
      <c r="M127" s="126"/>
      <c r="N127" s="127"/>
      <c r="O127" s="127"/>
      <c r="P127" s="127"/>
      <c r="Q127" s="127"/>
      <c r="R127" s="127"/>
      <c r="S127" s="127"/>
      <c r="T127" s="128"/>
      <c r="AT127" s="123" t="s">
        <v>218</v>
      </c>
      <c r="AU127" s="123" t="s">
        <v>88</v>
      </c>
      <c r="AV127" s="122" t="s">
        <v>88</v>
      </c>
      <c r="AW127" s="122" t="s">
        <v>35</v>
      </c>
      <c r="AX127" s="122" t="s">
        <v>79</v>
      </c>
      <c r="AY127" s="123" t="s">
        <v>205</v>
      </c>
    </row>
    <row r="128" spans="2:65" s="200" customFormat="1">
      <c r="B128" s="199"/>
      <c r="D128" s="110" t="s">
        <v>218</v>
      </c>
      <c r="E128" s="201" t="s">
        <v>1</v>
      </c>
      <c r="F128" s="202" t="s">
        <v>220</v>
      </c>
      <c r="H128" s="203">
        <v>279</v>
      </c>
      <c r="I128" s="7"/>
      <c r="L128" s="199"/>
      <c r="M128" s="204"/>
      <c r="N128" s="205"/>
      <c r="O128" s="205"/>
      <c r="P128" s="205"/>
      <c r="Q128" s="205"/>
      <c r="R128" s="205"/>
      <c r="S128" s="205"/>
      <c r="T128" s="206"/>
      <c r="AT128" s="201" t="s">
        <v>218</v>
      </c>
      <c r="AU128" s="201" t="s">
        <v>88</v>
      </c>
      <c r="AV128" s="200" t="s">
        <v>212</v>
      </c>
      <c r="AW128" s="200" t="s">
        <v>35</v>
      </c>
      <c r="AX128" s="200" t="s">
        <v>86</v>
      </c>
      <c r="AY128" s="201" t="s">
        <v>205</v>
      </c>
    </row>
    <row r="129" spans="2:65" s="25" customFormat="1" ht="24" customHeight="1">
      <c r="B129" s="23"/>
      <c r="C129" s="98" t="s">
        <v>88</v>
      </c>
      <c r="D129" s="98" t="s">
        <v>207</v>
      </c>
      <c r="E129" s="99" t="s">
        <v>1425</v>
      </c>
      <c r="F129" s="100" t="s">
        <v>1426</v>
      </c>
      <c r="G129" s="101" t="s">
        <v>346</v>
      </c>
      <c r="H129" s="102">
        <v>95</v>
      </c>
      <c r="I129" s="5"/>
      <c r="J129" s="102">
        <f>ROUND(I129*H129,2)</f>
        <v>0</v>
      </c>
      <c r="K129" s="100" t="s">
        <v>211</v>
      </c>
      <c r="L129" s="23"/>
      <c r="M129" s="103" t="s">
        <v>1</v>
      </c>
      <c r="N129" s="104" t="s">
        <v>44</v>
      </c>
      <c r="O129" s="105"/>
      <c r="P129" s="106">
        <f>O129*H129</f>
        <v>0</v>
      </c>
      <c r="Q129" s="106">
        <v>0</v>
      </c>
      <c r="R129" s="106">
        <f>Q129*H129</f>
        <v>0</v>
      </c>
      <c r="S129" s="106">
        <v>0</v>
      </c>
      <c r="T129" s="107">
        <f>S129*H129</f>
        <v>0</v>
      </c>
      <c r="AR129" s="108" t="s">
        <v>212</v>
      </c>
      <c r="AT129" s="108" t="s">
        <v>207</v>
      </c>
      <c r="AU129" s="108" t="s">
        <v>88</v>
      </c>
      <c r="AY129" s="15" t="s">
        <v>205</v>
      </c>
      <c r="BE129" s="109">
        <f>IF(N129="základní",J129,0)</f>
        <v>0</v>
      </c>
      <c r="BF129" s="109">
        <f>IF(N129="snížená",J129,0)</f>
        <v>0</v>
      </c>
      <c r="BG129" s="109">
        <f>IF(N129="zákl. přenesená",J129,0)</f>
        <v>0</v>
      </c>
      <c r="BH129" s="109">
        <f>IF(N129="sníž. přenesená",J129,0)</f>
        <v>0</v>
      </c>
      <c r="BI129" s="109">
        <f>IF(N129="nulová",J129,0)</f>
        <v>0</v>
      </c>
      <c r="BJ129" s="15" t="s">
        <v>86</v>
      </c>
      <c r="BK129" s="109">
        <f>ROUND(I129*H129,2)</f>
        <v>0</v>
      </c>
      <c r="BL129" s="15" t="s">
        <v>212</v>
      </c>
      <c r="BM129" s="108" t="s">
        <v>1427</v>
      </c>
    </row>
    <row r="130" spans="2:65" s="122" customFormat="1">
      <c r="B130" s="121"/>
      <c r="D130" s="110" t="s">
        <v>218</v>
      </c>
      <c r="E130" s="123" t="s">
        <v>1</v>
      </c>
      <c r="F130" s="124" t="s">
        <v>1428</v>
      </c>
      <c r="H130" s="125">
        <v>95</v>
      </c>
      <c r="I130" s="6"/>
      <c r="L130" s="121"/>
      <c r="M130" s="126"/>
      <c r="N130" s="127"/>
      <c r="O130" s="127"/>
      <c r="P130" s="127"/>
      <c r="Q130" s="127"/>
      <c r="R130" s="127"/>
      <c r="S130" s="127"/>
      <c r="T130" s="128"/>
      <c r="AT130" s="123" t="s">
        <v>218</v>
      </c>
      <c r="AU130" s="123" t="s">
        <v>88</v>
      </c>
      <c r="AV130" s="122" t="s">
        <v>88</v>
      </c>
      <c r="AW130" s="122" t="s">
        <v>35</v>
      </c>
      <c r="AX130" s="122" t="s">
        <v>79</v>
      </c>
      <c r="AY130" s="123" t="s">
        <v>205</v>
      </c>
    </row>
    <row r="131" spans="2:65" s="200" customFormat="1">
      <c r="B131" s="199"/>
      <c r="D131" s="110" t="s">
        <v>218</v>
      </c>
      <c r="E131" s="201" t="s">
        <v>1</v>
      </c>
      <c r="F131" s="202" t="s">
        <v>220</v>
      </c>
      <c r="H131" s="203">
        <v>95</v>
      </c>
      <c r="I131" s="7"/>
      <c r="L131" s="199"/>
      <c r="M131" s="204"/>
      <c r="N131" s="205"/>
      <c r="O131" s="205"/>
      <c r="P131" s="205"/>
      <c r="Q131" s="205"/>
      <c r="R131" s="205"/>
      <c r="S131" s="205"/>
      <c r="T131" s="206"/>
      <c r="AT131" s="201" t="s">
        <v>218</v>
      </c>
      <c r="AU131" s="201" t="s">
        <v>88</v>
      </c>
      <c r="AV131" s="200" t="s">
        <v>212</v>
      </c>
      <c r="AW131" s="200" t="s">
        <v>35</v>
      </c>
      <c r="AX131" s="200" t="s">
        <v>86</v>
      </c>
      <c r="AY131" s="201" t="s">
        <v>205</v>
      </c>
    </row>
    <row r="132" spans="2:65" s="25" customFormat="1" ht="24" customHeight="1">
      <c r="B132" s="23"/>
      <c r="C132" s="98" t="s">
        <v>230</v>
      </c>
      <c r="D132" s="98" t="s">
        <v>207</v>
      </c>
      <c r="E132" s="99" t="s">
        <v>1429</v>
      </c>
      <c r="F132" s="100" t="s">
        <v>1430</v>
      </c>
      <c r="G132" s="101" t="s">
        <v>346</v>
      </c>
      <c r="H132" s="102">
        <v>95</v>
      </c>
      <c r="I132" s="5"/>
      <c r="J132" s="102">
        <f>ROUND(I132*H132,2)</f>
        <v>0</v>
      </c>
      <c r="K132" s="100" t="s">
        <v>211</v>
      </c>
      <c r="L132" s="23"/>
      <c r="M132" s="103" t="s">
        <v>1</v>
      </c>
      <c r="N132" s="104" t="s">
        <v>44</v>
      </c>
      <c r="O132" s="105"/>
      <c r="P132" s="106">
        <f>O132*H132</f>
        <v>0</v>
      </c>
      <c r="Q132" s="106">
        <v>0</v>
      </c>
      <c r="R132" s="106">
        <f>Q132*H132</f>
        <v>0</v>
      </c>
      <c r="S132" s="106">
        <v>0</v>
      </c>
      <c r="T132" s="107">
        <f>S132*H132</f>
        <v>0</v>
      </c>
      <c r="AR132" s="108" t="s">
        <v>212</v>
      </c>
      <c r="AT132" s="108" t="s">
        <v>207</v>
      </c>
      <c r="AU132" s="108" t="s">
        <v>88</v>
      </c>
      <c r="AY132" s="15" t="s">
        <v>205</v>
      </c>
      <c r="BE132" s="109">
        <f>IF(N132="základní",J132,0)</f>
        <v>0</v>
      </c>
      <c r="BF132" s="109">
        <f>IF(N132="snížená",J132,0)</f>
        <v>0</v>
      </c>
      <c r="BG132" s="109">
        <f>IF(N132="zákl. přenesená",J132,0)</f>
        <v>0</v>
      </c>
      <c r="BH132" s="109">
        <f>IF(N132="sníž. přenesená",J132,0)</f>
        <v>0</v>
      </c>
      <c r="BI132" s="109">
        <f>IF(N132="nulová",J132,0)</f>
        <v>0</v>
      </c>
      <c r="BJ132" s="15" t="s">
        <v>86</v>
      </c>
      <c r="BK132" s="109">
        <f>ROUND(I132*H132,2)</f>
        <v>0</v>
      </c>
      <c r="BL132" s="15" t="s">
        <v>212</v>
      </c>
      <c r="BM132" s="108" t="s">
        <v>1431</v>
      </c>
    </row>
    <row r="133" spans="2:65" s="122" customFormat="1">
      <c r="B133" s="121"/>
      <c r="D133" s="110" t="s">
        <v>218</v>
      </c>
      <c r="E133" s="123" t="s">
        <v>1</v>
      </c>
      <c r="F133" s="124" t="s">
        <v>1432</v>
      </c>
      <c r="H133" s="125">
        <v>95</v>
      </c>
      <c r="I133" s="6"/>
      <c r="L133" s="121"/>
      <c r="M133" s="126"/>
      <c r="N133" s="127"/>
      <c r="O133" s="127"/>
      <c r="P133" s="127"/>
      <c r="Q133" s="127"/>
      <c r="R133" s="127"/>
      <c r="S133" s="127"/>
      <c r="T133" s="128"/>
      <c r="AT133" s="123" t="s">
        <v>218</v>
      </c>
      <c r="AU133" s="123" t="s">
        <v>88</v>
      </c>
      <c r="AV133" s="122" t="s">
        <v>88</v>
      </c>
      <c r="AW133" s="122" t="s">
        <v>35</v>
      </c>
      <c r="AX133" s="122" t="s">
        <v>79</v>
      </c>
      <c r="AY133" s="123" t="s">
        <v>205</v>
      </c>
    </row>
    <row r="134" spans="2:65" s="200" customFormat="1">
      <c r="B134" s="199"/>
      <c r="D134" s="110" t="s">
        <v>218</v>
      </c>
      <c r="E134" s="201" t="s">
        <v>1</v>
      </c>
      <c r="F134" s="202" t="s">
        <v>220</v>
      </c>
      <c r="H134" s="203">
        <v>95</v>
      </c>
      <c r="I134" s="7"/>
      <c r="L134" s="199"/>
      <c r="M134" s="204"/>
      <c r="N134" s="205"/>
      <c r="O134" s="205"/>
      <c r="P134" s="205"/>
      <c r="Q134" s="205"/>
      <c r="R134" s="205"/>
      <c r="S134" s="205"/>
      <c r="T134" s="206"/>
      <c r="AT134" s="201" t="s">
        <v>218</v>
      </c>
      <c r="AU134" s="201" t="s">
        <v>88</v>
      </c>
      <c r="AV134" s="200" t="s">
        <v>212</v>
      </c>
      <c r="AW134" s="200" t="s">
        <v>35</v>
      </c>
      <c r="AX134" s="200" t="s">
        <v>86</v>
      </c>
      <c r="AY134" s="201" t="s">
        <v>205</v>
      </c>
    </row>
    <row r="135" spans="2:65" s="25" customFormat="1" ht="16.5" customHeight="1">
      <c r="B135" s="23"/>
      <c r="C135" s="98" t="s">
        <v>212</v>
      </c>
      <c r="D135" s="98" t="s">
        <v>207</v>
      </c>
      <c r="E135" s="99" t="s">
        <v>1433</v>
      </c>
      <c r="F135" s="100" t="s">
        <v>1434</v>
      </c>
      <c r="G135" s="101" t="s">
        <v>346</v>
      </c>
      <c r="H135" s="102">
        <v>95</v>
      </c>
      <c r="I135" s="5"/>
      <c r="J135" s="102">
        <f>ROUND(I135*H135,2)</f>
        <v>0</v>
      </c>
      <c r="K135" s="100" t="s">
        <v>211</v>
      </c>
      <c r="L135" s="23"/>
      <c r="M135" s="103" t="s">
        <v>1</v>
      </c>
      <c r="N135" s="104" t="s">
        <v>44</v>
      </c>
      <c r="O135" s="105"/>
      <c r="P135" s="106">
        <f>O135*H135</f>
        <v>0</v>
      </c>
      <c r="Q135" s="106">
        <v>0</v>
      </c>
      <c r="R135" s="106">
        <f>Q135*H135</f>
        <v>0</v>
      </c>
      <c r="S135" s="106">
        <v>0</v>
      </c>
      <c r="T135" s="107">
        <f>S135*H135</f>
        <v>0</v>
      </c>
      <c r="AR135" s="108" t="s">
        <v>212</v>
      </c>
      <c r="AT135" s="108" t="s">
        <v>207</v>
      </c>
      <c r="AU135" s="108" t="s">
        <v>88</v>
      </c>
      <c r="AY135" s="15" t="s">
        <v>205</v>
      </c>
      <c r="BE135" s="109">
        <f>IF(N135="základní",J135,0)</f>
        <v>0</v>
      </c>
      <c r="BF135" s="109">
        <f>IF(N135="snížená",J135,0)</f>
        <v>0</v>
      </c>
      <c r="BG135" s="109">
        <f>IF(N135="zákl. přenesená",J135,0)</f>
        <v>0</v>
      </c>
      <c r="BH135" s="109">
        <f>IF(N135="sníž. přenesená",J135,0)</f>
        <v>0</v>
      </c>
      <c r="BI135" s="109">
        <f>IF(N135="nulová",J135,0)</f>
        <v>0</v>
      </c>
      <c r="BJ135" s="15" t="s">
        <v>86</v>
      </c>
      <c r="BK135" s="109">
        <f>ROUND(I135*H135,2)</f>
        <v>0</v>
      </c>
      <c r="BL135" s="15" t="s">
        <v>212</v>
      </c>
      <c r="BM135" s="108" t="s">
        <v>1435</v>
      </c>
    </row>
    <row r="136" spans="2:65" s="115" customFormat="1">
      <c r="B136" s="114"/>
      <c r="D136" s="110" t="s">
        <v>218</v>
      </c>
      <c r="E136" s="116" t="s">
        <v>1</v>
      </c>
      <c r="F136" s="117" t="s">
        <v>1436</v>
      </c>
      <c r="H136" s="116" t="s">
        <v>1</v>
      </c>
      <c r="I136" s="9"/>
      <c r="L136" s="114"/>
      <c r="M136" s="118"/>
      <c r="N136" s="119"/>
      <c r="O136" s="119"/>
      <c r="P136" s="119"/>
      <c r="Q136" s="119"/>
      <c r="R136" s="119"/>
      <c r="S136" s="119"/>
      <c r="T136" s="120"/>
      <c r="AT136" s="116" t="s">
        <v>218</v>
      </c>
      <c r="AU136" s="116" t="s">
        <v>88</v>
      </c>
      <c r="AV136" s="115" t="s">
        <v>86</v>
      </c>
      <c r="AW136" s="115" t="s">
        <v>35</v>
      </c>
      <c r="AX136" s="115" t="s">
        <v>79</v>
      </c>
      <c r="AY136" s="116" t="s">
        <v>205</v>
      </c>
    </row>
    <row r="137" spans="2:65" s="122" customFormat="1">
      <c r="B137" s="121"/>
      <c r="D137" s="110" t="s">
        <v>218</v>
      </c>
      <c r="E137" s="123" t="s">
        <v>1</v>
      </c>
      <c r="F137" s="124" t="s">
        <v>1432</v>
      </c>
      <c r="H137" s="125">
        <v>95</v>
      </c>
      <c r="I137" s="6"/>
      <c r="L137" s="121"/>
      <c r="M137" s="126"/>
      <c r="N137" s="127"/>
      <c r="O137" s="127"/>
      <c r="P137" s="127"/>
      <c r="Q137" s="127"/>
      <c r="R137" s="127"/>
      <c r="S137" s="127"/>
      <c r="T137" s="128"/>
      <c r="AT137" s="123" t="s">
        <v>218</v>
      </c>
      <c r="AU137" s="123" t="s">
        <v>88</v>
      </c>
      <c r="AV137" s="122" t="s">
        <v>88</v>
      </c>
      <c r="AW137" s="122" t="s">
        <v>35</v>
      </c>
      <c r="AX137" s="122" t="s">
        <v>79</v>
      </c>
      <c r="AY137" s="123" t="s">
        <v>205</v>
      </c>
    </row>
    <row r="138" spans="2:65" s="200" customFormat="1">
      <c r="B138" s="199"/>
      <c r="D138" s="110" t="s">
        <v>218</v>
      </c>
      <c r="E138" s="201" t="s">
        <v>1</v>
      </c>
      <c r="F138" s="202" t="s">
        <v>220</v>
      </c>
      <c r="H138" s="203">
        <v>95</v>
      </c>
      <c r="I138" s="7"/>
      <c r="L138" s="199"/>
      <c r="M138" s="204"/>
      <c r="N138" s="205"/>
      <c r="O138" s="205"/>
      <c r="P138" s="205"/>
      <c r="Q138" s="205"/>
      <c r="R138" s="205"/>
      <c r="S138" s="205"/>
      <c r="T138" s="206"/>
      <c r="AT138" s="201" t="s">
        <v>218</v>
      </c>
      <c r="AU138" s="201" t="s">
        <v>88</v>
      </c>
      <c r="AV138" s="200" t="s">
        <v>212</v>
      </c>
      <c r="AW138" s="200" t="s">
        <v>35</v>
      </c>
      <c r="AX138" s="200" t="s">
        <v>86</v>
      </c>
      <c r="AY138" s="201" t="s">
        <v>205</v>
      </c>
    </row>
    <row r="139" spans="2:65" s="25" customFormat="1" ht="24" customHeight="1">
      <c r="B139" s="23"/>
      <c r="C139" s="98" t="s">
        <v>258</v>
      </c>
      <c r="D139" s="98" t="s">
        <v>207</v>
      </c>
      <c r="E139" s="99" t="s">
        <v>1437</v>
      </c>
      <c r="F139" s="100" t="s">
        <v>1438</v>
      </c>
      <c r="G139" s="101" t="s">
        <v>346</v>
      </c>
      <c r="H139" s="102">
        <v>85</v>
      </c>
      <c r="I139" s="5"/>
      <c r="J139" s="102">
        <f>ROUND(I139*H139,2)</f>
        <v>0</v>
      </c>
      <c r="K139" s="100" t="s">
        <v>234</v>
      </c>
      <c r="L139" s="23"/>
      <c r="M139" s="103" t="s">
        <v>1</v>
      </c>
      <c r="N139" s="104" t="s">
        <v>44</v>
      </c>
      <c r="O139" s="105"/>
      <c r="P139" s="106">
        <f>O139*H139</f>
        <v>0</v>
      </c>
      <c r="Q139" s="106">
        <v>0</v>
      </c>
      <c r="R139" s="106">
        <f>Q139*H139</f>
        <v>0</v>
      </c>
      <c r="S139" s="106">
        <v>0</v>
      </c>
      <c r="T139" s="107">
        <f>S139*H139</f>
        <v>0</v>
      </c>
      <c r="AR139" s="108" t="s">
        <v>212</v>
      </c>
      <c r="AT139" s="108" t="s">
        <v>207</v>
      </c>
      <c r="AU139" s="108" t="s">
        <v>88</v>
      </c>
      <c r="AY139" s="15" t="s">
        <v>205</v>
      </c>
      <c r="BE139" s="109">
        <f>IF(N139="základní",J139,0)</f>
        <v>0</v>
      </c>
      <c r="BF139" s="109">
        <f>IF(N139="snížená",J139,0)</f>
        <v>0</v>
      </c>
      <c r="BG139" s="109">
        <f>IF(N139="zákl. přenesená",J139,0)</f>
        <v>0</v>
      </c>
      <c r="BH139" s="109">
        <f>IF(N139="sníž. přenesená",J139,0)</f>
        <v>0</v>
      </c>
      <c r="BI139" s="109">
        <f>IF(N139="nulová",J139,0)</f>
        <v>0</v>
      </c>
      <c r="BJ139" s="15" t="s">
        <v>86</v>
      </c>
      <c r="BK139" s="109">
        <f>ROUND(I139*H139,2)</f>
        <v>0</v>
      </c>
      <c r="BL139" s="15" t="s">
        <v>212</v>
      </c>
      <c r="BM139" s="108" t="s">
        <v>1439</v>
      </c>
    </row>
    <row r="140" spans="2:65" s="25" customFormat="1" ht="19.5">
      <c r="B140" s="23"/>
      <c r="D140" s="110" t="s">
        <v>214</v>
      </c>
      <c r="F140" s="198" t="s">
        <v>1440</v>
      </c>
      <c r="I140" s="2"/>
      <c r="L140" s="23"/>
      <c r="M140" s="112"/>
      <c r="N140" s="105"/>
      <c r="O140" s="105"/>
      <c r="P140" s="105"/>
      <c r="Q140" s="105"/>
      <c r="R140" s="105"/>
      <c r="S140" s="105"/>
      <c r="T140" s="113"/>
      <c r="AT140" s="15" t="s">
        <v>214</v>
      </c>
      <c r="AU140" s="15" t="s">
        <v>88</v>
      </c>
    </row>
    <row r="141" spans="2:65" s="25" customFormat="1" ht="126.75">
      <c r="B141" s="23"/>
      <c r="D141" s="110" t="s">
        <v>237</v>
      </c>
      <c r="F141" s="111" t="s">
        <v>1441</v>
      </c>
      <c r="I141" s="2"/>
      <c r="L141" s="23"/>
      <c r="M141" s="112"/>
      <c r="N141" s="105"/>
      <c r="O141" s="105"/>
      <c r="P141" s="105"/>
      <c r="Q141" s="105"/>
      <c r="R141" s="105"/>
      <c r="S141" s="105"/>
      <c r="T141" s="113"/>
      <c r="AT141" s="15" t="s">
        <v>237</v>
      </c>
      <c r="AU141" s="15" t="s">
        <v>88</v>
      </c>
    </row>
    <row r="142" spans="2:65" s="122" customFormat="1">
      <c r="B142" s="121"/>
      <c r="D142" s="110" t="s">
        <v>218</v>
      </c>
      <c r="E142" s="123" t="s">
        <v>1</v>
      </c>
      <c r="F142" s="124" t="s">
        <v>1442</v>
      </c>
      <c r="H142" s="125">
        <v>85</v>
      </c>
      <c r="I142" s="6"/>
      <c r="L142" s="121"/>
      <c r="M142" s="126"/>
      <c r="N142" s="127"/>
      <c r="O142" s="127"/>
      <c r="P142" s="127"/>
      <c r="Q142" s="127"/>
      <c r="R142" s="127"/>
      <c r="S142" s="127"/>
      <c r="T142" s="128"/>
      <c r="AT142" s="123" t="s">
        <v>218</v>
      </c>
      <c r="AU142" s="123" t="s">
        <v>88</v>
      </c>
      <c r="AV142" s="122" t="s">
        <v>88</v>
      </c>
      <c r="AW142" s="122" t="s">
        <v>35</v>
      </c>
      <c r="AX142" s="122" t="s">
        <v>79</v>
      </c>
      <c r="AY142" s="123" t="s">
        <v>205</v>
      </c>
    </row>
    <row r="143" spans="2:65" s="200" customFormat="1">
      <c r="B143" s="199"/>
      <c r="D143" s="110" t="s">
        <v>218</v>
      </c>
      <c r="E143" s="201" t="s">
        <v>1</v>
      </c>
      <c r="F143" s="202" t="s">
        <v>220</v>
      </c>
      <c r="H143" s="203">
        <v>85</v>
      </c>
      <c r="I143" s="7"/>
      <c r="L143" s="199"/>
      <c r="M143" s="204"/>
      <c r="N143" s="205"/>
      <c r="O143" s="205"/>
      <c r="P143" s="205"/>
      <c r="Q143" s="205"/>
      <c r="R143" s="205"/>
      <c r="S143" s="205"/>
      <c r="T143" s="206"/>
      <c r="AT143" s="201" t="s">
        <v>218</v>
      </c>
      <c r="AU143" s="201" t="s">
        <v>88</v>
      </c>
      <c r="AV143" s="200" t="s">
        <v>212</v>
      </c>
      <c r="AW143" s="200" t="s">
        <v>35</v>
      </c>
      <c r="AX143" s="200" t="s">
        <v>86</v>
      </c>
      <c r="AY143" s="201" t="s">
        <v>205</v>
      </c>
    </row>
    <row r="144" spans="2:65" s="25" customFormat="1" ht="24" customHeight="1">
      <c r="B144" s="23"/>
      <c r="C144" s="98" t="s">
        <v>263</v>
      </c>
      <c r="D144" s="98" t="s">
        <v>207</v>
      </c>
      <c r="E144" s="99" t="s">
        <v>1443</v>
      </c>
      <c r="F144" s="100" t="s">
        <v>1444</v>
      </c>
      <c r="G144" s="101" t="s">
        <v>346</v>
      </c>
      <c r="H144" s="102">
        <v>8</v>
      </c>
      <c r="I144" s="5"/>
      <c r="J144" s="102">
        <f>ROUND(I144*H144,2)</f>
        <v>0</v>
      </c>
      <c r="K144" s="100" t="s">
        <v>234</v>
      </c>
      <c r="L144" s="23"/>
      <c r="M144" s="103" t="s">
        <v>1</v>
      </c>
      <c r="N144" s="104" t="s">
        <v>44</v>
      </c>
      <c r="O144" s="105"/>
      <c r="P144" s="106">
        <f>O144*H144</f>
        <v>0</v>
      </c>
      <c r="Q144" s="106">
        <v>0</v>
      </c>
      <c r="R144" s="106">
        <f>Q144*H144</f>
        <v>0</v>
      </c>
      <c r="S144" s="106">
        <v>0</v>
      </c>
      <c r="T144" s="107">
        <f>S144*H144</f>
        <v>0</v>
      </c>
      <c r="AR144" s="108" t="s">
        <v>212</v>
      </c>
      <c r="AT144" s="108" t="s">
        <v>207</v>
      </c>
      <c r="AU144" s="108" t="s">
        <v>88</v>
      </c>
      <c r="AY144" s="15" t="s">
        <v>205</v>
      </c>
      <c r="BE144" s="109">
        <f>IF(N144="základní",J144,0)</f>
        <v>0</v>
      </c>
      <c r="BF144" s="109">
        <f>IF(N144="snížená",J144,0)</f>
        <v>0</v>
      </c>
      <c r="BG144" s="109">
        <f>IF(N144="zákl. přenesená",J144,0)</f>
        <v>0</v>
      </c>
      <c r="BH144" s="109">
        <f>IF(N144="sníž. přenesená",J144,0)</f>
        <v>0</v>
      </c>
      <c r="BI144" s="109">
        <f>IF(N144="nulová",J144,0)</f>
        <v>0</v>
      </c>
      <c r="BJ144" s="15" t="s">
        <v>86</v>
      </c>
      <c r="BK144" s="109">
        <f>ROUND(I144*H144,2)</f>
        <v>0</v>
      </c>
      <c r="BL144" s="15" t="s">
        <v>212</v>
      </c>
      <c r="BM144" s="108" t="s">
        <v>1445</v>
      </c>
    </row>
    <row r="145" spans="2:65" s="25" customFormat="1" ht="19.5">
      <c r="B145" s="23"/>
      <c r="D145" s="110" t="s">
        <v>214</v>
      </c>
      <c r="F145" s="198" t="s">
        <v>1446</v>
      </c>
      <c r="I145" s="2"/>
      <c r="L145" s="23"/>
      <c r="M145" s="112"/>
      <c r="N145" s="105"/>
      <c r="O145" s="105"/>
      <c r="P145" s="105"/>
      <c r="Q145" s="105"/>
      <c r="R145" s="105"/>
      <c r="S145" s="105"/>
      <c r="T145" s="113"/>
      <c r="AT145" s="15" t="s">
        <v>214</v>
      </c>
      <c r="AU145" s="15" t="s">
        <v>88</v>
      </c>
    </row>
    <row r="146" spans="2:65" s="25" customFormat="1" ht="126.75">
      <c r="B146" s="23"/>
      <c r="D146" s="110" t="s">
        <v>237</v>
      </c>
      <c r="F146" s="111" t="s">
        <v>1441</v>
      </c>
      <c r="I146" s="2"/>
      <c r="L146" s="23"/>
      <c r="M146" s="112"/>
      <c r="N146" s="105"/>
      <c r="O146" s="105"/>
      <c r="P146" s="105"/>
      <c r="Q146" s="105"/>
      <c r="R146" s="105"/>
      <c r="S146" s="105"/>
      <c r="T146" s="113"/>
      <c r="AT146" s="15" t="s">
        <v>237</v>
      </c>
      <c r="AU146" s="15" t="s">
        <v>88</v>
      </c>
    </row>
    <row r="147" spans="2:65" s="122" customFormat="1">
      <c r="B147" s="121"/>
      <c r="D147" s="110" t="s">
        <v>218</v>
      </c>
      <c r="E147" s="123" t="s">
        <v>1</v>
      </c>
      <c r="F147" s="124" t="s">
        <v>1447</v>
      </c>
      <c r="H147" s="125">
        <v>8</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200" customFormat="1">
      <c r="B148" s="199"/>
      <c r="D148" s="110" t="s">
        <v>218</v>
      </c>
      <c r="E148" s="201" t="s">
        <v>1</v>
      </c>
      <c r="F148" s="202" t="s">
        <v>220</v>
      </c>
      <c r="H148" s="203">
        <v>8</v>
      </c>
      <c r="I148" s="7"/>
      <c r="L148" s="199"/>
      <c r="M148" s="204"/>
      <c r="N148" s="205"/>
      <c r="O148" s="205"/>
      <c r="P148" s="205"/>
      <c r="Q148" s="205"/>
      <c r="R148" s="205"/>
      <c r="S148" s="205"/>
      <c r="T148" s="206"/>
      <c r="AT148" s="201" t="s">
        <v>218</v>
      </c>
      <c r="AU148" s="201" t="s">
        <v>88</v>
      </c>
      <c r="AV148" s="200" t="s">
        <v>212</v>
      </c>
      <c r="AW148" s="200" t="s">
        <v>35</v>
      </c>
      <c r="AX148" s="200" t="s">
        <v>86</v>
      </c>
      <c r="AY148" s="201" t="s">
        <v>205</v>
      </c>
    </row>
    <row r="149" spans="2:65" s="25" customFormat="1" ht="24" customHeight="1">
      <c r="B149" s="23"/>
      <c r="C149" s="98" t="s">
        <v>272</v>
      </c>
      <c r="D149" s="98" t="s">
        <v>207</v>
      </c>
      <c r="E149" s="99" t="s">
        <v>1448</v>
      </c>
      <c r="F149" s="100" t="s">
        <v>1449</v>
      </c>
      <c r="G149" s="101" t="s">
        <v>346</v>
      </c>
      <c r="H149" s="102">
        <v>2</v>
      </c>
      <c r="I149" s="5"/>
      <c r="J149" s="102">
        <f>ROUND(I149*H149,2)</f>
        <v>0</v>
      </c>
      <c r="K149" s="100" t="s">
        <v>234</v>
      </c>
      <c r="L149" s="23"/>
      <c r="M149" s="103" t="s">
        <v>1</v>
      </c>
      <c r="N149" s="104" t="s">
        <v>44</v>
      </c>
      <c r="O149" s="105"/>
      <c r="P149" s="106">
        <f>O149*H149</f>
        <v>0</v>
      </c>
      <c r="Q149" s="106">
        <v>0</v>
      </c>
      <c r="R149" s="106">
        <f>Q149*H149</f>
        <v>0</v>
      </c>
      <c r="S149" s="106">
        <v>0</v>
      </c>
      <c r="T149" s="107">
        <f>S149*H149</f>
        <v>0</v>
      </c>
      <c r="AR149" s="108" t="s">
        <v>212</v>
      </c>
      <c r="AT149" s="108" t="s">
        <v>207</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1450</v>
      </c>
    </row>
    <row r="150" spans="2:65" s="25" customFormat="1" ht="19.5">
      <c r="B150" s="23"/>
      <c r="D150" s="110" t="s">
        <v>214</v>
      </c>
      <c r="F150" s="198" t="s">
        <v>1451</v>
      </c>
      <c r="I150" s="2"/>
      <c r="L150" s="23"/>
      <c r="M150" s="112"/>
      <c r="N150" s="105"/>
      <c r="O150" s="105"/>
      <c r="P150" s="105"/>
      <c r="Q150" s="105"/>
      <c r="R150" s="105"/>
      <c r="S150" s="105"/>
      <c r="T150" s="113"/>
      <c r="AT150" s="15" t="s">
        <v>214</v>
      </c>
      <c r="AU150" s="15" t="s">
        <v>88</v>
      </c>
    </row>
    <row r="151" spans="2:65" s="25" customFormat="1" ht="126.75">
      <c r="B151" s="23"/>
      <c r="D151" s="110" t="s">
        <v>237</v>
      </c>
      <c r="F151" s="111" t="s">
        <v>1441</v>
      </c>
      <c r="I151" s="2"/>
      <c r="L151" s="23"/>
      <c r="M151" s="112"/>
      <c r="N151" s="105"/>
      <c r="O151" s="105"/>
      <c r="P151" s="105"/>
      <c r="Q151" s="105"/>
      <c r="R151" s="105"/>
      <c r="S151" s="105"/>
      <c r="T151" s="113"/>
      <c r="AT151" s="15" t="s">
        <v>237</v>
      </c>
      <c r="AU151" s="15" t="s">
        <v>88</v>
      </c>
    </row>
    <row r="152" spans="2:65" s="122" customFormat="1">
      <c r="B152" s="121"/>
      <c r="D152" s="110" t="s">
        <v>218</v>
      </c>
      <c r="E152" s="123" t="s">
        <v>1</v>
      </c>
      <c r="F152" s="124" t="s">
        <v>1452</v>
      </c>
      <c r="H152" s="125">
        <v>2</v>
      </c>
      <c r="I152" s="6"/>
      <c r="L152" s="121"/>
      <c r="M152" s="126"/>
      <c r="N152" s="127"/>
      <c r="O152" s="127"/>
      <c r="P152" s="127"/>
      <c r="Q152" s="127"/>
      <c r="R152" s="127"/>
      <c r="S152" s="127"/>
      <c r="T152" s="128"/>
      <c r="AT152" s="123" t="s">
        <v>218</v>
      </c>
      <c r="AU152" s="123" t="s">
        <v>88</v>
      </c>
      <c r="AV152" s="122" t="s">
        <v>88</v>
      </c>
      <c r="AW152" s="122" t="s">
        <v>35</v>
      </c>
      <c r="AX152" s="122" t="s">
        <v>79</v>
      </c>
      <c r="AY152" s="123" t="s">
        <v>205</v>
      </c>
    </row>
    <row r="153" spans="2:65" s="200" customFormat="1">
      <c r="B153" s="199"/>
      <c r="D153" s="110" t="s">
        <v>218</v>
      </c>
      <c r="E153" s="201" t="s">
        <v>1</v>
      </c>
      <c r="F153" s="202" t="s">
        <v>220</v>
      </c>
      <c r="H153" s="203">
        <v>2</v>
      </c>
      <c r="I153" s="7"/>
      <c r="L153" s="199"/>
      <c r="M153" s="204"/>
      <c r="N153" s="205"/>
      <c r="O153" s="205"/>
      <c r="P153" s="205"/>
      <c r="Q153" s="205"/>
      <c r="R153" s="205"/>
      <c r="S153" s="205"/>
      <c r="T153" s="206"/>
      <c r="AT153" s="201" t="s">
        <v>218</v>
      </c>
      <c r="AU153" s="201" t="s">
        <v>88</v>
      </c>
      <c r="AV153" s="200" t="s">
        <v>212</v>
      </c>
      <c r="AW153" s="200" t="s">
        <v>35</v>
      </c>
      <c r="AX153" s="200" t="s">
        <v>86</v>
      </c>
      <c r="AY153" s="201" t="s">
        <v>205</v>
      </c>
    </row>
    <row r="154" spans="2:65" s="25" customFormat="1" ht="16.5" customHeight="1">
      <c r="B154" s="23"/>
      <c r="C154" s="98" t="s">
        <v>225</v>
      </c>
      <c r="D154" s="98" t="s">
        <v>207</v>
      </c>
      <c r="E154" s="99" t="s">
        <v>1453</v>
      </c>
      <c r="F154" s="100" t="s">
        <v>1454</v>
      </c>
      <c r="G154" s="101" t="s">
        <v>346</v>
      </c>
      <c r="H154" s="102">
        <v>85</v>
      </c>
      <c r="I154" s="5"/>
      <c r="J154" s="102">
        <f>ROUND(I154*H154,2)</f>
        <v>0</v>
      </c>
      <c r="K154" s="100" t="s">
        <v>234</v>
      </c>
      <c r="L154" s="23"/>
      <c r="M154" s="103" t="s">
        <v>1</v>
      </c>
      <c r="N154" s="104" t="s">
        <v>44</v>
      </c>
      <c r="O154" s="105"/>
      <c r="P154" s="106">
        <f>O154*H154</f>
        <v>0</v>
      </c>
      <c r="Q154" s="106">
        <v>5.0000000000000002E-5</v>
      </c>
      <c r="R154" s="106">
        <f>Q154*H154</f>
        <v>4.2500000000000003E-3</v>
      </c>
      <c r="S154" s="106">
        <v>0</v>
      </c>
      <c r="T154" s="107">
        <f>S154*H154</f>
        <v>0</v>
      </c>
      <c r="AR154" s="108" t="s">
        <v>212</v>
      </c>
      <c r="AT154" s="108" t="s">
        <v>207</v>
      </c>
      <c r="AU154" s="108" t="s">
        <v>88</v>
      </c>
      <c r="AY154" s="15" t="s">
        <v>205</v>
      </c>
      <c r="BE154" s="109">
        <f>IF(N154="základní",J154,0)</f>
        <v>0</v>
      </c>
      <c r="BF154" s="109">
        <f>IF(N154="snížená",J154,0)</f>
        <v>0</v>
      </c>
      <c r="BG154" s="109">
        <f>IF(N154="zákl. přenesená",J154,0)</f>
        <v>0</v>
      </c>
      <c r="BH154" s="109">
        <f>IF(N154="sníž. přenesená",J154,0)</f>
        <v>0</v>
      </c>
      <c r="BI154" s="109">
        <f>IF(N154="nulová",J154,0)</f>
        <v>0</v>
      </c>
      <c r="BJ154" s="15" t="s">
        <v>86</v>
      </c>
      <c r="BK154" s="109">
        <f>ROUND(I154*H154,2)</f>
        <v>0</v>
      </c>
      <c r="BL154" s="15" t="s">
        <v>212</v>
      </c>
      <c r="BM154" s="108" t="s">
        <v>1455</v>
      </c>
    </row>
    <row r="155" spans="2:65" s="25" customFormat="1" ht="19.5">
      <c r="B155" s="23"/>
      <c r="D155" s="110" t="s">
        <v>214</v>
      </c>
      <c r="F155" s="198" t="s">
        <v>1456</v>
      </c>
      <c r="I155" s="2"/>
      <c r="L155" s="23"/>
      <c r="M155" s="112"/>
      <c r="N155" s="105"/>
      <c r="O155" s="105"/>
      <c r="P155" s="105"/>
      <c r="Q155" s="105"/>
      <c r="R155" s="105"/>
      <c r="S155" s="105"/>
      <c r="T155" s="113"/>
      <c r="AT155" s="15" t="s">
        <v>214</v>
      </c>
      <c r="AU155" s="15" t="s">
        <v>88</v>
      </c>
    </row>
    <row r="156" spans="2:65" s="25" customFormat="1" ht="97.5">
      <c r="B156" s="23"/>
      <c r="D156" s="110" t="s">
        <v>237</v>
      </c>
      <c r="F156" s="111" t="s">
        <v>1457</v>
      </c>
      <c r="I156" s="2"/>
      <c r="L156" s="23"/>
      <c r="M156" s="112"/>
      <c r="N156" s="105"/>
      <c r="O156" s="105"/>
      <c r="P156" s="105"/>
      <c r="Q156" s="105"/>
      <c r="R156" s="105"/>
      <c r="S156" s="105"/>
      <c r="T156" s="113"/>
      <c r="AT156" s="15" t="s">
        <v>237</v>
      </c>
      <c r="AU156" s="15" t="s">
        <v>88</v>
      </c>
    </row>
    <row r="157" spans="2:65" s="122" customFormat="1">
      <c r="B157" s="121"/>
      <c r="D157" s="110" t="s">
        <v>218</v>
      </c>
      <c r="E157" s="123" t="s">
        <v>1</v>
      </c>
      <c r="F157" s="124" t="s">
        <v>1442</v>
      </c>
      <c r="H157" s="125">
        <v>85</v>
      </c>
      <c r="I157" s="6"/>
      <c r="L157" s="121"/>
      <c r="M157" s="126"/>
      <c r="N157" s="127"/>
      <c r="O157" s="127"/>
      <c r="P157" s="127"/>
      <c r="Q157" s="127"/>
      <c r="R157" s="127"/>
      <c r="S157" s="127"/>
      <c r="T157" s="128"/>
      <c r="AT157" s="123" t="s">
        <v>218</v>
      </c>
      <c r="AU157" s="123" t="s">
        <v>88</v>
      </c>
      <c r="AV157" s="122" t="s">
        <v>88</v>
      </c>
      <c r="AW157" s="122" t="s">
        <v>35</v>
      </c>
      <c r="AX157" s="122" t="s">
        <v>79</v>
      </c>
      <c r="AY157" s="123" t="s">
        <v>205</v>
      </c>
    </row>
    <row r="158" spans="2:65" s="200" customFormat="1">
      <c r="B158" s="199"/>
      <c r="D158" s="110" t="s">
        <v>218</v>
      </c>
      <c r="E158" s="201" t="s">
        <v>1</v>
      </c>
      <c r="F158" s="202" t="s">
        <v>220</v>
      </c>
      <c r="H158" s="203">
        <v>85</v>
      </c>
      <c r="I158" s="7"/>
      <c r="L158" s="199"/>
      <c r="M158" s="204"/>
      <c r="N158" s="205"/>
      <c r="O158" s="205"/>
      <c r="P158" s="205"/>
      <c r="Q158" s="205"/>
      <c r="R158" s="205"/>
      <c r="S158" s="205"/>
      <c r="T158" s="206"/>
      <c r="AT158" s="201" t="s">
        <v>218</v>
      </c>
      <c r="AU158" s="201" t="s">
        <v>88</v>
      </c>
      <c r="AV158" s="200" t="s">
        <v>212</v>
      </c>
      <c r="AW158" s="200" t="s">
        <v>35</v>
      </c>
      <c r="AX158" s="200" t="s">
        <v>86</v>
      </c>
      <c r="AY158" s="201" t="s">
        <v>205</v>
      </c>
    </row>
    <row r="159" spans="2:65" s="25" customFormat="1" ht="16.5" customHeight="1">
      <c r="B159" s="23"/>
      <c r="C159" s="98" t="s">
        <v>286</v>
      </c>
      <c r="D159" s="98" t="s">
        <v>207</v>
      </c>
      <c r="E159" s="99" t="s">
        <v>1458</v>
      </c>
      <c r="F159" s="100" t="s">
        <v>1459</v>
      </c>
      <c r="G159" s="101" t="s">
        <v>346</v>
      </c>
      <c r="H159" s="102">
        <v>8</v>
      </c>
      <c r="I159" s="5"/>
      <c r="J159" s="102">
        <f>ROUND(I159*H159,2)</f>
        <v>0</v>
      </c>
      <c r="K159" s="100" t="s">
        <v>234</v>
      </c>
      <c r="L159" s="23"/>
      <c r="M159" s="103" t="s">
        <v>1</v>
      </c>
      <c r="N159" s="104" t="s">
        <v>44</v>
      </c>
      <c r="O159" s="105"/>
      <c r="P159" s="106">
        <f>O159*H159</f>
        <v>0</v>
      </c>
      <c r="Q159" s="106">
        <v>5.0000000000000002E-5</v>
      </c>
      <c r="R159" s="106">
        <f>Q159*H159</f>
        <v>4.0000000000000002E-4</v>
      </c>
      <c r="S159" s="106">
        <v>0</v>
      </c>
      <c r="T159" s="107">
        <f>S159*H159</f>
        <v>0</v>
      </c>
      <c r="AR159" s="108" t="s">
        <v>212</v>
      </c>
      <c r="AT159" s="108" t="s">
        <v>207</v>
      </c>
      <c r="AU159" s="108" t="s">
        <v>88</v>
      </c>
      <c r="AY159" s="15" t="s">
        <v>205</v>
      </c>
      <c r="BE159" s="109">
        <f>IF(N159="základní",J159,0)</f>
        <v>0</v>
      </c>
      <c r="BF159" s="109">
        <f>IF(N159="snížená",J159,0)</f>
        <v>0</v>
      </c>
      <c r="BG159" s="109">
        <f>IF(N159="zákl. přenesená",J159,0)</f>
        <v>0</v>
      </c>
      <c r="BH159" s="109">
        <f>IF(N159="sníž. přenesená",J159,0)</f>
        <v>0</v>
      </c>
      <c r="BI159" s="109">
        <f>IF(N159="nulová",J159,0)</f>
        <v>0</v>
      </c>
      <c r="BJ159" s="15" t="s">
        <v>86</v>
      </c>
      <c r="BK159" s="109">
        <f>ROUND(I159*H159,2)</f>
        <v>0</v>
      </c>
      <c r="BL159" s="15" t="s">
        <v>212</v>
      </c>
      <c r="BM159" s="108" t="s">
        <v>1460</v>
      </c>
    </row>
    <row r="160" spans="2:65" s="25" customFormat="1" ht="19.5">
      <c r="B160" s="23"/>
      <c r="D160" s="110" t="s">
        <v>214</v>
      </c>
      <c r="F160" s="198" t="s">
        <v>1461</v>
      </c>
      <c r="I160" s="2"/>
      <c r="L160" s="23"/>
      <c r="M160" s="112"/>
      <c r="N160" s="105"/>
      <c r="O160" s="105"/>
      <c r="P160" s="105"/>
      <c r="Q160" s="105"/>
      <c r="R160" s="105"/>
      <c r="S160" s="105"/>
      <c r="T160" s="113"/>
      <c r="AT160" s="15" t="s">
        <v>214</v>
      </c>
      <c r="AU160" s="15" t="s">
        <v>88</v>
      </c>
    </row>
    <row r="161" spans="2:65" s="25" customFormat="1" ht="97.5">
      <c r="B161" s="23"/>
      <c r="D161" s="110" t="s">
        <v>237</v>
      </c>
      <c r="F161" s="111" t="s">
        <v>1457</v>
      </c>
      <c r="I161" s="2"/>
      <c r="L161" s="23"/>
      <c r="M161" s="112"/>
      <c r="N161" s="105"/>
      <c r="O161" s="105"/>
      <c r="P161" s="105"/>
      <c r="Q161" s="105"/>
      <c r="R161" s="105"/>
      <c r="S161" s="105"/>
      <c r="T161" s="113"/>
      <c r="AT161" s="15" t="s">
        <v>237</v>
      </c>
      <c r="AU161" s="15" t="s">
        <v>88</v>
      </c>
    </row>
    <row r="162" spans="2:65" s="122" customFormat="1">
      <c r="B162" s="121"/>
      <c r="D162" s="110" t="s">
        <v>218</v>
      </c>
      <c r="E162" s="123" t="s">
        <v>1</v>
      </c>
      <c r="F162" s="124" t="s">
        <v>1447</v>
      </c>
      <c r="H162" s="125">
        <v>8</v>
      </c>
      <c r="I162" s="6"/>
      <c r="L162" s="121"/>
      <c r="M162" s="126"/>
      <c r="N162" s="127"/>
      <c r="O162" s="127"/>
      <c r="P162" s="127"/>
      <c r="Q162" s="127"/>
      <c r="R162" s="127"/>
      <c r="S162" s="127"/>
      <c r="T162" s="128"/>
      <c r="AT162" s="123" t="s">
        <v>218</v>
      </c>
      <c r="AU162" s="123" t="s">
        <v>88</v>
      </c>
      <c r="AV162" s="122" t="s">
        <v>88</v>
      </c>
      <c r="AW162" s="122" t="s">
        <v>35</v>
      </c>
      <c r="AX162" s="122" t="s">
        <v>79</v>
      </c>
      <c r="AY162" s="123" t="s">
        <v>205</v>
      </c>
    </row>
    <row r="163" spans="2:65" s="200" customFormat="1">
      <c r="B163" s="199"/>
      <c r="D163" s="110" t="s">
        <v>218</v>
      </c>
      <c r="E163" s="201" t="s">
        <v>1</v>
      </c>
      <c r="F163" s="202" t="s">
        <v>220</v>
      </c>
      <c r="H163" s="203">
        <v>8</v>
      </c>
      <c r="I163" s="7"/>
      <c r="L163" s="199"/>
      <c r="M163" s="204"/>
      <c r="N163" s="205"/>
      <c r="O163" s="205"/>
      <c r="P163" s="205"/>
      <c r="Q163" s="205"/>
      <c r="R163" s="205"/>
      <c r="S163" s="205"/>
      <c r="T163" s="206"/>
      <c r="AT163" s="201" t="s">
        <v>218</v>
      </c>
      <c r="AU163" s="201" t="s">
        <v>88</v>
      </c>
      <c r="AV163" s="200" t="s">
        <v>212</v>
      </c>
      <c r="AW163" s="200" t="s">
        <v>35</v>
      </c>
      <c r="AX163" s="200" t="s">
        <v>86</v>
      </c>
      <c r="AY163" s="201" t="s">
        <v>205</v>
      </c>
    </row>
    <row r="164" spans="2:65" s="25" customFormat="1" ht="16.5" customHeight="1">
      <c r="B164" s="23"/>
      <c r="C164" s="98" t="s">
        <v>294</v>
      </c>
      <c r="D164" s="98" t="s">
        <v>207</v>
      </c>
      <c r="E164" s="99" t="s">
        <v>1462</v>
      </c>
      <c r="F164" s="100" t="s">
        <v>1463</v>
      </c>
      <c r="G164" s="101" t="s">
        <v>346</v>
      </c>
      <c r="H164" s="102">
        <v>2</v>
      </c>
      <c r="I164" s="5"/>
      <c r="J164" s="102">
        <f>ROUND(I164*H164,2)</f>
        <v>0</v>
      </c>
      <c r="K164" s="100" t="s">
        <v>234</v>
      </c>
      <c r="L164" s="23"/>
      <c r="M164" s="103" t="s">
        <v>1</v>
      </c>
      <c r="N164" s="104" t="s">
        <v>44</v>
      </c>
      <c r="O164" s="105"/>
      <c r="P164" s="106">
        <f>O164*H164</f>
        <v>0</v>
      </c>
      <c r="Q164" s="106">
        <v>9.0000000000000006E-5</v>
      </c>
      <c r="R164" s="106">
        <f>Q164*H164</f>
        <v>1.8000000000000001E-4</v>
      </c>
      <c r="S164" s="106">
        <v>0</v>
      </c>
      <c r="T164" s="107">
        <f>S164*H164</f>
        <v>0</v>
      </c>
      <c r="AR164" s="108" t="s">
        <v>212</v>
      </c>
      <c r="AT164" s="108" t="s">
        <v>207</v>
      </c>
      <c r="AU164" s="108" t="s">
        <v>88</v>
      </c>
      <c r="AY164" s="15" t="s">
        <v>205</v>
      </c>
      <c r="BE164" s="109">
        <f>IF(N164="základní",J164,0)</f>
        <v>0</v>
      </c>
      <c r="BF164" s="109">
        <f>IF(N164="snížená",J164,0)</f>
        <v>0</v>
      </c>
      <c r="BG164" s="109">
        <f>IF(N164="zákl. přenesená",J164,0)</f>
        <v>0</v>
      </c>
      <c r="BH164" s="109">
        <f>IF(N164="sníž. přenesená",J164,0)</f>
        <v>0</v>
      </c>
      <c r="BI164" s="109">
        <f>IF(N164="nulová",J164,0)</f>
        <v>0</v>
      </c>
      <c r="BJ164" s="15" t="s">
        <v>86</v>
      </c>
      <c r="BK164" s="109">
        <f>ROUND(I164*H164,2)</f>
        <v>0</v>
      </c>
      <c r="BL164" s="15" t="s">
        <v>212</v>
      </c>
      <c r="BM164" s="108" t="s">
        <v>1464</v>
      </c>
    </row>
    <row r="165" spans="2:65" s="25" customFormat="1" ht="19.5">
      <c r="B165" s="23"/>
      <c r="D165" s="110" t="s">
        <v>214</v>
      </c>
      <c r="F165" s="198" t="s">
        <v>1465</v>
      </c>
      <c r="I165" s="2"/>
      <c r="L165" s="23"/>
      <c r="M165" s="112"/>
      <c r="N165" s="105"/>
      <c r="O165" s="105"/>
      <c r="P165" s="105"/>
      <c r="Q165" s="105"/>
      <c r="R165" s="105"/>
      <c r="S165" s="105"/>
      <c r="T165" s="113"/>
      <c r="AT165" s="15" t="s">
        <v>214</v>
      </c>
      <c r="AU165" s="15" t="s">
        <v>88</v>
      </c>
    </row>
    <row r="166" spans="2:65" s="25" customFormat="1" ht="97.5">
      <c r="B166" s="23"/>
      <c r="D166" s="110" t="s">
        <v>237</v>
      </c>
      <c r="F166" s="111" t="s">
        <v>1457</v>
      </c>
      <c r="I166" s="2"/>
      <c r="L166" s="23"/>
      <c r="M166" s="112"/>
      <c r="N166" s="105"/>
      <c r="O166" s="105"/>
      <c r="P166" s="105"/>
      <c r="Q166" s="105"/>
      <c r="R166" s="105"/>
      <c r="S166" s="105"/>
      <c r="T166" s="113"/>
      <c r="AT166" s="15" t="s">
        <v>237</v>
      </c>
      <c r="AU166" s="15" t="s">
        <v>88</v>
      </c>
    </row>
    <row r="167" spans="2:65" s="122" customFormat="1">
      <c r="B167" s="121"/>
      <c r="D167" s="110" t="s">
        <v>218</v>
      </c>
      <c r="E167" s="123" t="s">
        <v>1</v>
      </c>
      <c r="F167" s="124" t="s">
        <v>1452</v>
      </c>
      <c r="H167" s="125">
        <v>2</v>
      </c>
      <c r="I167" s="6"/>
      <c r="L167" s="121"/>
      <c r="M167" s="126"/>
      <c r="N167" s="127"/>
      <c r="O167" s="127"/>
      <c r="P167" s="127"/>
      <c r="Q167" s="127"/>
      <c r="R167" s="127"/>
      <c r="S167" s="127"/>
      <c r="T167" s="128"/>
      <c r="AT167" s="123" t="s">
        <v>218</v>
      </c>
      <c r="AU167" s="123" t="s">
        <v>88</v>
      </c>
      <c r="AV167" s="122" t="s">
        <v>88</v>
      </c>
      <c r="AW167" s="122" t="s">
        <v>35</v>
      </c>
      <c r="AX167" s="122" t="s">
        <v>79</v>
      </c>
      <c r="AY167" s="123" t="s">
        <v>205</v>
      </c>
    </row>
    <row r="168" spans="2:65" s="200" customFormat="1">
      <c r="B168" s="199"/>
      <c r="D168" s="110" t="s">
        <v>218</v>
      </c>
      <c r="E168" s="201" t="s">
        <v>1</v>
      </c>
      <c r="F168" s="202" t="s">
        <v>220</v>
      </c>
      <c r="H168" s="203">
        <v>2</v>
      </c>
      <c r="I168" s="7"/>
      <c r="L168" s="199"/>
      <c r="M168" s="275"/>
      <c r="N168" s="276"/>
      <c r="O168" s="276"/>
      <c r="P168" s="276"/>
      <c r="Q168" s="276"/>
      <c r="R168" s="276"/>
      <c r="S168" s="276"/>
      <c r="T168" s="277"/>
      <c r="AT168" s="201" t="s">
        <v>218</v>
      </c>
      <c r="AU168" s="201" t="s">
        <v>88</v>
      </c>
      <c r="AV168" s="200" t="s">
        <v>212</v>
      </c>
      <c r="AW168" s="200" t="s">
        <v>35</v>
      </c>
      <c r="AX168" s="200" t="s">
        <v>86</v>
      </c>
      <c r="AY168" s="201" t="s">
        <v>205</v>
      </c>
    </row>
    <row r="169" spans="2:65" s="25" customFormat="1" ht="6.95" customHeight="1">
      <c r="B169" s="53"/>
      <c r="C169" s="54"/>
      <c r="D169" s="54"/>
      <c r="E169" s="54"/>
      <c r="F169" s="54"/>
      <c r="G169" s="54"/>
      <c r="H169" s="54"/>
      <c r="I169" s="54"/>
      <c r="J169" s="54"/>
      <c r="K169" s="54"/>
      <c r="L169" s="23"/>
    </row>
  </sheetData>
  <sheetProtection algorithmName="SHA-512" hashValue="FR+LU8+pC7vjD+9kuXr6oZ8KIoG9SRz3pAzX75KIzWFtIg1DOUEBRJ+jY1tMr6x2Fri9RMN8uVem+7e+GoJ1xw==" saltValue="NKexXmoU751BEH9MJ436JA==" spinCount="100000" sheet="1" objects="1" scenarios="1"/>
  <autoFilter ref="C121:K168"/>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70"/>
  <sheetViews>
    <sheetView showGridLines="0" topLeftCell="A111" workbookViewId="0">
      <selection activeCell="G118" sqref="G118"/>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160</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1395</v>
      </c>
      <c r="F9" s="271"/>
      <c r="G9" s="271"/>
      <c r="H9" s="271"/>
      <c r="L9" s="23"/>
    </row>
    <row r="10" spans="2:46" s="25" customFormat="1" ht="12" customHeight="1">
      <c r="B10" s="23"/>
      <c r="D10" s="22" t="s">
        <v>173</v>
      </c>
      <c r="L10" s="23"/>
    </row>
    <row r="11" spans="2:46" s="25" customFormat="1" ht="36.950000000000003" customHeight="1">
      <c r="B11" s="23"/>
      <c r="E11" s="245" t="s">
        <v>1466</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ROUND(J124,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ROUND((SUM(BE124:BE269)),  2)</f>
        <v>0</v>
      </c>
      <c r="I35" s="39">
        <v>0.21</v>
      </c>
      <c r="J35" s="38">
        <f>ROUND(((SUM(BE124:BE269))*I35),  2)</f>
        <v>0</v>
      </c>
      <c r="L35" s="23"/>
    </row>
    <row r="36" spans="2:12" s="25" customFormat="1" ht="14.45" customHeight="1">
      <c r="B36" s="23"/>
      <c r="E36" s="22" t="s">
        <v>45</v>
      </c>
      <c r="F36" s="38">
        <f>ROUND((SUM(BF124:BF269)),  2)</f>
        <v>0</v>
      </c>
      <c r="I36" s="39">
        <v>0.15</v>
      </c>
      <c r="J36" s="38">
        <f>ROUND(((SUM(BF124:BF269))*I36),  2)</f>
        <v>0</v>
      </c>
      <c r="L36" s="23"/>
    </row>
    <row r="37" spans="2:12" s="25" customFormat="1" ht="14.45" hidden="1" customHeight="1">
      <c r="B37" s="23"/>
      <c r="E37" s="22" t="s">
        <v>46</v>
      </c>
      <c r="F37" s="38">
        <f>ROUND((SUM(BG124:BG269)),  2)</f>
        <v>0</v>
      </c>
      <c r="I37" s="39">
        <v>0.21</v>
      </c>
      <c r="J37" s="38">
        <f>0</f>
        <v>0</v>
      </c>
      <c r="L37" s="23"/>
    </row>
    <row r="38" spans="2:12" s="25" customFormat="1" ht="14.45" hidden="1" customHeight="1">
      <c r="B38" s="23"/>
      <c r="E38" s="22" t="s">
        <v>47</v>
      </c>
      <c r="F38" s="38">
        <f>ROUND((SUM(BH124:BH269)),  2)</f>
        <v>0</v>
      </c>
      <c r="I38" s="39">
        <v>0.15</v>
      </c>
      <c r="J38" s="38">
        <f>0</f>
        <v>0</v>
      </c>
      <c r="L38" s="23"/>
    </row>
    <row r="39" spans="2:12" s="25" customFormat="1" ht="14.45" hidden="1" customHeight="1">
      <c r="B39" s="23"/>
      <c r="E39" s="22" t="s">
        <v>48</v>
      </c>
      <c r="F39" s="38">
        <f>ROUND((SUM(BI124:BI269)),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1395</v>
      </c>
      <c r="F87" s="271"/>
      <c r="G87" s="271"/>
      <c r="H87" s="271"/>
      <c r="L87" s="23"/>
    </row>
    <row r="88" spans="2:12" s="25" customFormat="1" ht="12" customHeight="1">
      <c r="B88" s="23"/>
      <c r="C88" s="22" t="s">
        <v>173</v>
      </c>
      <c r="L88" s="23"/>
    </row>
    <row r="89" spans="2:12" s="25" customFormat="1" ht="16.5" customHeight="1">
      <c r="B89" s="23"/>
      <c r="E89" s="245" t="str">
        <f>E11</f>
        <v>SO 06.3 - Náhradní výsadba na pozemcích Povodí Labe</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J124</f>
        <v>0</v>
      </c>
      <c r="L98" s="23"/>
      <c r="AU98" s="15" t="s">
        <v>180</v>
      </c>
    </row>
    <row r="99" spans="2:47" s="62" customFormat="1" ht="24.95" customHeight="1">
      <c r="B99" s="61"/>
      <c r="D99" s="63" t="s">
        <v>181</v>
      </c>
      <c r="E99" s="64"/>
      <c r="F99" s="64"/>
      <c r="G99" s="64"/>
      <c r="H99" s="64"/>
      <c r="I99" s="64"/>
      <c r="J99" s="65">
        <f>J125</f>
        <v>0</v>
      </c>
      <c r="L99" s="61"/>
    </row>
    <row r="100" spans="2:47" s="188" customFormat="1" ht="19.899999999999999" customHeight="1">
      <c r="B100" s="66"/>
      <c r="D100" s="68" t="s">
        <v>1467</v>
      </c>
      <c r="E100" s="69"/>
      <c r="F100" s="69"/>
      <c r="G100" s="69"/>
      <c r="H100" s="69"/>
      <c r="I100" s="69"/>
      <c r="J100" s="70">
        <f>J126</f>
        <v>0</v>
      </c>
      <c r="L100" s="66"/>
    </row>
    <row r="101" spans="2:47" s="188" customFormat="1" ht="19.899999999999999" customHeight="1">
      <c r="B101" s="66"/>
      <c r="D101" s="68" t="s">
        <v>1468</v>
      </c>
      <c r="E101" s="69"/>
      <c r="F101" s="69"/>
      <c r="G101" s="69"/>
      <c r="H101" s="69"/>
      <c r="I101" s="69"/>
      <c r="J101" s="70">
        <f>J178</f>
        <v>0</v>
      </c>
      <c r="L101" s="66"/>
    </row>
    <row r="102" spans="2:47" s="188" customFormat="1" ht="19.899999999999999" customHeight="1">
      <c r="B102" s="66"/>
      <c r="D102" s="68" t="s">
        <v>1469</v>
      </c>
      <c r="E102" s="69"/>
      <c r="F102" s="69"/>
      <c r="G102" s="69"/>
      <c r="H102" s="69"/>
      <c r="I102" s="69"/>
      <c r="J102" s="70">
        <f>J227</f>
        <v>0</v>
      </c>
      <c r="L102" s="66"/>
    </row>
    <row r="103" spans="2:47" s="25" customFormat="1" ht="21.75" customHeight="1">
      <c r="B103" s="23"/>
      <c r="L103" s="23"/>
    </row>
    <row r="104" spans="2:47" s="25" customFormat="1" ht="6.95" customHeight="1">
      <c r="B104" s="53"/>
      <c r="C104" s="54"/>
      <c r="D104" s="54"/>
      <c r="E104" s="54"/>
      <c r="F104" s="54"/>
      <c r="G104" s="54"/>
      <c r="H104" s="54"/>
      <c r="I104" s="54"/>
      <c r="J104" s="54"/>
      <c r="K104" s="54"/>
      <c r="L104" s="23"/>
    </row>
    <row r="108" spans="2:47" s="25" customFormat="1" ht="6.95" customHeight="1">
      <c r="B108" s="55"/>
      <c r="C108" s="56"/>
      <c r="D108" s="56"/>
      <c r="E108" s="56"/>
      <c r="F108" s="56"/>
      <c r="G108" s="56"/>
      <c r="H108" s="56"/>
      <c r="I108" s="56"/>
      <c r="J108" s="56"/>
      <c r="K108" s="56"/>
      <c r="L108" s="23"/>
    </row>
    <row r="109" spans="2:47" s="25" customFormat="1" ht="24.95" customHeight="1">
      <c r="B109" s="23"/>
      <c r="C109" s="19" t="s">
        <v>190</v>
      </c>
      <c r="L109" s="23"/>
    </row>
    <row r="110" spans="2:47" s="25" customFormat="1" ht="6.95" customHeight="1">
      <c r="B110" s="23"/>
      <c r="L110" s="23"/>
    </row>
    <row r="111" spans="2:47" s="25" customFormat="1" ht="12" customHeight="1">
      <c r="B111" s="23"/>
      <c r="C111" s="22" t="s">
        <v>15</v>
      </c>
      <c r="L111" s="23"/>
    </row>
    <row r="112" spans="2:47" s="25" customFormat="1" ht="16.5" customHeight="1">
      <c r="B112" s="23"/>
      <c r="E112" s="272" t="str">
        <f>E7</f>
        <v>SN Žireč</v>
      </c>
      <c r="F112" s="273"/>
      <c r="G112" s="273"/>
      <c r="H112" s="273"/>
      <c r="L112" s="23"/>
    </row>
    <row r="113" spans="2:65" ht="12" customHeight="1">
      <c r="B113" s="18"/>
      <c r="C113" s="22" t="s">
        <v>171</v>
      </c>
      <c r="L113" s="18"/>
    </row>
    <row r="114" spans="2:65" s="25" customFormat="1" ht="16.5" customHeight="1">
      <c r="B114" s="23"/>
      <c r="E114" s="272" t="s">
        <v>1395</v>
      </c>
      <c r="F114" s="271"/>
      <c r="G114" s="271"/>
      <c r="H114" s="271"/>
      <c r="L114" s="23"/>
    </row>
    <row r="115" spans="2:65" s="25" customFormat="1" ht="12" customHeight="1">
      <c r="B115" s="23"/>
      <c r="C115" s="22" t="s">
        <v>173</v>
      </c>
      <c r="L115" s="23"/>
    </row>
    <row r="116" spans="2:65" s="25" customFormat="1" ht="16.5" customHeight="1">
      <c r="B116" s="23"/>
      <c r="E116" s="245" t="str">
        <f>E11</f>
        <v>SO 06.3 - Náhradní výsadba na pozemcích Povodí Labe</v>
      </c>
      <c r="F116" s="271"/>
      <c r="G116" s="271"/>
      <c r="H116" s="271"/>
      <c r="L116" s="23"/>
    </row>
    <row r="117" spans="2:65" s="25" customFormat="1" ht="6.95" customHeight="1">
      <c r="B117" s="23"/>
      <c r="L117" s="23"/>
    </row>
    <row r="118" spans="2:65" s="25" customFormat="1" ht="12" customHeight="1">
      <c r="B118" s="23"/>
      <c r="C118" s="22" t="s">
        <v>19</v>
      </c>
      <c r="F118" s="30" t="str">
        <f>F14</f>
        <v xml:space="preserve"> </v>
      </c>
      <c r="I118" s="22" t="s">
        <v>21</v>
      </c>
      <c r="J118" s="163" t="str">
        <f>IF(J14="","",J14)</f>
        <v>17. 12. 2018</v>
      </c>
      <c r="L118" s="23"/>
    </row>
    <row r="119" spans="2:65" s="25" customFormat="1" ht="6.95" customHeight="1">
      <c r="B119" s="23"/>
      <c r="L119" s="23"/>
    </row>
    <row r="120" spans="2:65" s="25" customFormat="1" ht="27.95" customHeight="1">
      <c r="B120" s="23"/>
      <c r="C120" s="22" t="s">
        <v>23</v>
      </c>
      <c r="F120" s="30" t="str">
        <f>E17</f>
        <v>Povodí Labe, státní podnik</v>
      </c>
      <c r="I120" s="22" t="s">
        <v>31</v>
      </c>
      <c r="J120" s="57" t="str">
        <f>E23</f>
        <v>Sweco Hydroprojekt a.s.</v>
      </c>
      <c r="L120" s="23"/>
    </row>
    <row r="121" spans="2:65" s="25" customFormat="1" ht="15.2" customHeight="1">
      <c r="B121" s="23"/>
      <c r="C121" s="22" t="s">
        <v>29</v>
      </c>
      <c r="F121" s="30" t="str">
        <f>IF(E20="","",E20)</f>
        <v>Vyplň údaj</v>
      </c>
      <c r="I121" s="22" t="s">
        <v>36</v>
      </c>
      <c r="J121" s="57" t="str">
        <f>E26</f>
        <v xml:space="preserve"> </v>
      </c>
      <c r="L121" s="23"/>
    </row>
    <row r="122" spans="2:65" s="25" customFormat="1" ht="10.35" customHeight="1">
      <c r="B122" s="23"/>
      <c r="L122" s="23"/>
    </row>
    <row r="123" spans="2:65" s="78" customFormat="1" ht="29.25" customHeight="1">
      <c r="B123" s="71"/>
      <c r="C123" s="72" t="s">
        <v>191</v>
      </c>
      <c r="D123" s="73" t="s">
        <v>64</v>
      </c>
      <c r="E123" s="73" t="s">
        <v>60</v>
      </c>
      <c r="F123" s="73" t="s">
        <v>61</v>
      </c>
      <c r="G123" s="73" t="s">
        <v>192</v>
      </c>
      <c r="H123" s="73" t="s">
        <v>193</v>
      </c>
      <c r="I123" s="73" t="s">
        <v>194</v>
      </c>
      <c r="J123" s="73" t="s">
        <v>178</v>
      </c>
      <c r="K123" s="74" t="s">
        <v>195</v>
      </c>
      <c r="L123" s="71"/>
      <c r="M123" s="75" t="s">
        <v>1</v>
      </c>
      <c r="N123" s="76" t="s">
        <v>43</v>
      </c>
      <c r="O123" s="76" t="s">
        <v>196</v>
      </c>
      <c r="P123" s="76" t="s">
        <v>197</v>
      </c>
      <c r="Q123" s="76" t="s">
        <v>198</v>
      </c>
      <c r="R123" s="76" t="s">
        <v>199</v>
      </c>
      <c r="S123" s="76" t="s">
        <v>200</v>
      </c>
      <c r="T123" s="77" t="s">
        <v>201</v>
      </c>
    </row>
    <row r="124" spans="2:65" s="25" customFormat="1" ht="22.9" customHeight="1">
      <c r="B124" s="23"/>
      <c r="C124" s="79" t="s">
        <v>202</v>
      </c>
      <c r="J124" s="80">
        <f>BK124</f>
        <v>0</v>
      </c>
      <c r="L124" s="23"/>
      <c r="M124" s="81"/>
      <c r="N124" s="33"/>
      <c r="O124" s="33"/>
      <c r="P124" s="82">
        <f>P125</f>
        <v>0</v>
      </c>
      <c r="Q124" s="33"/>
      <c r="R124" s="82">
        <f>R125</f>
        <v>4.2027460000000003</v>
      </c>
      <c r="S124" s="33"/>
      <c r="T124" s="83">
        <f>T125</f>
        <v>0</v>
      </c>
      <c r="AT124" s="15" t="s">
        <v>78</v>
      </c>
      <c r="AU124" s="15" t="s">
        <v>180</v>
      </c>
      <c r="BK124" s="84">
        <f>BK125</f>
        <v>0</v>
      </c>
    </row>
    <row r="125" spans="2:65" s="86" customFormat="1" ht="25.9" customHeight="1">
      <c r="B125" s="85"/>
      <c r="D125" s="87" t="s">
        <v>78</v>
      </c>
      <c r="E125" s="88" t="s">
        <v>203</v>
      </c>
      <c r="F125" s="88" t="s">
        <v>204</v>
      </c>
      <c r="J125" s="89">
        <f>BK125</f>
        <v>0</v>
      </c>
      <c r="L125" s="85"/>
      <c r="M125" s="90"/>
      <c r="N125" s="91"/>
      <c r="O125" s="91"/>
      <c r="P125" s="92">
        <f>P126+P178+P227</f>
        <v>0</v>
      </c>
      <c r="Q125" s="91"/>
      <c r="R125" s="92">
        <f>R126+R178+R227</f>
        <v>4.2027460000000003</v>
      </c>
      <c r="S125" s="91"/>
      <c r="T125" s="93">
        <f>T126+T178+T227</f>
        <v>0</v>
      </c>
      <c r="AR125" s="87" t="s">
        <v>86</v>
      </c>
      <c r="AT125" s="94" t="s">
        <v>78</v>
      </c>
      <c r="AU125" s="94" t="s">
        <v>79</v>
      </c>
      <c r="AY125" s="87" t="s">
        <v>205</v>
      </c>
      <c r="BK125" s="95">
        <f>BK126+BK178+BK227</f>
        <v>0</v>
      </c>
    </row>
    <row r="126" spans="2:65" s="86" customFormat="1" ht="22.9" customHeight="1">
      <c r="B126" s="85"/>
      <c r="D126" s="87" t="s">
        <v>78</v>
      </c>
      <c r="E126" s="96" t="s">
        <v>1470</v>
      </c>
      <c r="F126" s="96" t="s">
        <v>1471</v>
      </c>
      <c r="J126" s="97">
        <f>BK126</f>
        <v>0</v>
      </c>
      <c r="L126" s="85"/>
      <c r="M126" s="90"/>
      <c r="N126" s="91"/>
      <c r="O126" s="91"/>
      <c r="P126" s="92">
        <f>SUM(P127:P177)</f>
        <v>0</v>
      </c>
      <c r="Q126" s="91"/>
      <c r="R126" s="92">
        <f>SUM(R127:R177)</f>
        <v>1.977068</v>
      </c>
      <c r="S126" s="91"/>
      <c r="T126" s="93">
        <f>SUM(T127:T177)</f>
        <v>0</v>
      </c>
      <c r="AR126" s="87" t="s">
        <v>86</v>
      </c>
      <c r="AT126" s="94" t="s">
        <v>78</v>
      </c>
      <c r="AU126" s="94" t="s">
        <v>86</v>
      </c>
      <c r="AY126" s="87" t="s">
        <v>205</v>
      </c>
      <c r="BK126" s="95">
        <f>SUM(BK127:BK177)</f>
        <v>0</v>
      </c>
    </row>
    <row r="127" spans="2:65" s="25" customFormat="1" ht="24" customHeight="1">
      <c r="B127" s="23"/>
      <c r="C127" s="98" t="s">
        <v>86</v>
      </c>
      <c r="D127" s="98" t="s">
        <v>207</v>
      </c>
      <c r="E127" s="99" t="s">
        <v>1472</v>
      </c>
      <c r="F127" s="100" t="s">
        <v>1473</v>
      </c>
      <c r="G127" s="101" t="s">
        <v>346</v>
      </c>
      <c r="H127" s="102">
        <v>17</v>
      </c>
      <c r="I127" s="5"/>
      <c r="J127" s="102">
        <f>ROUND(I127*H127,2)</f>
        <v>0</v>
      </c>
      <c r="K127" s="100" t="s">
        <v>234</v>
      </c>
      <c r="L127" s="23"/>
      <c r="M127" s="103" t="s">
        <v>1</v>
      </c>
      <c r="N127" s="104" t="s">
        <v>44</v>
      </c>
      <c r="O127" s="105"/>
      <c r="P127" s="106">
        <f>O127*H127</f>
        <v>0</v>
      </c>
      <c r="Q127" s="106">
        <v>0</v>
      </c>
      <c r="R127" s="106">
        <f>Q127*H127</f>
        <v>0</v>
      </c>
      <c r="S127" s="106">
        <v>0</v>
      </c>
      <c r="T127" s="107">
        <f>S127*H127</f>
        <v>0</v>
      </c>
      <c r="AR127" s="108" t="s">
        <v>212</v>
      </c>
      <c r="AT127" s="108" t="s">
        <v>207</v>
      </c>
      <c r="AU127" s="108" t="s">
        <v>88</v>
      </c>
      <c r="AY127" s="15" t="s">
        <v>205</v>
      </c>
      <c r="BE127" s="109">
        <f>IF(N127="základní",J127,0)</f>
        <v>0</v>
      </c>
      <c r="BF127" s="109">
        <f>IF(N127="snížená",J127,0)</f>
        <v>0</v>
      </c>
      <c r="BG127" s="109">
        <f>IF(N127="zákl. přenesená",J127,0)</f>
        <v>0</v>
      </c>
      <c r="BH127" s="109">
        <f>IF(N127="sníž. přenesená",J127,0)</f>
        <v>0</v>
      </c>
      <c r="BI127" s="109">
        <f>IF(N127="nulová",J127,0)</f>
        <v>0</v>
      </c>
      <c r="BJ127" s="15" t="s">
        <v>86</v>
      </c>
      <c r="BK127" s="109">
        <f>ROUND(I127*H127,2)</f>
        <v>0</v>
      </c>
      <c r="BL127" s="15" t="s">
        <v>212</v>
      </c>
      <c r="BM127" s="108" t="s">
        <v>1474</v>
      </c>
    </row>
    <row r="128" spans="2:65" s="25" customFormat="1" ht="29.25">
      <c r="B128" s="23"/>
      <c r="D128" s="110" t="s">
        <v>214</v>
      </c>
      <c r="F128" s="198" t="s">
        <v>1475</v>
      </c>
      <c r="I128" s="2"/>
      <c r="L128" s="23"/>
      <c r="M128" s="112"/>
      <c r="N128" s="105"/>
      <c r="O128" s="105"/>
      <c r="P128" s="105"/>
      <c r="Q128" s="105"/>
      <c r="R128" s="105"/>
      <c r="S128" s="105"/>
      <c r="T128" s="113"/>
      <c r="AT128" s="15" t="s">
        <v>214</v>
      </c>
      <c r="AU128" s="15" t="s">
        <v>88</v>
      </c>
    </row>
    <row r="129" spans="2:65" s="25" customFormat="1" ht="87.75">
      <c r="B129" s="23"/>
      <c r="D129" s="110" t="s">
        <v>237</v>
      </c>
      <c r="F129" s="111" t="s">
        <v>1476</v>
      </c>
      <c r="I129" s="2"/>
      <c r="L129" s="23"/>
      <c r="M129" s="112"/>
      <c r="N129" s="105"/>
      <c r="O129" s="105"/>
      <c r="P129" s="105"/>
      <c r="Q129" s="105"/>
      <c r="R129" s="105"/>
      <c r="S129" s="105"/>
      <c r="T129" s="113"/>
      <c r="AT129" s="15" t="s">
        <v>237</v>
      </c>
      <c r="AU129" s="15" t="s">
        <v>88</v>
      </c>
    </row>
    <row r="130" spans="2:65" s="122" customFormat="1">
      <c r="B130" s="121"/>
      <c r="D130" s="110" t="s">
        <v>218</v>
      </c>
      <c r="E130" s="123" t="s">
        <v>1</v>
      </c>
      <c r="F130" s="124" t="s">
        <v>1477</v>
      </c>
      <c r="H130" s="125">
        <v>4</v>
      </c>
      <c r="I130" s="6"/>
      <c r="L130" s="121"/>
      <c r="M130" s="126"/>
      <c r="N130" s="127"/>
      <c r="O130" s="127"/>
      <c r="P130" s="127"/>
      <c r="Q130" s="127"/>
      <c r="R130" s="127"/>
      <c r="S130" s="127"/>
      <c r="T130" s="128"/>
      <c r="AT130" s="123" t="s">
        <v>218</v>
      </c>
      <c r="AU130" s="123" t="s">
        <v>88</v>
      </c>
      <c r="AV130" s="122" t="s">
        <v>88</v>
      </c>
      <c r="AW130" s="122" t="s">
        <v>35</v>
      </c>
      <c r="AX130" s="122" t="s">
        <v>79</v>
      </c>
      <c r="AY130" s="123" t="s">
        <v>205</v>
      </c>
    </row>
    <row r="131" spans="2:65" s="122" customFormat="1">
      <c r="B131" s="121"/>
      <c r="D131" s="110" t="s">
        <v>218</v>
      </c>
      <c r="E131" s="123" t="s">
        <v>1</v>
      </c>
      <c r="F131" s="124" t="s">
        <v>1478</v>
      </c>
      <c r="H131" s="125">
        <v>10</v>
      </c>
      <c r="I131" s="6"/>
      <c r="L131" s="121"/>
      <c r="M131" s="126"/>
      <c r="N131" s="127"/>
      <c r="O131" s="127"/>
      <c r="P131" s="127"/>
      <c r="Q131" s="127"/>
      <c r="R131" s="127"/>
      <c r="S131" s="127"/>
      <c r="T131" s="128"/>
      <c r="AT131" s="123" t="s">
        <v>218</v>
      </c>
      <c r="AU131" s="123" t="s">
        <v>88</v>
      </c>
      <c r="AV131" s="122" t="s">
        <v>88</v>
      </c>
      <c r="AW131" s="122" t="s">
        <v>35</v>
      </c>
      <c r="AX131" s="122" t="s">
        <v>79</v>
      </c>
      <c r="AY131" s="123" t="s">
        <v>205</v>
      </c>
    </row>
    <row r="132" spans="2:65" s="122" customFormat="1">
      <c r="B132" s="121"/>
      <c r="D132" s="110" t="s">
        <v>218</v>
      </c>
      <c r="E132" s="123" t="s">
        <v>1</v>
      </c>
      <c r="F132" s="124" t="s">
        <v>1479</v>
      </c>
      <c r="H132" s="125">
        <v>3</v>
      </c>
      <c r="I132" s="6"/>
      <c r="L132" s="121"/>
      <c r="M132" s="126"/>
      <c r="N132" s="127"/>
      <c r="O132" s="127"/>
      <c r="P132" s="127"/>
      <c r="Q132" s="127"/>
      <c r="R132" s="127"/>
      <c r="S132" s="127"/>
      <c r="T132" s="128"/>
      <c r="AT132" s="123" t="s">
        <v>218</v>
      </c>
      <c r="AU132" s="123" t="s">
        <v>88</v>
      </c>
      <c r="AV132" s="122" t="s">
        <v>88</v>
      </c>
      <c r="AW132" s="122" t="s">
        <v>35</v>
      </c>
      <c r="AX132" s="122" t="s">
        <v>79</v>
      </c>
      <c r="AY132" s="123" t="s">
        <v>205</v>
      </c>
    </row>
    <row r="133" spans="2:65" s="200" customFormat="1">
      <c r="B133" s="199"/>
      <c r="D133" s="110" t="s">
        <v>218</v>
      </c>
      <c r="E133" s="201" t="s">
        <v>1</v>
      </c>
      <c r="F133" s="202" t="s">
        <v>220</v>
      </c>
      <c r="H133" s="203">
        <v>17</v>
      </c>
      <c r="I133" s="7"/>
      <c r="L133" s="199"/>
      <c r="M133" s="204"/>
      <c r="N133" s="205"/>
      <c r="O133" s="205"/>
      <c r="P133" s="205"/>
      <c r="Q133" s="205"/>
      <c r="R133" s="205"/>
      <c r="S133" s="205"/>
      <c r="T133" s="206"/>
      <c r="AT133" s="201" t="s">
        <v>218</v>
      </c>
      <c r="AU133" s="201" t="s">
        <v>88</v>
      </c>
      <c r="AV133" s="200" t="s">
        <v>212</v>
      </c>
      <c r="AW133" s="200" t="s">
        <v>35</v>
      </c>
      <c r="AX133" s="200" t="s">
        <v>86</v>
      </c>
      <c r="AY133" s="201" t="s">
        <v>205</v>
      </c>
    </row>
    <row r="134" spans="2:65" s="25" customFormat="1" ht="16.5" customHeight="1">
      <c r="B134" s="23"/>
      <c r="C134" s="207" t="s">
        <v>88</v>
      </c>
      <c r="D134" s="207" t="s">
        <v>221</v>
      </c>
      <c r="E134" s="208" t="s">
        <v>1480</v>
      </c>
      <c r="F134" s="209" t="s">
        <v>1481</v>
      </c>
      <c r="G134" s="210" t="s">
        <v>233</v>
      </c>
      <c r="H134" s="211">
        <v>5.95</v>
      </c>
      <c r="I134" s="8"/>
      <c r="J134" s="211">
        <f>ROUND(I134*H134,2)</f>
        <v>0</v>
      </c>
      <c r="K134" s="209" t="s">
        <v>234</v>
      </c>
      <c r="L134" s="212"/>
      <c r="M134" s="213" t="s">
        <v>1</v>
      </c>
      <c r="N134" s="214" t="s">
        <v>44</v>
      </c>
      <c r="O134" s="105"/>
      <c r="P134" s="106">
        <f>O134*H134</f>
        <v>0</v>
      </c>
      <c r="Q134" s="106">
        <v>0.21</v>
      </c>
      <c r="R134" s="106">
        <f>Q134*H134</f>
        <v>1.2495000000000001</v>
      </c>
      <c r="S134" s="106">
        <v>0</v>
      </c>
      <c r="T134" s="107">
        <f>S134*H134</f>
        <v>0</v>
      </c>
      <c r="AR134" s="108" t="s">
        <v>225</v>
      </c>
      <c r="AT134" s="108" t="s">
        <v>221</v>
      </c>
      <c r="AU134" s="108" t="s">
        <v>88</v>
      </c>
      <c r="AY134" s="15" t="s">
        <v>205</v>
      </c>
      <c r="BE134" s="109">
        <f>IF(N134="základní",J134,0)</f>
        <v>0</v>
      </c>
      <c r="BF134" s="109">
        <f>IF(N134="snížená",J134,0)</f>
        <v>0</v>
      </c>
      <c r="BG134" s="109">
        <f>IF(N134="zákl. přenesená",J134,0)</f>
        <v>0</v>
      </c>
      <c r="BH134" s="109">
        <f>IF(N134="sníž. přenesená",J134,0)</f>
        <v>0</v>
      </c>
      <c r="BI134" s="109">
        <f>IF(N134="nulová",J134,0)</f>
        <v>0</v>
      </c>
      <c r="BJ134" s="15" t="s">
        <v>86</v>
      </c>
      <c r="BK134" s="109">
        <f>ROUND(I134*H134,2)</f>
        <v>0</v>
      </c>
      <c r="BL134" s="15" t="s">
        <v>212</v>
      </c>
      <c r="BM134" s="108" t="s">
        <v>1482</v>
      </c>
    </row>
    <row r="135" spans="2:65" s="25" customFormat="1">
      <c r="B135" s="23"/>
      <c r="D135" s="110" t="s">
        <v>214</v>
      </c>
      <c r="F135" s="198" t="s">
        <v>1483</v>
      </c>
      <c r="I135" s="2"/>
      <c r="L135" s="23"/>
      <c r="M135" s="112"/>
      <c r="N135" s="105"/>
      <c r="O135" s="105"/>
      <c r="P135" s="105"/>
      <c r="Q135" s="105"/>
      <c r="R135" s="105"/>
      <c r="S135" s="105"/>
      <c r="T135" s="113"/>
      <c r="AT135" s="15" t="s">
        <v>214</v>
      </c>
      <c r="AU135" s="15" t="s">
        <v>88</v>
      </c>
    </row>
    <row r="136" spans="2:65" s="122" customFormat="1">
      <c r="B136" s="121"/>
      <c r="D136" s="110" t="s">
        <v>218</v>
      </c>
      <c r="F136" s="124" t="s">
        <v>1484</v>
      </c>
      <c r="H136" s="125">
        <v>5.95</v>
      </c>
      <c r="I136" s="6"/>
      <c r="L136" s="121"/>
      <c r="M136" s="126"/>
      <c r="N136" s="127"/>
      <c r="O136" s="127"/>
      <c r="P136" s="127"/>
      <c r="Q136" s="127"/>
      <c r="R136" s="127"/>
      <c r="S136" s="127"/>
      <c r="T136" s="128"/>
      <c r="AT136" s="123" t="s">
        <v>218</v>
      </c>
      <c r="AU136" s="123" t="s">
        <v>88</v>
      </c>
      <c r="AV136" s="122" t="s">
        <v>88</v>
      </c>
      <c r="AW136" s="122" t="s">
        <v>3</v>
      </c>
      <c r="AX136" s="122" t="s">
        <v>86</v>
      </c>
      <c r="AY136" s="123" t="s">
        <v>205</v>
      </c>
    </row>
    <row r="137" spans="2:65" s="25" customFormat="1" ht="24" customHeight="1">
      <c r="B137" s="23"/>
      <c r="C137" s="98" t="s">
        <v>230</v>
      </c>
      <c r="D137" s="98" t="s">
        <v>207</v>
      </c>
      <c r="E137" s="99" t="s">
        <v>1485</v>
      </c>
      <c r="F137" s="100" t="s">
        <v>1486</v>
      </c>
      <c r="G137" s="101" t="s">
        <v>346</v>
      </c>
      <c r="H137" s="102">
        <v>17</v>
      </c>
      <c r="I137" s="5"/>
      <c r="J137" s="102">
        <f>ROUND(I137*H137,2)</f>
        <v>0</v>
      </c>
      <c r="K137" s="100" t="s">
        <v>234</v>
      </c>
      <c r="L137" s="23"/>
      <c r="M137" s="103" t="s">
        <v>1</v>
      </c>
      <c r="N137" s="104" t="s">
        <v>44</v>
      </c>
      <c r="O137" s="105"/>
      <c r="P137" s="106">
        <f>O137*H137</f>
        <v>0</v>
      </c>
      <c r="Q137" s="106">
        <v>0</v>
      </c>
      <c r="R137" s="106">
        <f>Q137*H137</f>
        <v>0</v>
      </c>
      <c r="S137" s="106">
        <v>0</v>
      </c>
      <c r="T137" s="107">
        <f>S137*H137</f>
        <v>0</v>
      </c>
      <c r="AR137" s="108" t="s">
        <v>212</v>
      </c>
      <c r="AT137" s="108" t="s">
        <v>207</v>
      </c>
      <c r="AU137" s="108" t="s">
        <v>88</v>
      </c>
      <c r="AY137" s="15" t="s">
        <v>205</v>
      </c>
      <c r="BE137" s="109">
        <f>IF(N137="základní",J137,0)</f>
        <v>0</v>
      </c>
      <c r="BF137" s="109">
        <f>IF(N137="snížená",J137,0)</f>
        <v>0</v>
      </c>
      <c r="BG137" s="109">
        <f>IF(N137="zákl. přenesená",J137,0)</f>
        <v>0</v>
      </c>
      <c r="BH137" s="109">
        <f>IF(N137="sníž. přenesená",J137,0)</f>
        <v>0</v>
      </c>
      <c r="BI137" s="109">
        <f>IF(N137="nulová",J137,0)</f>
        <v>0</v>
      </c>
      <c r="BJ137" s="15" t="s">
        <v>86</v>
      </c>
      <c r="BK137" s="109">
        <f>ROUND(I137*H137,2)</f>
        <v>0</v>
      </c>
      <c r="BL137" s="15" t="s">
        <v>212</v>
      </c>
      <c r="BM137" s="108" t="s">
        <v>1487</v>
      </c>
    </row>
    <row r="138" spans="2:65" s="25" customFormat="1" ht="29.25">
      <c r="B138" s="23"/>
      <c r="D138" s="110" t="s">
        <v>214</v>
      </c>
      <c r="F138" s="198" t="s">
        <v>1488</v>
      </c>
      <c r="I138" s="2"/>
      <c r="L138" s="23"/>
      <c r="M138" s="112"/>
      <c r="N138" s="105"/>
      <c r="O138" s="105"/>
      <c r="P138" s="105"/>
      <c r="Q138" s="105"/>
      <c r="R138" s="105"/>
      <c r="S138" s="105"/>
      <c r="T138" s="113"/>
      <c r="AT138" s="15" t="s">
        <v>214</v>
      </c>
      <c r="AU138" s="15" t="s">
        <v>88</v>
      </c>
    </row>
    <row r="139" spans="2:65" s="25" customFormat="1" ht="68.25">
      <c r="B139" s="23"/>
      <c r="D139" s="110" t="s">
        <v>237</v>
      </c>
      <c r="F139" s="111" t="s">
        <v>1489</v>
      </c>
      <c r="I139" s="2"/>
      <c r="L139" s="23"/>
      <c r="M139" s="112"/>
      <c r="N139" s="105"/>
      <c r="O139" s="105"/>
      <c r="P139" s="105"/>
      <c r="Q139" s="105"/>
      <c r="R139" s="105"/>
      <c r="S139" s="105"/>
      <c r="T139" s="113"/>
      <c r="AT139" s="15" t="s">
        <v>237</v>
      </c>
      <c r="AU139" s="15" t="s">
        <v>88</v>
      </c>
    </row>
    <row r="140" spans="2:65" s="122" customFormat="1">
      <c r="B140" s="121"/>
      <c r="D140" s="110" t="s">
        <v>218</v>
      </c>
      <c r="E140" s="123" t="s">
        <v>1</v>
      </c>
      <c r="F140" s="124" t="s">
        <v>1490</v>
      </c>
      <c r="H140" s="125">
        <v>17</v>
      </c>
      <c r="I140" s="6"/>
      <c r="L140" s="121"/>
      <c r="M140" s="126"/>
      <c r="N140" s="127"/>
      <c r="O140" s="127"/>
      <c r="P140" s="127"/>
      <c r="Q140" s="127"/>
      <c r="R140" s="127"/>
      <c r="S140" s="127"/>
      <c r="T140" s="128"/>
      <c r="AT140" s="123" t="s">
        <v>218</v>
      </c>
      <c r="AU140" s="123" t="s">
        <v>88</v>
      </c>
      <c r="AV140" s="122" t="s">
        <v>88</v>
      </c>
      <c r="AW140" s="122" t="s">
        <v>35</v>
      </c>
      <c r="AX140" s="122" t="s">
        <v>86</v>
      </c>
      <c r="AY140" s="123" t="s">
        <v>205</v>
      </c>
    </row>
    <row r="141" spans="2:65" s="25" customFormat="1" ht="16.5" customHeight="1">
      <c r="B141" s="23"/>
      <c r="C141" s="207" t="s">
        <v>212</v>
      </c>
      <c r="D141" s="207" t="s">
        <v>221</v>
      </c>
      <c r="E141" s="208" t="s">
        <v>1491</v>
      </c>
      <c r="F141" s="209" t="s">
        <v>1492</v>
      </c>
      <c r="G141" s="210" t="s">
        <v>346</v>
      </c>
      <c r="H141" s="211">
        <v>4</v>
      </c>
      <c r="I141" s="8"/>
      <c r="J141" s="211">
        <f>ROUND(I141*H141,2)</f>
        <v>0</v>
      </c>
      <c r="K141" s="209" t="s">
        <v>211</v>
      </c>
      <c r="L141" s="212"/>
      <c r="M141" s="213" t="s">
        <v>1</v>
      </c>
      <c r="N141" s="214" t="s">
        <v>44</v>
      </c>
      <c r="O141" s="105"/>
      <c r="P141" s="106">
        <f>O141*H141</f>
        <v>0</v>
      </c>
      <c r="Q141" s="106">
        <v>3.5000000000000001E-3</v>
      </c>
      <c r="R141" s="106">
        <f>Q141*H141</f>
        <v>1.4E-2</v>
      </c>
      <c r="S141" s="106">
        <v>0</v>
      </c>
      <c r="T141" s="107">
        <f>S141*H141</f>
        <v>0</v>
      </c>
      <c r="AR141" s="108" t="s">
        <v>225</v>
      </c>
      <c r="AT141" s="108" t="s">
        <v>221</v>
      </c>
      <c r="AU141" s="108" t="s">
        <v>88</v>
      </c>
      <c r="AY141" s="15" t="s">
        <v>205</v>
      </c>
      <c r="BE141" s="109">
        <f>IF(N141="základní",J141,0)</f>
        <v>0</v>
      </c>
      <c r="BF141" s="109">
        <f>IF(N141="snížená",J141,0)</f>
        <v>0</v>
      </c>
      <c r="BG141" s="109">
        <f>IF(N141="zákl. přenesená",J141,0)</f>
        <v>0</v>
      </c>
      <c r="BH141" s="109">
        <f>IF(N141="sníž. přenesená",J141,0)</f>
        <v>0</v>
      </c>
      <c r="BI141" s="109">
        <f>IF(N141="nulová",J141,0)</f>
        <v>0</v>
      </c>
      <c r="BJ141" s="15" t="s">
        <v>86</v>
      </c>
      <c r="BK141" s="109">
        <f>ROUND(I141*H141,2)</f>
        <v>0</v>
      </c>
      <c r="BL141" s="15" t="s">
        <v>212</v>
      </c>
      <c r="BM141" s="108" t="s">
        <v>1493</v>
      </c>
    </row>
    <row r="142" spans="2:65" s="122" customFormat="1">
      <c r="B142" s="121"/>
      <c r="D142" s="110" t="s">
        <v>218</v>
      </c>
      <c r="E142" s="123" t="s">
        <v>1</v>
      </c>
      <c r="F142" s="124" t="s">
        <v>1494</v>
      </c>
      <c r="H142" s="125">
        <v>4</v>
      </c>
      <c r="I142" s="6"/>
      <c r="L142" s="121"/>
      <c r="M142" s="126"/>
      <c r="N142" s="127"/>
      <c r="O142" s="127"/>
      <c r="P142" s="127"/>
      <c r="Q142" s="127"/>
      <c r="R142" s="127"/>
      <c r="S142" s="127"/>
      <c r="T142" s="128"/>
      <c r="AT142" s="123" t="s">
        <v>218</v>
      </c>
      <c r="AU142" s="123" t="s">
        <v>88</v>
      </c>
      <c r="AV142" s="122" t="s">
        <v>88</v>
      </c>
      <c r="AW142" s="122" t="s">
        <v>35</v>
      </c>
      <c r="AX142" s="122" t="s">
        <v>86</v>
      </c>
      <c r="AY142" s="123" t="s">
        <v>205</v>
      </c>
    </row>
    <row r="143" spans="2:65" s="25" customFormat="1" ht="16.5" customHeight="1">
      <c r="B143" s="23"/>
      <c r="C143" s="207" t="s">
        <v>258</v>
      </c>
      <c r="D143" s="207" t="s">
        <v>221</v>
      </c>
      <c r="E143" s="208" t="s">
        <v>1495</v>
      </c>
      <c r="F143" s="209" t="s">
        <v>1496</v>
      </c>
      <c r="G143" s="210" t="s">
        <v>346</v>
      </c>
      <c r="H143" s="211">
        <v>10</v>
      </c>
      <c r="I143" s="8"/>
      <c r="J143" s="211">
        <f>ROUND(I143*H143,2)</f>
        <v>0</v>
      </c>
      <c r="K143" s="209" t="s">
        <v>211</v>
      </c>
      <c r="L143" s="212"/>
      <c r="M143" s="213" t="s">
        <v>1</v>
      </c>
      <c r="N143" s="214" t="s">
        <v>44</v>
      </c>
      <c r="O143" s="105"/>
      <c r="P143" s="106">
        <f>O143*H143</f>
        <v>0</v>
      </c>
      <c r="Q143" s="106">
        <v>3.5000000000000001E-3</v>
      </c>
      <c r="R143" s="106">
        <f>Q143*H143</f>
        <v>3.5000000000000003E-2</v>
      </c>
      <c r="S143" s="106">
        <v>0</v>
      </c>
      <c r="T143" s="107">
        <f>S143*H143</f>
        <v>0</v>
      </c>
      <c r="AR143" s="108" t="s">
        <v>225</v>
      </c>
      <c r="AT143" s="108" t="s">
        <v>221</v>
      </c>
      <c r="AU143" s="108" t="s">
        <v>88</v>
      </c>
      <c r="AY143" s="15" t="s">
        <v>205</v>
      </c>
      <c r="BE143" s="109">
        <f>IF(N143="základní",J143,0)</f>
        <v>0</v>
      </c>
      <c r="BF143" s="109">
        <f>IF(N143="snížená",J143,0)</f>
        <v>0</v>
      </c>
      <c r="BG143" s="109">
        <f>IF(N143="zákl. přenesená",J143,0)</f>
        <v>0</v>
      </c>
      <c r="BH143" s="109">
        <f>IF(N143="sníž. přenesená",J143,0)</f>
        <v>0</v>
      </c>
      <c r="BI143" s="109">
        <f>IF(N143="nulová",J143,0)</f>
        <v>0</v>
      </c>
      <c r="BJ143" s="15" t="s">
        <v>86</v>
      </c>
      <c r="BK143" s="109">
        <f>ROUND(I143*H143,2)</f>
        <v>0</v>
      </c>
      <c r="BL143" s="15" t="s">
        <v>212</v>
      </c>
      <c r="BM143" s="108" t="s">
        <v>1497</v>
      </c>
    </row>
    <row r="144" spans="2:65" s="122" customFormat="1">
      <c r="B144" s="121"/>
      <c r="D144" s="110" t="s">
        <v>218</v>
      </c>
      <c r="E144" s="123" t="s">
        <v>1</v>
      </c>
      <c r="F144" s="124" t="s">
        <v>1498</v>
      </c>
      <c r="H144" s="125">
        <v>10</v>
      </c>
      <c r="I144" s="6"/>
      <c r="L144" s="121"/>
      <c r="M144" s="126"/>
      <c r="N144" s="127"/>
      <c r="O144" s="127"/>
      <c r="P144" s="127"/>
      <c r="Q144" s="127"/>
      <c r="R144" s="127"/>
      <c r="S144" s="127"/>
      <c r="T144" s="128"/>
      <c r="AT144" s="123" t="s">
        <v>218</v>
      </c>
      <c r="AU144" s="123" t="s">
        <v>88</v>
      </c>
      <c r="AV144" s="122" t="s">
        <v>88</v>
      </c>
      <c r="AW144" s="122" t="s">
        <v>35</v>
      </c>
      <c r="AX144" s="122" t="s">
        <v>86</v>
      </c>
      <c r="AY144" s="123" t="s">
        <v>205</v>
      </c>
    </row>
    <row r="145" spans="2:65" s="25" customFormat="1" ht="16.5" customHeight="1">
      <c r="B145" s="23"/>
      <c r="C145" s="207" t="s">
        <v>263</v>
      </c>
      <c r="D145" s="207" t="s">
        <v>221</v>
      </c>
      <c r="E145" s="208" t="s">
        <v>1499</v>
      </c>
      <c r="F145" s="209" t="s">
        <v>1500</v>
      </c>
      <c r="G145" s="210" t="s">
        <v>346</v>
      </c>
      <c r="H145" s="211">
        <v>3</v>
      </c>
      <c r="I145" s="8"/>
      <c r="J145" s="211">
        <f>ROUND(I145*H145,2)</f>
        <v>0</v>
      </c>
      <c r="K145" s="209" t="s">
        <v>211</v>
      </c>
      <c r="L145" s="212"/>
      <c r="M145" s="213" t="s">
        <v>1</v>
      </c>
      <c r="N145" s="214" t="s">
        <v>44</v>
      </c>
      <c r="O145" s="105"/>
      <c r="P145" s="106">
        <f>O145*H145</f>
        <v>0</v>
      </c>
      <c r="Q145" s="106">
        <v>3.5000000000000001E-3</v>
      </c>
      <c r="R145" s="106">
        <f>Q145*H145</f>
        <v>1.0500000000000001E-2</v>
      </c>
      <c r="S145" s="106">
        <v>0</v>
      </c>
      <c r="T145" s="107">
        <f>S145*H145</f>
        <v>0</v>
      </c>
      <c r="AR145" s="108" t="s">
        <v>225</v>
      </c>
      <c r="AT145" s="108" t="s">
        <v>221</v>
      </c>
      <c r="AU145" s="108" t="s">
        <v>88</v>
      </c>
      <c r="AY145" s="15" t="s">
        <v>205</v>
      </c>
      <c r="BE145" s="109">
        <f>IF(N145="základní",J145,0)</f>
        <v>0</v>
      </c>
      <c r="BF145" s="109">
        <f>IF(N145="snížená",J145,0)</f>
        <v>0</v>
      </c>
      <c r="BG145" s="109">
        <f>IF(N145="zákl. přenesená",J145,0)</f>
        <v>0</v>
      </c>
      <c r="BH145" s="109">
        <f>IF(N145="sníž. přenesená",J145,0)</f>
        <v>0</v>
      </c>
      <c r="BI145" s="109">
        <f>IF(N145="nulová",J145,0)</f>
        <v>0</v>
      </c>
      <c r="BJ145" s="15" t="s">
        <v>86</v>
      </c>
      <c r="BK145" s="109">
        <f>ROUND(I145*H145,2)</f>
        <v>0</v>
      </c>
      <c r="BL145" s="15" t="s">
        <v>212</v>
      </c>
      <c r="BM145" s="108" t="s">
        <v>1501</v>
      </c>
    </row>
    <row r="146" spans="2:65" s="122" customFormat="1">
      <c r="B146" s="121"/>
      <c r="D146" s="110" t="s">
        <v>218</v>
      </c>
      <c r="E146" s="123" t="s">
        <v>1</v>
      </c>
      <c r="F146" s="124" t="s">
        <v>1502</v>
      </c>
      <c r="H146" s="125">
        <v>3</v>
      </c>
      <c r="I146" s="6"/>
      <c r="L146" s="121"/>
      <c r="M146" s="126"/>
      <c r="N146" s="127"/>
      <c r="O146" s="127"/>
      <c r="P146" s="127"/>
      <c r="Q146" s="127"/>
      <c r="R146" s="127"/>
      <c r="S146" s="127"/>
      <c r="T146" s="128"/>
      <c r="AT146" s="123" t="s">
        <v>218</v>
      </c>
      <c r="AU146" s="123" t="s">
        <v>88</v>
      </c>
      <c r="AV146" s="122" t="s">
        <v>88</v>
      </c>
      <c r="AW146" s="122" t="s">
        <v>35</v>
      </c>
      <c r="AX146" s="122" t="s">
        <v>86</v>
      </c>
      <c r="AY146" s="123" t="s">
        <v>205</v>
      </c>
    </row>
    <row r="147" spans="2:65" s="25" customFormat="1" ht="24" customHeight="1">
      <c r="B147" s="23"/>
      <c r="C147" s="98" t="s">
        <v>272</v>
      </c>
      <c r="D147" s="98" t="s">
        <v>207</v>
      </c>
      <c r="E147" s="99" t="s">
        <v>1503</v>
      </c>
      <c r="F147" s="100" t="s">
        <v>1504</v>
      </c>
      <c r="G147" s="101" t="s">
        <v>346</v>
      </c>
      <c r="H147" s="102">
        <v>17</v>
      </c>
      <c r="I147" s="5"/>
      <c r="J147" s="102">
        <f>ROUND(I147*H147,2)</f>
        <v>0</v>
      </c>
      <c r="K147" s="100" t="s">
        <v>234</v>
      </c>
      <c r="L147" s="23"/>
      <c r="M147" s="103" t="s">
        <v>1</v>
      </c>
      <c r="N147" s="104" t="s">
        <v>44</v>
      </c>
      <c r="O147" s="105"/>
      <c r="P147" s="106">
        <f>O147*H147</f>
        <v>0</v>
      </c>
      <c r="Q147" s="106">
        <v>5.0000000000000002E-5</v>
      </c>
      <c r="R147" s="106">
        <f>Q147*H147</f>
        <v>8.5000000000000006E-4</v>
      </c>
      <c r="S147" s="106">
        <v>0</v>
      </c>
      <c r="T147" s="107">
        <f>S147*H147</f>
        <v>0</v>
      </c>
      <c r="AR147" s="108" t="s">
        <v>212</v>
      </c>
      <c r="AT147" s="108" t="s">
        <v>207</v>
      </c>
      <c r="AU147" s="108" t="s">
        <v>88</v>
      </c>
      <c r="AY147" s="15" t="s">
        <v>205</v>
      </c>
      <c r="BE147" s="109">
        <f>IF(N147="základní",J147,0)</f>
        <v>0</v>
      </c>
      <c r="BF147" s="109">
        <f>IF(N147="snížená",J147,0)</f>
        <v>0</v>
      </c>
      <c r="BG147" s="109">
        <f>IF(N147="zákl. přenesená",J147,0)</f>
        <v>0</v>
      </c>
      <c r="BH147" s="109">
        <f>IF(N147="sníž. přenesená",J147,0)</f>
        <v>0</v>
      </c>
      <c r="BI147" s="109">
        <f>IF(N147="nulová",J147,0)</f>
        <v>0</v>
      </c>
      <c r="BJ147" s="15" t="s">
        <v>86</v>
      </c>
      <c r="BK147" s="109">
        <f>ROUND(I147*H147,2)</f>
        <v>0</v>
      </c>
      <c r="BL147" s="15" t="s">
        <v>212</v>
      </c>
      <c r="BM147" s="108" t="s">
        <v>1505</v>
      </c>
    </row>
    <row r="148" spans="2:65" s="25" customFormat="1">
      <c r="B148" s="23"/>
      <c r="D148" s="110" t="s">
        <v>214</v>
      </c>
      <c r="F148" s="198" t="s">
        <v>1506</v>
      </c>
      <c r="I148" s="2"/>
      <c r="L148" s="23"/>
      <c r="M148" s="112"/>
      <c r="N148" s="105"/>
      <c r="O148" s="105"/>
      <c r="P148" s="105"/>
      <c r="Q148" s="105"/>
      <c r="R148" s="105"/>
      <c r="S148" s="105"/>
      <c r="T148" s="113"/>
      <c r="AT148" s="15" t="s">
        <v>214</v>
      </c>
      <c r="AU148" s="15" t="s">
        <v>88</v>
      </c>
    </row>
    <row r="149" spans="2:65" s="25" customFormat="1" ht="48.75">
      <c r="B149" s="23"/>
      <c r="D149" s="110" t="s">
        <v>237</v>
      </c>
      <c r="F149" s="111" t="s">
        <v>1507</v>
      </c>
      <c r="I149" s="2"/>
      <c r="L149" s="23"/>
      <c r="M149" s="112"/>
      <c r="N149" s="105"/>
      <c r="O149" s="105"/>
      <c r="P149" s="105"/>
      <c r="Q149" s="105"/>
      <c r="R149" s="105"/>
      <c r="S149" s="105"/>
      <c r="T149" s="113"/>
      <c r="AT149" s="15" t="s">
        <v>237</v>
      </c>
      <c r="AU149" s="15" t="s">
        <v>88</v>
      </c>
    </row>
    <row r="150" spans="2:65" s="25" customFormat="1" ht="16.5" customHeight="1">
      <c r="B150" s="23"/>
      <c r="C150" s="207" t="s">
        <v>225</v>
      </c>
      <c r="D150" s="207" t="s">
        <v>221</v>
      </c>
      <c r="E150" s="208" t="s">
        <v>1508</v>
      </c>
      <c r="F150" s="209" t="s">
        <v>1509</v>
      </c>
      <c r="G150" s="210" t="s">
        <v>346</v>
      </c>
      <c r="H150" s="211">
        <v>51</v>
      </c>
      <c r="I150" s="8"/>
      <c r="J150" s="211">
        <f>ROUND(I150*H150,2)</f>
        <v>0</v>
      </c>
      <c r="K150" s="209" t="s">
        <v>234</v>
      </c>
      <c r="L150" s="212"/>
      <c r="M150" s="213" t="s">
        <v>1</v>
      </c>
      <c r="N150" s="214" t="s">
        <v>44</v>
      </c>
      <c r="O150" s="105"/>
      <c r="P150" s="106">
        <f>O150*H150</f>
        <v>0</v>
      </c>
      <c r="Q150" s="106">
        <v>4.7200000000000002E-3</v>
      </c>
      <c r="R150" s="106">
        <f>Q150*H150</f>
        <v>0.24072000000000002</v>
      </c>
      <c r="S150" s="106">
        <v>0</v>
      </c>
      <c r="T150" s="107">
        <f>S150*H150</f>
        <v>0</v>
      </c>
      <c r="AR150" s="108" t="s">
        <v>225</v>
      </c>
      <c r="AT150" s="108" t="s">
        <v>221</v>
      </c>
      <c r="AU150" s="108" t="s">
        <v>88</v>
      </c>
      <c r="AY150" s="15" t="s">
        <v>205</v>
      </c>
      <c r="BE150" s="109">
        <f>IF(N150="základní",J150,0)</f>
        <v>0</v>
      </c>
      <c r="BF150" s="109">
        <f>IF(N150="snížená",J150,0)</f>
        <v>0</v>
      </c>
      <c r="BG150" s="109">
        <f>IF(N150="zákl. přenesená",J150,0)</f>
        <v>0</v>
      </c>
      <c r="BH150" s="109">
        <f>IF(N150="sníž. přenesená",J150,0)</f>
        <v>0</v>
      </c>
      <c r="BI150" s="109">
        <f>IF(N150="nulová",J150,0)</f>
        <v>0</v>
      </c>
      <c r="BJ150" s="15" t="s">
        <v>86</v>
      </c>
      <c r="BK150" s="109">
        <f>ROUND(I150*H150,2)</f>
        <v>0</v>
      </c>
      <c r="BL150" s="15" t="s">
        <v>212</v>
      </c>
      <c r="BM150" s="108" t="s">
        <v>1510</v>
      </c>
    </row>
    <row r="151" spans="2:65" s="25" customFormat="1">
      <c r="B151" s="23"/>
      <c r="D151" s="110" t="s">
        <v>214</v>
      </c>
      <c r="F151" s="198" t="s">
        <v>1509</v>
      </c>
      <c r="I151" s="2"/>
      <c r="L151" s="23"/>
      <c r="M151" s="112"/>
      <c r="N151" s="105"/>
      <c r="O151" s="105"/>
      <c r="P151" s="105"/>
      <c r="Q151" s="105"/>
      <c r="R151" s="105"/>
      <c r="S151" s="105"/>
      <c r="T151" s="113"/>
      <c r="AT151" s="15" t="s">
        <v>214</v>
      </c>
      <c r="AU151" s="15" t="s">
        <v>88</v>
      </c>
    </row>
    <row r="152" spans="2:65" s="122" customFormat="1">
      <c r="B152" s="121"/>
      <c r="D152" s="110" t="s">
        <v>218</v>
      </c>
      <c r="F152" s="124" t="s">
        <v>1511</v>
      </c>
      <c r="H152" s="125">
        <v>51</v>
      </c>
      <c r="I152" s="6"/>
      <c r="L152" s="121"/>
      <c r="M152" s="126"/>
      <c r="N152" s="127"/>
      <c r="O152" s="127"/>
      <c r="P152" s="127"/>
      <c r="Q152" s="127"/>
      <c r="R152" s="127"/>
      <c r="S152" s="127"/>
      <c r="T152" s="128"/>
      <c r="AT152" s="123" t="s">
        <v>218</v>
      </c>
      <c r="AU152" s="123" t="s">
        <v>88</v>
      </c>
      <c r="AV152" s="122" t="s">
        <v>88</v>
      </c>
      <c r="AW152" s="122" t="s">
        <v>3</v>
      </c>
      <c r="AX152" s="122" t="s">
        <v>86</v>
      </c>
      <c r="AY152" s="123" t="s">
        <v>205</v>
      </c>
    </row>
    <row r="153" spans="2:65" s="25" customFormat="1" ht="16.5" customHeight="1">
      <c r="B153" s="23"/>
      <c r="C153" s="207" t="s">
        <v>286</v>
      </c>
      <c r="D153" s="207" t="s">
        <v>221</v>
      </c>
      <c r="E153" s="208" t="s">
        <v>1512</v>
      </c>
      <c r="F153" s="209" t="s">
        <v>1513</v>
      </c>
      <c r="G153" s="210" t="s">
        <v>346</v>
      </c>
      <c r="H153" s="211">
        <v>51</v>
      </c>
      <c r="I153" s="8"/>
      <c r="J153" s="211">
        <f>ROUND(I153*H153,2)</f>
        <v>0</v>
      </c>
      <c r="K153" s="209" t="s">
        <v>211</v>
      </c>
      <c r="L153" s="212"/>
      <c r="M153" s="213" t="s">
        <v>1</v>
      </c>
      <c r="N153" s="214" t="s">
        <v>44</v>
      </c>
      <c r="O153" s="105"/>
      <c r="P153" s="106">
        <f>O153*H153</f>
        <v>0</v>
      </c>
      <c r="Q153" s="106">
        <v>4.6999999999999999E-4</v>
      </c>
      <c r="R153" s="106">
        <f>Q153*H153</f>
        <v>2.3969999999999998E-2</v>
      </c>
      <c r="S153" s="106">
        <v>0</v>
      </c>
      <c r="T153" s="107">
        <f>S153*H153</f>
        <v>0</v>
      </c>
      <c r="AR153" s="108" t="s">
        <v>225</v>
      </c>
      <c r="AT153" s="108" t="s">
        <v>221</v>
      </c>
      <c r="AU153" s="108" t="s">
        <v>88</v>
      </c>
      <c r="AY153" s="15" t="s">
        <v>205</v>
      </c>
      <c r="BE153" s="109">
        <f>IF(N153="základní",J153,0)</f>
        <v>0</v>
      </c>
      <c r="BF153" s="109">
        <f>IF(N153="snížená",J153,0)</f>
        <v>0</v>
      </c>
      <c r="BG153" s="109">
        <f>IF(N153="zákl. přenesená",J153,0)</f>
        <v>0</v>
      </c>
      <c r="BH153" s="109">
        <f>IF(N153="sníž. přenesená",J153,0)</f>
        <v>0</v>
      </c>
      <c r="BI153" s="109">
        <f>IF(N153="nulová",J153,0)</f>
        <v>0</v>
      </c>
      <c r="BJ153" s="15" t="s">
        <v>86</v>
      </c>
      <c r="BK153" s="109">
        <f>ROUND(I153*H153,2)</f>
        <v>0</v>
      </c>
      <c r="BL153" s="15" t="s">
        <v>212</v>
      </c>
      <c r="BM153" s="108" t="s">
        <v>1514</v>
      </c>
    </row>
    <row r="154" spans="2:65" s="25" customFormat="1">
      <c r="B154" s="23"/>
      <c r="D154" s="110" t="s">
        <v>214</v>
      </c>
      <c r="F154" s="198" t="s">
        <v>1513</v>
      </c>
      <c r="I154" s="2"/>
      <c r="L154" s="23"/>
      <c r="M154" s="112"/>
      <c r="N154" s="105"/>
      <c r="O154" s="105"/>
      <c r="P154" s="105"/>
      <c r="Q154" s="105"/>
      <c r="R154" s="105"/>
      <c r="S154" s="105"/>
      <c r="T154" s="113"/>
      <c r="AT154" s="15" t="s">
        <v>214</v>
      </c>
      <c r="AU154" s="15" t="s">
        <v>88</v>
      </c>
    </row>
    <row r="155" spans="2:65" s="122" customFormat="1">
      <c r="B155" s="121"/>
      <c r="D155" s="110" t="s">
        <v>218</v>
      </c>
      <c r="E155" s="123" t="s">
        <v>1</v>
      </c>
      <c r="F155" s="124" t="s">
        <v>1515</v>
      </c>
      <c r="H155" s="125">
        <v>51</v>
      </c>
      <c r="I155" s="6"/>
      <c r="L155" s="121"/>
      <c r="M155" s="126"/>
      <c r="N155" s="127"/>
      <c r="O155" s="127"/>
      <c r="P155" s="127"/>
      <c r="Q155" s="127"/>
      <c r="R155" s="127"/>
      <c r="S155" s="127"/>
      <c r="T155" s="128"/>
      <c r="AT155" s="123" t="s">
        <v>218</v>
      </c>
      <c r="AU155" s="123" t="s">
        <v>88</v>
      </c>
      <c r="AV155" s="122" t="s">
        <v>88</v>
      </c>
      <c r="AW155" s="122" t="s">
        <v>35</v>
      </c>
      <c r="AX155" s="122" t="s">
        <v>86</v>
      </c>
      <c r="AY155" s="123" t="s">
        <v>205</v>
      </c>
    </row>
    <row r="156" spans="2:65" s="25" customFormat="1" ht="24" customHeight="1">
      <c r="B156" s="23"/>
      <c r="C156" s="98" t="s">
        <v>294</v>
      </c>
      <c r="D156" s="98" t="s">
        <v>207</v>
      </c>
      <c r="E156" s="99" t="s">
        <v>1516</v>
      </c>
      <c r="F156" s="100" t="s">
        <v>1517</v>
      </c>
      <c r="G156" s="101" t="s">
        <v>210</v>
      </c>
      <c r="H156" s="102">
        <v>15.3</v>
      </c>
      <c r="I156" s="5"/>
      <c r="J156" s="102">
        <f>ROUND(I156*H156,2)</f>
        <v>0</v>
      </c>
      <c r="K156" s="100" t="s">
        <v>234</v>
      </c>
      <c r="L156" s="23"/>
      <c r="M156" s="103" t="s">
        <v>1</v>
      </c>
      <c r="N156" s="104" t="s">
        <v>44</v>
      </c>
      <c r="O156" s="105"/>
      <c r="P156" s="106">
        <f>O156*H156</f>
        <v>0</v>
      </c>
      <c r="Q156" s="106">
        <v>3.6000000000000002E-4</v>
      </c>
      <c r="R156" s="106">
        <f>Q156*H156</f>
        <v>5.5080000000000007E-3</v>
      </c>
      <c r="S156" s="106">
        <v>0</v>
      </c>
      <c r="T156" s="107">
        <f>S156*H156</f>
        <v>0</v>
      </c>
      <c r="AR156" s="108" t="s">
        <v>212</v>
      </c>
      <c r="AT156" s="108" t="s">
        <v>207</v>
      </c>
      <c r="AU156" s="108" t="s">
        <v>88</v>
      </c>
      <c r="AY156" s="15" t="s">
        <v>205</v>
      </c>
      <c r="BE156" s="109">
        <f>IF(N156="základní",J156,0)</f>
        <v>0</v>
      </c>
      <c r="BF156" s="109">
        <f>IF(N156="snížená",J156,0)</f>
        <v>0</v>
      </c>
      <c r="BG156" s="109">
        <f>IF(N156="zákl. přenesená",J156,0)</f>
        <v>0</v>
      </c>
      <c r="BH156" s="109">
        <f>IF(N156="sníž. přenesená",J156,0)</f>
        <v>0</v>
      </c>
      <c r="BI156" s="109">
        <f>IF(N156="nulová",J156,0)</f>
        <v>0</v>
      </c>
      <c r="BJ156" s="15" t="s">
        <v>86</v>
      </c>
      <c r="BK156" s="109">
        <f>ROUND(I156*H156,2)</f>
        <v>0</v>
      </c>
      <c r="BL156" s="15" t="s">
        <v>212</v>
      </c>
      <c r="BM156" s="108" t="s">
        <v>1518</v>
      </c>
    </row>
    <row r="157" spans="2:65" s="25" customFormat="1" ht="19.5">
      <c r="B157" s="23"/>
      <c r="D157" s="110" t="s">
        <v>214</v>
      </c>
      <c r="F157" s="198" t="s">
        <v>1519</v>
      </c>
      <c r="I157" s="2"/>
      <c r="L157" s="23"/>
      <c r="M157" s="112"/>
      <c r="N157" s="105"/>
      <c r="O157" s="105"/>
      <c r="P157" s="105"/>
      <c r="Q157" s="105"/>
      <c r="R157" s="105"/>
      <c r="S157" s="105"/>
      <c r="T157" s="113"/>
      <c r="AT157" s="15" t="s">
        <v>214</v>
      </c>
      <c r="AU157" s="15" t="s">
        <v>88</v>
      </c>
    </row>
    <row r="158" spans="2:65" s="25" customFormat="1" ht="19.5">
      <c r="B158" s="23"/>
      <c r="D158" s="110" t="s">
        <v>237</v>
      </c>
      <c r="F158" s="111" t="s">
        <v>1520</v>
      </c>
      <c r="I158" s="2"/>
      <c r="L158" s="23"/>
      <c r="M158" s="112"/>
      <c r="N158" s="105"/>
      <c r="O158" s="105"/>
      <c r="P158" s="105"/>
      <c r="Q158" s="105"/>
      <c r="R158" s="105"/>
      <c r="S158" s="105"/>
      <c r="T158" s="113"/>
      <c r="AT158" s="15" t="s">
        <v>237</v>
      </c>
      <c r="AU158" s="15" t="s">
        <v>88</v>
      </c>
    </row>
    <row r="159" spans="2:65" s="122" customFormat="1">
      <c r="B159" s="121"/>
      <c r="D159" s="110" t="s">
        <v>218</v>
      </c>
      <c r="E159" s="123" t="s">
        <v>1</v>
      </c>
      <c r="F159" s="124" t="s">
        <v>1521</v>
      </c>
      <c r="H159" s="125">
        <v>15.3</v>
      </c>
      <c r="I159" s="6"/>
      <c r="L159" s="121"/>
      <c r="M159" s="126"/>
      <c r="N159" s="127"/>
      <c r="O159" s="127"/>
      <c r="P159" s="127"/>
      <c r="Q159" s="127"/>
      <c r="R159" s="127"/>
      <c r="S159" s="127"/>
      <c r="T159" s="128"/>
      <c r="AT159" s="123" t="s">
        <v>218</v>
      </c>
      <c r="AU159" s="123" t="s">
        <v>88</v>
      </c>
      <c r="AV159" s="122" t="s">
        <v>88</v>
      </c>
      <c r="AW159" s="122" t="s">
        <v>35</v>
      </c>
      <c r="AX159" s="122" t="s">
        <v>86</v>
      </c>
      <c r="AY159" s="123" t="s">
        <v>205</v>
      </c>
    </row>
    <row r="160" spans="2:65" s="25" customFormat="1" ht="16.5" customHeight="1">
      <c r="B160" s="23"/>
      <c r="C160" s="98" t="s">
        <v>300</v>
      </c>
      <c r="D160" s="98" t="s">
        <v>207</v>
      </c>
      <c r="E160" s="99" t="s">
        <v>1522</v>
      </c>
      <c r="F160" s="100" t="s">
        <v>1523</v>
      </c>
      <c r="G160" s="101" t="s">
        <v>346</v>
      </c>
      <c r="H160" s="102">
        <v>17</v>
      </c>
      <c r="I160" s="5"/>
      <c r="J160" s="102">
        <f>ROUND(I160*H160,2)</f>
        <v>0</v>
      </c>
      <c r="K160" s="100" t="s">
        <v>234</v>
      </c>
      <c r="L160" s="23"/>
      <c r="M160" s="103" t="s">
        <v>1</v>
      </c>
      <c r="N160" s="104" t="s">
        <v>44</v>
      </c>
      <c r="O160" s="105"/>
      <c r="P160" s="106">
        <f>O160*H160</f>
        <v>0</v>
      </c>
      <c r="Q160" s="106">
        <v>0</v>
      </c>
      <c r="R160" s="106">
        <f>Q160*H160</f>
        <v>0</v>
      </c>
      <c r="S160" s="106">
        <v>0</v>
      </c>
      <c r="T160" s="107">
        <f>S160*H160</f>
        <v>0</v>
      </c>
      <c r="AR160" s="108" t="s">
        <v>212</v>
      </c>
      <c r="AT160" s="108" t="s">
        <v>207</v>
      </c>
      <c r="AU160" s="108" t="s">
        <v>88</v>
      </c>
      <c r="AY160" s="15" t="s">
        <v>205</v>
      </c>
      <c r="BE160" s="109">
        <f>IF(N160="základní",J160,0)</f>
        <v>0</v>
      </c>
      <c r="BF160" s="109">
        <f>IF(N160="snížená",J160,0)</f>
        <v>0</v>
      </c>
      <c r="BG160" s="109">
        <f>IF(N160="zákl. přenesená",J160,0)</f>
        <v>0</v>
      </c>
      <c r="BH160" s="109">
        <f>IF(N160="sníž. přenesená",J160,0)</f>
        <v>0</v>
      </c>
      <c r="BI160" s="109">
        <f>IF(N160="nulová",J160,0)</f>
        <v>0</v>
      </c>
      <c r="BJ160" s="15" t="s">
        <v>86</v>
      </c>
      <c r="BK160" s="109">
        <f>ROUND(I160*H160,2)</f>
        <v>0</v>
      </c>
      <c r="BL160" s="15" t="s">
        <v>212</v>
      </c>
      <c r="BM160" s="108" t="s">
        <v>1524</v>
      </c>
    </row>
    <row r="161" spans="2:65" s="25" customFormat="1" ht="29.25">
      <c r="B161" s="23"/>
      <c r="D161" s="110" t="s">
        <v>214</v>
      </c>
      <c r="F161" s="198" t="s">
        <v>1525</v>
      </c>
      <c r="I161" s="2"/>
      <c r="L161" s="23"/>
      <c r="M161" s="112"/>
      <c r="N161" s="105"/>
      <c r="O161" s="105"/>
      <c r="P161" s="105"/>
      <c r="Q161" s="105"/>
      <c r="R161" s="105"/>
      <c r="S161" s="105"/>
      <c r="T161" s="113"/>
      <c r="AT161" s="15" t="s">
        <v>214</v>
      </c>
      <c r="AU161" s="15" t="s">
        <v>88</v>
      </c>
    </row>
    <row r="162" spans="2:65" s="25" customFormat="1" ht="68.25">
      <c r="B162" s="23"/>
      <c r="D162" s="110" t="s">
        <v>237</v>
      </c>
      <c r="F162" s="111" t="s">
        <v>1526</v>
      </c>
      <c r="I162" s="2"/>
      <c r="L162" s="23"/>
      <c r="M162" s="112"/>
      <c r="N162" s="105"/>
      <c r="O162" s="105"/>
      <c r="P162" s="105"/>
      <c r="Q162" s="105"/>
      <c r="R162" s="105"/>
      <c r="S162" s="105"/>
      <c r="T162" s="113"/>
      <c r="AT162" s="15" t="s">
        <v>237</v>
      </c>
      <c r="AU162" s="15" t="s">
        <v>88</v>
      </c>
    </row>
    <row r="163" spans="2:65" s="25" customFormat="1" ht="16.5" customHeight="1">
      <c r="B163" s="23"/>
      <c r="C163" s="98" t="s">
        <v>306</v>
      </c>
      <c r="D163" s="98" t="s">
        <v>207</v>
      </c>
      <c r="E163" s="99" t="s">
        <v>1527</v>
      </c>
      <c r="F163" s="100" t="s">
        <v>1528</v>
      </c>
      <c r="G163" s="101" t="s">
        <v>346</v>
      </c>
      <c r="H163" s="102">
        <v>51</v>
      </c>
      <c r="I163" s="5"/>
      <c r="J163" s="102">
        <f>ROUND(I163*H163,2)</f>
        <v>0</v>
      </c>
      <c r="K163" s="100" t="s">
        <v>211</v>
      </c>
      <c r="L163" s="23"/>
      <c r="M163" s="103" t="s">
        <v>1</v>
      </c>
      <c r="N163" s="104" t="s">
        <v>44</v>
      </c>
      <c r="O163" s="105"/>
      <c r="P163" s="106">
        <f>O163*H163</f>
        <v>0</v>
      </c>
      <c r="Q163" s="106">
        <v>2.0000000000000002E-5</v>
      </c>
      <c r="R163" s="106">
        <f>Q163*H163</f>
        <v>1.0200000000000001E-3</v>
      </c>
      <c r="S163" s="106">
        <v>0</v>
      </c>
      <c r="T163" s="107">
        <f>S163*H163</f>
        <v>0</v>
      </c>
      <c r="AR163" s="108" t="s">
        <v>212</v>
      </c>
      <c r="AT163" s="108" t="s">
        <v>207</v>
      </c>
      <c r="AU163" s="108" t="s">
        <v>88</v>
      </c>
      <c r="AY163" s="15" t="s">
        <v>205</v>
      </c>
      <c r="BE163" s="109">
        <f>IF(N163="základní",J163,0)</f>
        <v>0</v>
      </c>
      <c r="BF163" s="109">
        <f>IF(N163="snížená",J163,0)</f>
        <v>0</v>
      </c>
      <c r="BG163" s="109">
        <f>IF(N163="zákl. přenesená",J163,0)</f>
        <v>0</v>
      </c>
      <c r="BH163" s="109">
        <f>IF(N163="sníž. přenesená",J163,0)</f>
        <v>0</v>
      </c>
      <c r="BI163" s="109">
        <f>IF(N163="nulová",J163,0)</f>
        <v>0</v>
      </c>
      <c r="BJ163" s="15" t="s">
        <v>86</v>
      </c>
      <c r="BK163" s="109">
        <f>ROUND(I163*H163,2)</f>
        <v>0</v>
      </c>
      <c r="BL163" s="15" t="s">
        <v>212</v>
      </c>
      <c r="BM163" s="108" t="s">
        <v>1529</v>
      </c>
    </row>
    <row r="164" spans="2:65" s="25" customFormat="1">
      <c r="B164" s="23"/>
      <c r="D164" s="110" t="s">
        <v>214</v>
      </c>
      <c r="F164" s="198" t="s">
        <v>1528</v>
      </c>
      <c r="I164" s="2"/>
      <c r="L164" s="23"/>
      <c r="M164" s="112"/>
      <c r="N164" s="105"/>
      <c r="O164" s="105"/>
      <c r="P164" s="105"/>
      <c r="Q164" s="105"/>
      <c r="R164" s="105"/>
      <c r="S164" s="105"/>
      <c r="T164" s="113"/>
      <c r="AT164" s="15" t="s">
        <v>214</v>
      </c>
      <c r="AU164" s="15" t="s">
        <v>88</v>
      </c>
    </row>
    <row r="165" spans="2:65" s="122" customFormat="1">
      <c r="B165" s="121"/>
      <c r="D165" s="110" t="s">
        <v>218</v>
      </c>
      <c r="E165" s="123" t="s">
        <v>1</v>
      </c>
      <c r="F165" s="124" t="s">
        <v>1515</v>
      </c>
      <c r="H165" s="125">
        <v>51</v>
      </c>
      <c r="I165" s="6"/>
      <c r="L165" s="121"/>
      <c r="M165" s="126"/>
      <c r="N165" s="127"/>
      <c r="O165" s="127"/>
      <c r="P165" s="127"/>
      <c r="Q165" s="127"/>
      <c r="R165" s="127"/>
      <c r="S165" s="127"/>
      <c r="T165" s="128"/>
      <c r="AT165" s="123" t="s">
        <v>218</v>
      </c>
      <c r="AU165" s="123" t="s">
        <v>88</v>
      </c>
      <c r="AV165" s="122" t="s">
        <v>88</v>
      </c>
      <c r="AW165" s="122" t="s">
        <v>35</v>
      </c>
      <c r="AX165" s="122" t="s">
        <v>86</v>
      </c>
      <c r="AY165" s="123" t="s">
        <v>205</v>
      </c>
    </row>
    <row r="166" spans="2:65" s="25" customFormat="1" ht="24" customHeight="1">
      <c r="B166" s="23"/>
      <c r="C166" s="98" t="s">
        <v>309</v>
      </c>
      <c r="D166" s="98" t="s">
        <v>207</v>
      </c>
      <c r="E166" s="99" t="s">
        <v>1530</v>
      </c>
      <c r="F166" s="100" t="s">
        <v>1531</v>
      </c>
      <c r="G166" s="101" t="s">
        <v>210</v>
      </c>
      <c r="H166" s="102">
        <v>19.22</v>
      </c>
      <c r="I166" s="5"/>
      <c r="J166" s="102">
        <f>ROUND(I166*H166,2)</f>
        <v>0</v>
      </c>
      <c r="K166" s="100" t="s">
        <v>234</v>
      </c>
      <c r="L166" s="23"/>
      <c r="M166" s="103" t="s">
        <v>1</v>
      </c>
      <c r="N166" s="104" t="s">
        <v>44</v>
      </c>
      <c r="O166" s="105"/>
      <c r="P166" s="106">
        <f>O166*H166</f>
        <v>0</v>
      </c>
      <c r="Q166" s="106">
        <v>0</v>
      </c>
      <c r="R166" s="106">
        <f>Q166*H166</f>
        <v>0</v>
      </c>
      <c r="S166" s="106">
        <v>0</v>
      </c>
      <c r="T166" s="107">
        <f>S166*H166</f>
        <v>0</v>
      </c>
      <c r="AR166" s="108" t="s">
        <v>212</v>
      </c>
      <c r="AT166" s="108" t="s">
        <v>207</v>
      </c>
      <c r="AU166" s="108" t="s">
        <v>88</v>
      </c>
      <c r="AY166" s="15" t="s">
        <v>205</v>
      </c>
      <c r="BE166" s="109">
        <f>IF(N166="základní",J166,0)</f>
        <v>0</v>
      </c>
      <c r="BF166" s="109">
        <f>IF(N166="snížená",J166,0)</f>
        <v>0</v>
      </c>
      <c r="BG166" s="109">
        <f>IF(N166="zákl. přenesená",J166,0)</f>
        <v>0</v>
      </c>
      <c r="BH166" s="109">
        <f>IF(N166="sníž. přenesená",J166,0)</f>
        <v>0</v>
      </c>
      <c r="BI166" s="109">
        <f>IF(N166="nulová",J166,0)</f>
        <v>0</v>
      </c>
      <c r="BJ166" s="15" t="s">
        <v>86</v>
      </c>
      <c r="BK166" s="109">
        <f>ROUND(I166*H166,2)</f>
        <v>0</v>
      </c>
      <c r="BL166" s="15" t="s">
        <v>212</v>
      </c>
      <c r="BM166" s="108" t="s">
        <v>1532</v>
      </c>
    </row>
    <row r="167" spans="2:65" s="25" customFormat="1" ht="19.5">
      <c r="B167" s="23"/>
      <c r="D167" s="110" t="s">
        <v>214</v>
      </c>
      <c r="F167" s="198" t="s">
        <v>1533</v>
      </c>
      <c r="I167" s="2"/>
      <c r="L167" s="23"/>
      <c r="M167" s="112"/>
      <c r="N167" s="105"/>
      <c r="O167" s="105"/>
      <c r="P167" s="105"/>
      <c r="Q167" s="105"/>
      <c r="R167" s="105"/>
      <c r="S167" s="105"/>
      <c r="T167" s="113"/>
      <c r="AT167" s="15" t="s">
        <v>214</v>
      </c>
      <c r="AU167" s="15" t="s">
        <v>88</v>
      </c>
    </row>
    <row r="168" spans="2:65" s="25" customFormat="1" ht="68.25">
      <c r="B168" s="23"/>
      <c r="D168" s="110" t="s">
        <v>237</v>
      </c>
      <c r="F168" s="111" t="s">
        <v>1534</v>
      </c>
      <c r="I168" s="2"/>
      <c r="L168" s="23"/>
      <c r="M168" s="112"/>
      <c r="N168" s="105"/>
      <c r="O168" s="105"/>
      <c r="P168" s="105"/>
      <c r="Q168" s="105"/>
      <c r="R168" s="105"/>
      <c r="S168" s="105"/>
      <c r="T168" s="113"/>
      <c r="AT168" s="15" t="s">
        <v>237</v>
      </c>
      <c r="AU168" s="15" t="s">
        <v>88</v>
      </c>
    </row>
    <row r="169" spans="2:65" s="122" customFormat="1">
      <c r="B169" s="121"/>
      <c r="D169" s="110" t="s">
        <v>218</v>
      </c>
      <c r="E169" s="123" t="s">
        <v>1</v>
      </c>
      <c r="F169" s="124" t="s">
        <v>1535</v>
      </c>
      <c r="H169" s="125">
        <v>19.22</v>
      </c>
      <c r="I169" s="6"/>
      <c r="L169" s="121"/>
      <c r="M169" s="126"/>
      <c r="N169" s="127"/>
      <c r="O169" s="127"/>
      <c r="P169" s="127"/>
      <c r="Q169" s="127"/>
      <c r="R169" s="127"/>
      <c r="S169" s="127"/>
      <c r="T169" s="128"/>
      <c r="AT169" s="123" t="s">
        <v>218</v>
      </c>
      <c r="AU169" s="123" t="s">
        <v>88</v>
      </c>
      <c r="AV169" s="122" t="s">
        <v>88</v>
      </c>
      <c r="AW169" s="122" t="s">
        <v>35</v>
      </c>
      <c r="AX169" s="122" t="s">
        <v>86</v>
      </c>
      <c r="AY169" s="123" t="s">
        <v>205</v>
      </c>
    </row>
    <row r="170" spans="2:65" s="25" customFormat="1" ht="16.5" customHeight="1">
      <c r="B170" s="23"/>
      <c r="C170" s="207" t="s">
        <v>320</v>
      </c>
      <c r="D170" s="207" t="s">
        <v>221</v>
      </c>
      <c r="E170" s="208" t="s">
        <v>1536</v>
      </c>
      <c r="F170" s="209" t="s">
        <v>1537</v>
      </c>
      <c r="G170" s="210" t="s">
        <v>233</v>
      </c>
      <c r="H170" s="211">
        <v>1.98</v>
      </c>
      <c r="I170" s="8"/>
      <c r="J170" s="211">
        <f>ROUND(I170*H170,2)</f>
        <v>0</v>
      </c>
      <c r="K170" s="209" t="s">
        <v>234</v>
      </c>
      <c r="L170" s="212"/>
      <c r="M170" s="213" t="s">
        <v>1</v>
      </c>
      <c r="N170" s="214" t="s">
        <v>44</v>
      </c>
      <c r="O170" s="105"/>
      <c r="P170" s="106">
        <f>O170*H170</f>
        <v>0</v>
      </c>
      <c r="Q170" s="106">
        <v>0.2</v>
      </c>
      <c r="R170" s="106">
        <f>Q170*H170</f>
        <v>0.39600000000000002</v>
      </c>
      <c r="S170" s="106">
        <v>0</v>
      </c>
      <c r="T170" s="107">
        <f>S170*H170</f>
        <v>0</v>
      </c>
      <c r="AR170" s="108" t="s">
        <v>225</v>
      </c>
      <c r="AT170" s="108" t="s">
        <v>221</v>
      </c>
      <c r="AU170" s="108" t="s">
        <v>88</v>
      </c>
      <c r="AY170" s="15" t="s">
        <v>205</v>
      </c>
      <c r="BE170" s="109">
        <f>IF(N170="základní",J170,0)</f>
        <v>0</v>
      </c>
      <c r="BF170" s="109">
        <f>IF(N170="snížená",J170,0)</f>
        <v>0</v>
      </c>
      <c r="BG170" s="109">
        <f>IF(N170="zákl. přenesená",J170,0)</f>
        <v>0</v>
      </c>
      <c r="BH170" s="109">
        <f>IF(N170="sníž. přenesená",J170,0)</f>
        <v>0</v>
      </c>
      <c r="BI170" s="109">
        <f>IF(N170="nulová",J170,0)</f>
        <v>0</v>
      </c>
      <c r="BJ170" s="15" t="s">
        <v>86</v>
      </c>
      <c r="BK170" s="109">
        <f>ROUND(I170*H170,2)</f>
        <v>0</v>
      </c>
      <c r="BL170" s="15" t="s">
        <v>212</v>
      </c>
      <c r="BM170" s="108" t="s">
        <v>1538</v>
      </c>
    </row>
    <row r="171" spans="2:65" s="25" customFormat="1">
      <c r="B171" s="23"/>
      <c r="D171" s="110" t="s">
        <v>214</v>
      </c>
      <c r="F171" s="198" t="s">
        <v>1537</v>
      </c>
      <c r="I171" s="2"/>
      <c r="L171" s="23"/>
      <c r="M171" s="112"/>
      <c r="N171" s="105"/>
      <c r="O171" s="105"/>
      <c r="P171" s="105"/>
      <c r="Q171" s="105"/>
      <c r="R171" s="105"/>
      <c r="S171" s="105"/>
      <c r="T171" s="113"/>
      <c r="AT171" s="15" t="s">
        <v>214</v>
      </c>
      <c r="AU171" s="15" t="s">
        <v>88</v>
      </c>
    </row>
    <row r="172" spans="2:65" s="122" customFormat="1">
      <c r="B172" s="121"/>
      <c r="D172" s="110" t="s">
        <v>218</v>
      </c>
      <c r="F172" s="124" t="s">
        <v>1539</v>
      </c>
      <c r="H172" s="125">
        <v>1.98</v>
      </c>
      <c r="I172" s="6"/>
      <c r="L172" s="121"/>
      <c r="M172" s="126"/>
      <c r="N172" s="127"/>
      <c r="O172" s="127"/>
      <c r="P172" s="127"/>
      <c r="Q172" s="127"/>
      <c r="R172" s="127"/>
      <c r="S172" s="127"/>
      <c r="T172" s="128"/>
      <c r="AT172" s="123" t="s">
        <v>218</v>
      </c>
      <c r="AU172" s="123" t="s">
        <v>88</v>
      </c>
      <c r="AV172" s="122" t="s">
        <v>88</v>
      </c>
      <c r="AW172" s="122" t="s">
        <v>3</v>
      </c>
      <c r="AX172" s="122" t="s">
        <v>86</v>
      </c>
      <c r="AY172" s="123" t="s">
        <v>205</v>
      </c>
    </row>
    <row r="173" spans="2:65" s="25" customFormat="1" ht="16.5" customHeight="1">
      <c r="B173" s="23"/>
      <c r="C173" s="98" t="s">
        <v>8</v>
      </c>
      <c r="D173" s="98" t="s">
        <v>207</v>
      </c>
      <c r="E173" s="99" t="s">
        <v>1540</v>
      </c>
      <c r="F173" s="100" t="s">
        <v>1541</v>
      </c>
      <c r="G173" s="101" t="s">
        <v>233</v>
      </c>
      <c r="H173" s="102">
        <v>0.85</v>
      </c>
      <c r="I173" s="5"/>
      <c r="J173" s="102">
        <f>ROUND(I173*H173,2)</f>
        <v>0</v>
      </c>
      <c r="K173" s="100" t="s">
        <v>234</v>
      </c>
      <c r="L173" s="23"/>
      <c r="M173" s="103" t="s">
        <v>1</v>
      </c>
      <c r="N173" s="104" t="s">
        <v>44</v>
      </c>
      <c r="O173" s="105"/>
      <c r="P173" s="106">
        <f>O173*H173</f>
        <v>0</v>
      </c>
      <c r="Q173" s="106">
        <v>0</v>
      </c>
      <c r="R173" s="106">
        <f>Q173*H173</f>
        <v>0</v>
      </c>
      <c r="S173" s="106">
        <v>0</v>
      </c>
      <c r="T173" s="107">
        <f>S173*H173</f>
        <v>0</v>
      </c>
      <c r="AR173" s="108" t="s">
        <v>212</v>
      </c>
      <c r="AT173" s="108" t="s">
        <v>207</v>
      </c>
      <c r="AU173" s="108" t="s">
        <v>88</v>
      </c>
      <c r="AY173" s="15" t="s">
        <v>205</v>
      </c>
      <c r="BE173" s="109">
        <f>IF(N173="základní",J173,0)</f>
        <v>0</v>
      </c>
      <c r="BF173" s="109">
        <f>IF(N173="snížená",J173,0)</f>
        <v>0</v>
      </c>
      <c r="BG173" s="109">
        <f>IF(N173="zákl. přenesená",J173,0)</f>
        <v>0</v>
      </c>
      <c r="BH173" s="109">
        <f>IF(N173="sníž. přenesená",J173,0)</f>
        <v>0</v>
      </c>
      <c r="BI173" s="109">
        <f>IF(N173="nulová",J173,0)</f>
        <v>0</v>
      </c>
      <c r="BJ173" s="15" t="s">
        <v>86</v>
      </c>
      <c r="BK173" s="109">
        <f>ROUND(I173*H173,2)</f>
        <v>0</v>
      </c>
      <c r="BL173" s="15" t="s">
        <v>212</v>
      </c>
      <c r="BM173" s="108" t="s">
        <v>1542</v>
      </c>
    </row>
    <row r="174" spans="2:65" s="25" customFormat="1">
      <c r="B174" s="23"/>
      <c r="D174" s="110" t="s">
        <v>214</v>
      </c>
      <c r="F174" s="198" t="s">
        <v>1543</v>
      </c>
      <c r="I174" s="2"/>
      <c r="L174" s="23"/>
      <c r="M174" s="112"/>
      <c r="N174" s="105"/>
      <c r="O174" s="105"/>
      <c r="P174" s="105"/>
      <c r="Q174" s="105"/>
      <c r="R174" s="105"/>
      <c r="S174" s="105"/>
      <c r="T174" s="113"/>
      <c r="AT174" s="15" t="s">
        <v>214</v>
      </c>
      <c r="AU174" s="15" t="s">
        <v>88</v>
      </c>
    </row>
    <row r="175" spans="2:65" s="122" customFormat="1">
      <c r="B175" s="121"/>
      <c r="D175" s="110" t="s">
        <v>218</v>
      </c>
      <c r="E175" s="123" t="s">
        <v>1</v>
      </c>
      <c r="F175" s="124" t="s">
        <v>1544</v>
      </c>
      <c r="H175" s="125">
        <v>0.85</v>
      </c>
      <c r="I175" s="6"/>
      <c r="L175" s="121"/>
      <c r="M175" s="126"/>
      <c r="N175" s="127"/>
      <c r="O175" s="127"/>
      <c r="P175" s="127"/>
      <c r="Q175" s="127"/>
      <c r="R175" s="127"/>
      <c r="S175" s="127"/>
      <c r="T175" s="128"/>
      <c r="AT175" s="123" t="s">
        <v>218</v>
      </c>
      <c r="AU175" s="123" t="s">
        <v>88</v>
      </c>
      <c r="AV175" s="122" t="s">
        <v>88</v>
      </c>
      <c r="AW175" s="122" t="s">
        <v>35</v>
      </c>
      <c r="AX175" s="122" t="s">
        <v>86</v>
      </c>
      <c r="AY175" s="123" t="s">
        <v>205</v>
      </c>
    </row>
    <row r="176" spans="2:65" s="25" customFormat="1" ht="24" customHeight="1">
      <c r="B176" s="23"/>
      <c r="C176" s="98" t="s">
        <v>334</v>
      </c>
      <c r="D176" s="98" t="s">
        <v>207</v>
      </c>
      <c r="E176" s="99" t="s">
        <v>1545</v>
      </c>
      <c r="F176" s="100" t="s">
        <v>1546</v>
      </c>
      <c r="G176" s="101" t="s">
        <v>224</v>
      </c>
      <c r="H176" s="102">
        <v>1.98</v>
      </c>
      <c r="I176" s="5"/>
      <c r="J176" s="102">
        <f>ROUND(I176*H176,2)</f>
        <v>0</v>
      </c>
      <c r="K176" s="100" t="s">
        <v>234</v>
      </c>
      <c r="L176" s="23"/>
      <c r="M176" s="103" t="s">
        <v>1</v>
      </c>
      <c r="N176" s="104" t="s">
        <v>44</v>
      </c>
      <c r="O176" s="105"/>
      <c r="P176" s="106">
        <f>O176*H176</f>
        <v>0</v>
      </c>
      <c r="Q176" s="106">
        <v>0</v>
      </c>
      <c r="R176" s="106">
        <f>Q176*H176</f>
        <v>0</v>
      </c>
      <c r="S176" s="106">
        <v>0</v>
      </c>
      <c r="T176" s="107">
        <f>S176*H176</f>
        <v>0</v>
      </c>
      <c r="AR176" s="108" t="s">
        <v>212</v>
      </c>
      <c r="AT176" s="108" t="s">
        <v>207</v>
      </c>
      <c r="AU176" s="108" t="s">
        <v>88</v>
      </c>
      <c r="AY176" s="15" t="s">
        <v>205</v>
      </c>
      <c r="BE176" s="109">
        <f>IF(N176="základní",J176,0)</f>
        <v>0</v>
      </c>
      <c r="BF176" s="109">
        <f>IF(N176="snížená",J176,0)</f>
        <v>0</v>
      </c>
      <c r="BG176" s="109">
        <f>IF(N176="zákl. přenesená",J176,0)</f>
        <v>0</v>
      </c>
      <c r="BH176" s="109">
        <f>IF(N176="sníž. přenesená",J176,0)</f>
        <v>0</v>
      </c>
      <c r="BI176" s="109">
        <f>IF(N176="nulová",J176,0)</f>
        <v>0</v>
      </c>
      <c r="BJ176" s="15" t="s">
        <v>86</v>
      </c>
      <c r="BK176" s="109">
        <f>ROUND(I176*H176,2)</f>
        <v>0</v>
      </c>
      <c r="BL176" s="15" t="s">
        <v>212</v>
      </c>
      <c r="BM176" s="108" t="s">
        <v>1547</v>
      </c>
    </row>
    <row r="177" spans="2:65" s="25" customFormat="1" ht="19.5">
      <c r="B177" s="23"/>
      <c r="D177" s="110" t="s">
        <v>214</v>
      </c>
      <c r="F177" s="198" t="s">
        <v>1548</v>
      </c>
      <c r="I177" s="2"/>
      <c r="L177" s="23"/>
      <c r="M177" s="112"/>
      <c r="N177" s="105"/>
      <c r="O177" s="105"/>
      <c r="P177" s="105"/>
      <c r="Q177" s="105"/>
      <c r="R177" s="105"/>
      <c r="S177" s="105"/>
      <c r="T177" s="113"/>
      <c r="AT177" s="15" t="s">
        <v>214</v>
      </c>
      <c r="AU177" s="15" t="s">
        <v>88</v>
      </c>
    </row>
    <row r="178" spans="2:65" s="86" customFormat="1" ht="22.9" customHeight="1">
      <c r="B178" s="85"/>
      <c r="D178" s="87" t="s">
        <v>78</v>
      </c>
      <c r="E178" s="96" t="s">
        <v>1549</v>
      </c>
      <c r="F178" s="96" t="s">
        <v>1550</v>
      </c>
      <c r="I178" s="4"/>
      <c r="J178" s="97">
        <f>BK178</f>
        <v>0</v>
      </c>
      <c r="L178" s="85"/>
      <c r="M178" s="90"/>
      <c r="N178" s="91"/>
      <c r="O178" s="91"/>
      <c r="P178" s="92">
        <f>SUM(P179:P226)</f>
        <v>0</v>
      </c>
      <c r="Q178" s="91"/>
      <c r="R178" s="92">
        <f>SUM(R179:R226)</f>
        <v>0.81302800000000008</v>
      </c>
      <c r="S178" s="91"/>
      <c r="T178" s="93">
        <f>SUM(T179:T226)</f>
        <v>0</v>
      </c>
      <c r="AR178" s="87" t="s">
        <v>86</v>
      </c>
      <c r="AT178" s="94" t="s">
        <v>78</v>
      </c>
      <c r="AU178" s="94" t="s">
        <v>86</v>
      </c>
      <c r="AY178" s="87" t="s">
        <v>205</v>
      </c>
      <c r="BK178" s="95">
        <f>SUM(BK179:BK226)</f>
        <v>0</v>
      </c>
    </row>
    <row r="179" spans="2:65" s="25" customFormat="1" ht="24" customHeight="1">
      <c r="B179" s="23"/>
      <c r="C179" s="98" t="s">
        <v>343</v>
      </c>
      <c r="D179" s="98" t="s">
        <v>207</v>
      </c>
      <c r="E179" s="99" t="s">
        <v>1472</v>
      </c>
      <c r="F179" s="100" t="s">
        <v>1473</v>
      </c>
      <c r="G179" s="101" t="s">
        <v>346</v>
      </c>
      <c r="H179" s="102">
        <v>7</v>
      </c>
      <c r="I179" s="5"/>
      <c r="J179" s="102">
        <f>ROUND(I179*H179,2)</f>
        <v>0</v>
      </c>
      <c r="K179" s="100" t="s">
        <v>234</v>
      </c>
      <c r="L179" s="23"/>
      <c r="M179" s="103" t="s">
        <v>1</v>
      </c>
      <c r="N179" s="104" t="s">
        <v>44</v>
      </c>
      <c r="O179" s="105"/>
      <c r="P179" s="106">
        <f>O179*H179</f>
        <v>0</v>
      </c>
      <c r="Q179" s="106">
        <v>0</v>
      </c>
      <c r="R179" s="106">
        <f>Q179*H179</f>
        <v>0</v>
      </c>
      <c r="S179" s="106">
        <v>0</v>
      </c>
      <c r="T179" s="107">
        <f>S179*H179</f>
        <v>0</v>
      </c>
      <c r="AR179" s="108" t="s">
        <v>212</v>
      </c>
      <c r="AT179" s="108" t="s">
        <v>207</v>
      </c>
      <c r="AU179" s="108" t="s">
        <v>88</v>
      </c>
      <c r="AY179" s="15" t="s">
        <v>205</v>
      </c>
      <c r="BE179" s="109">
        <f>IF(N179="základní",J179,0)</f>
        <v>0</v>
      </c>
      <c r="BF179" s="109">
        <f>IF(N179="snížená",J179,0)</f>
        <v>0</v>
      </c>
      <c r="BG179" s="109">
        <f>IF(N179="zákl. přenesená",J179,0)</f>
        <v>0</v>
      </c>
      <c r="BH179" s="109">
        <f>IF(N179="sníž. přenesená",J179,0)</f>
        <v>0</v>
      </c>
      <c r="BI179" s="109">
        <f>IF(N179="nulová",J179,0)</f>
        <v>0</v>
      </c>
      <c r="BJ179" s="15" t="s">
        <v>86</v>
      </c>
      <c r="BK179" s="109">
        <f>ROUND(I179*H179,2)</f>
        <v>0</v>
      </c>
      <c r="BL179" s="15" t="s">
        <v>212</v>
      </c>
      <c r="BM179" s="108" t="s">
        <v>1551</v>
      </c>
    </row>
    <row r="180" spans="2:65" s="25" customFormat="1" ht="29.25">
      <c r="B180" s="23"/>
      <c r="D180" s="110" t="s">
        <v>214</v>
      </c>
      <c r="F180" s="198" t="s">
        <v>1475</v>
      </c>
      <c r="I180" s="2"/>
      <c r="L180" s="23"/>
      <c r="M180" s="112"/>
      <c r="N180" s="105"/>
      <c r="O180" s="105"/>
      <c r="P180" s="105"/>
      <c r="Q180" s="105"/>
      <c r="R180" s="105"/>
      <c r="S180" s="105"/>
      <c r="T180" s="113"/>
      <c r="AT180" s="15" t="s">
        <v>214</v>
      </c>
      <c r="AU180" s="15" t="s">
        <v>88</v>
      </c>
    </row>
    <row r="181" spans="2:65" s="25" customFormat="1" ht="87.75">
      <c r="B181" s="23"/>
      <c r="D181" s="110" t="s">
        <v>237</v>
      </c>
      <c r="F181" s="111" t="s">
        <v>1476</v>
      </c>
      <c r="I181" s="2"/>
      <c r="L181" s="23"/>
      <c r="M181" s="112"/>
      <c r="N181" s="105"/>
      <c r="O181" s="105"/>
      <c r="P181" s="105"/>
      <c r="Q181" s="105"/>
      <c r="R181" s="105"/>
      <c r="S181" s="105"/>
      <c r="T181" s="113"/>
      <c r="AT181" s="15" t="s">
        <v>237</v>
      </c>
      <c r="AU181" s="15" t="s">
        <v>88</v>
      </c>
    </row>
    <row r="182" spans="2:65" s="122" customFormat="1">
      <c r="B182" s="121"/>
      <c r="D182" s="110" t="s">
        <v>218</v>
      </c>
      <c r="E182" s="123" t="s">
        <v>1</v>
      </c>
      <c r="F182" s="124" t="s">
        <v>1552</v>
      </c>
      <c r="H182" s="125">
        <v>7</v>
      </c>
      <c r="I182" s="6"/>
      <c r="L182" s="121"/>
      <c r="M182" s="126"/>
      <c r="N182" s="127"/>
      <c r="O182" s="127"/>
      <c r="P182" s="127"/>
      <c r="Q182" s="127"/>
      <c r="R182" s="127"/>
      <c r="S182" s="127"/>
      <c r="T182" s="128"/>
      <c r="AT182" s="123" t="s">
        <v>218</v>
      </c>
      <c r="AU182" s="123" t="s">
        <v>88</v>
      </c>
      <c r="AV182" s="122" t="s">
        <v>88</v>
      </c>
      <c r="AW182" s="122" t="s">
        <v>35</v>
      </c>
      <c r="AX182" s="122" t="s">
        <v>79</v>
      </c>
      <c r="AY182" s="123" t="s">
        <v>205</v>
      </c>
    </row>
    <row r="183" spans="2:65" s="200" customFormat="1">
      <c r="B183" s="199"/>
      <c r="D183" s="110" t="s">
        <v>218</v>
      </c>
      <c r="E183" s="201" t="s">
        <v>1</v>
      </c>
      <c r="F183" s="202" t="s">
        <v>220</v>
      </c>
      <c r="H183" s="203">
        <v>7</v>
      </c>
      <c r="I183" s="7"/>
      <c r="L183" s="199"/>
      <c r="M183" s="204"/>
      <c r="N183" s="205"/>
      <c r="O183" s="205"/>
      <c r="P183" s="205"/>
      <c r="Q183" s="205"/>
      <c r="R183" s="205"/>
      <c r="S183" s="205"/>
      <c r="T183" s="206"/>
      <c r="AT183" s="201" t="s">
        <v>218</v>
      </c>
      <c r="AU183" s="201" t="s">
        <v>88</v>
      </c>
      <c r="AV183" s="200" t="s">
        <v>212</v>
      </c>
      <c r="AW183" s="200" t="s">
        <v>35</v>
      </c>
      <c r="AX183" s="200" t="s">
        <v>86</v>
      </c>
      <c r="AY183" s="201" t="s">
        <v>205</v>
      </c>
    </row>
    <row r="184" spans="2:65" s="25" customFormat="1" ht="16.5" customHeight="1">
      <c r="B184" s="23"/>
      <c r="C184" s="207" t="s">
        <v>353</v>
      </c>
      <c r="D184" s="207" t="s">
        <v>221</v>
      </c>
      <c r="E184" s="208" t="s">
        <v>1480</v>
      </c>
      <c r="F184" s="209" t="s">
        <v>1481</v>
      </c>
      <c r="G184" s="210" t="s">
        <v>233</v>
      </c>
      <c r="H184" s="211">
        <v>2.4500000000000002</v>
      </c>
      <c r="I184" s="8"/>
      <c r="J184" s="211">
        <f>ROUND(I184*H184,2)</f>
        <v>0</v>
      </c>
      <c r="K184" s="209" t="s">
        <v>234</v>
      </c>
      <c r="L184" s="212"/>
      <c r="M184" s="213" t="s">
        <v>1</v>
      </c>
      <c r="N184" s="214" t="s">
        <v>44</v>
      </c>
      <c r="O184" s="105"/>
      <c r="P184" s="106">
        <f>O184*H184</f>
        <v>0</v>
      </c>
      <c r="Q184" s="106">
        <v>0.21</v>
      </c>
      <c r="R184" s="106">
        <f>Q184*H184</f>
        <v>0.51450000000000007</v>
      </c>
      <c r="S184" s="106">
        <v>0</v>
      </c>
      <c r="T184" s="107">
        <f>S184*H184</f>
        <v>0</v>
      </c>
      <c r="AR184" s="108" t="s">
        <v>225</v>
      </c>
      <c r="AT184" s="108" t="s">
        <v>221</v>
      </c>
      <c r="AU184" s="108" t="s">
        <v>88</v>
      </c>
      <c r="AY184" s="15" t="s">
        <v>205</v>
      </c>
      <c r="BE184" s="109">
        <f>IF(N184="základní",J184,0)</f>
        <v>0</v>
      </c>
      <c r="BF184" s="109">
        <f>IF(N184="snížená",J184,0)</f>
        <v>0</v>
      </c>
      <c r="BG184" s="109">
        <f>IF(N184="zákl. přenesená",J184,0)</f>
        <v>0</v>
      </c>
      <c r="BH184" s="109">
        <f>IF(N184="sníž. přenesená",J184,0)</f>
        <v>0</v>
      </c>
      <c r="BI184" s="109">
        <f>IF(N184="nulová",J184,0)</f>
        <v>0</v>
      </c>
      <c r="BJ184" s="15" t="s">
        <v>86</v>
      </c>
      <c r="BK184" s="109">
        <f>ROUND(I184*H184,2)</f>
        <v>0</v>
      </c>
      <c r="BL184" s="15" t="s">
        <v>212</v>
      </c>
      <c r="BM184" s="108" t="s">
        <v>1553</v>
      </c>
    </row>
    <row r="185" spans="2:65" s="25" customFormat="1">
      <c r="B185" s="23"/>
      <c r="D185" s="110" t="s">
        <v>214</v>
      </c>
      <c r="F185" s="198" t="s">
        <v>1483</v>
      </c>
      <c r="I185" s="2"/>
      <c r="L185" s="23"/>
      <c r="M185" s="112"/>
      <c r="N185" s="105"/>
      <c r="O185" s="105"/>
      <c r="P185" s="105"/>
      <c r="Q185" s="105"/>
      <c r="R185" s="105"/>
      <c r="S185" s="105"/>
      <c r="T185" s="113"/>
      <c r="AT185" s="15" t="s">
        <v>214</v>
      </c>
      <c r="AU185" s="15" t="s">
        <v>88</v>
      </c>
    </row>
    <row r="186" spans="2:65" s="122" customFormat="1">
      <c r="B186" s="121"/>
      <c r="D186" s="110" t="s">
        <v>218</v>
      </c>
      <c r="F186" s="124" t="s">
        <v>1554</v>
      </c>
      <c r="H186" s="125">
        <v>2.4500000000000002</v>
      </c>
      <c r="I186" s="6"/>
      <c r="L186" s="121"/>
      <c r="M186" s="126"/>
      <c r="N186" s="127"/>
      <c r="O186" s="127"/>
      <c r="P186" s="127"/>
      <c r="Q186" s="127"/>
      <c r="R186" s="127"/>
      <c r="S186" s="127"/>
      <c r="T186" s="128"/>
      <c r="AT186" s="123" t="s">
        <v>218</v>
      </c>
      <c r="AU186" s="123" t="s">
        <v>88</v>
      </c>
      <c r="AV186" s="122" t="s">
        <v>88</v>
      </c>
      <c r="AW186" s="122" t="s">
        <v>3</v>
      </c>
      <c r="AX186" s="122" t="s">
        <v>86</v>
      </c>
      <c r="AY186" s="123" t="s">
        <v>205</v>
      </c>
    </row>
    <row r="187" spans="2:65" s="25" customFormat="1" ht="24" customHeight="1">
      <c r="B187" s="23"/>
      <c r="C187" s="98" t="s">
        <v>360</v>
      </c>
      <c r="D187" s="98" t="s">
        <v>207</v>
      </c>
      <c r="E187" s="99" t="s">
        <v>1485</v>
      </c>
      <c r="F187" s="100" t="s">
        <v>1486</v>
      </c>
      <c r="G187" s="101" t="s">
        <v>346</v>
      </c>
      <c r="H187" s="102">
        <v>7</v>
      </c>
      <c r="I187" s="5"/>
      <c r="J187" s="102">
        <f>ROUND(I187*H187,2)</f>
        <v>0</v>
      </c>
      <c r="K187" s="100" t="s">
        <v>234</v>
      </c>
      <c r="L187" s="23"/>
      <c r="M187" s="103" t="s">
        <v>1</v>
      </c>
      <c r="N187" s="104" t="s">
        <v>44</v>
      </c>
      <c r="O187" s="105"/>
      <c r="P187" s="106">
        <f>O187*H187</f>
        <v>0</v>
      </c>
      <c r="Q187" s="106">
        <v>0</v>
      </c>
      <c r="R187" s="106">
        <f>Q187*H187</f>
        <v>0</v>
      </c>
      <c r="S187" s="106">
        <v>0</v>
      </c>
      <c r="T187" s="107">
        <f>S187*H187</f>
        <v>0</v>
      </c>
      <c r="AR187" s="108" t="s">
        <v>212</v>
      </c>
      <c r="AT187" s="108" t="s">
        <v>207</v>
      </c>
      <c r="AU187" s="108" t="s">
        <v>88</v>
      </c>
      <c r="AY187" s="15" t="s">
        <v>205</v>
      </c>
      <c r="BE187" s="109">
        <f>IF(N187="základní",J187,0)</f>
        <v>0</v>
      </c>
      <c r="BF187" s="109">
        <f>IF(N187="snížená",J187,0)</f>
        <v>0</v>
      </c>
      <c r="BG187" s="109">
        <f>IF(N187="zákl. přenesená",J187,0)</f>
        <v>0</v>
      </c>
      <c r="BH187" s="109">
        <f>IF(N187="sníž. přenesená",J187,0)</f>
        <v>0</v>
      </c>
      <c r="BI187" s="109">
        <f>IF(N187="nulová",J187,0)</f>
        <v>0</v>
      </c>
      <c r="BJ187" s="15" t="s">
        <v>86</v>
      </c>
      <c r="BK187" s="109">
        <f>ROUND(I187*H187,2)</f>
        <v>0</v>
      </c>
      <c r="BL187" s="15" t="s">
        <v>212</v>
      </c>
      <c r="BM187" s="108" t="s">
        <v>1555</v>
      </c>
    </row>
    <row r="188" spans="2:65" s="25" customFormat="1" ht="29.25">
      <c r="B188" s="23"/>
      <c r="D188" s="110" t="s">
        <v>214</v>
      </c>
      <c r="F188" s="198" t="s">
        <v>1488</v>
      </c>
      <c r="I188" s="2"/>
      <c r="L188" s="23"/>
      <c r="M188" s="112"/>
      <c r="N188" s="105"/>
      <c r="O188" s="105"/>
      <c r="P188" s="105"/>
      <c r="Q188" s="105"/>
      <c r="R188" s="105"/>
      <c r="S188" s="105"/>
      <c r="T188" s="113"/>
      <c r="AT188" s="15" t="s">
        <v>214</v>
      </c>
      <c r="AU188" s="15" t="s">
        <v>88</v>
      </c>
    </row>
    <row r="189" spans="2:65" s="25" customFormat="1" ht="68.25">
      <c r="B189" s="23"/>
      <c r="D189" s="110" t="s">
        <v>237</v>
      </c>
      <c r="F189" s="111" t="s">
        <v>1489</v>
      </c>
      <c r="I189" s="2"/>
      <c r="L189" s="23"/>
      <c r="M189" s="112"/>
      <c r="N189" s="105"/>
      <c r="O189" s="105"/>
      <c r="P189" s="105"/>
      <c r="Q189" s="105"/>
      <c r="R189" s="105"/>
      <c r="S189" s="105"/>
      <c r="T189" s="113"/>
      <c r="AT189" s="15" t="s">
        <v>237</v>
      </c>
      <c r="AU189" s="15" t="s">
        <v>88</v>
      </c>
    </row>
    <row r="190" spans="2:65" s="122" customFormat="1">
      <c r="B190" s="121"/>
      <c r="D190" s="110" t="s">
        <v>218</v>
      </c>
      <c r="E190" s="123" t="s">
        <v>1</v>
      </c>
      <c r="F190" s="124" t="s">
        <v>1556</v>
      </c>
      <c r="H190" s="125">
        <v>7</v>
      </c>
      <c r="I190" s="6"/>
      <c r="L190" s="121"/>
      <c r="M190" s="126"/>
      <c r="N190" s="127"/>
      <c r="O190" s="127"/>
      <c r="P190" s="127"/>
      <c r="Q190" s="127"/>
      <c r="R190" s="127"/>
      <c r="S190" s="127"/>
      <c r="T190" s="128"/>
      <c r="AT190" s="123" t="s">
        <v>218</v>
      </c>
      <c r="AU190" s="123" t="s">
        <v>88</v>
      </c>
      <c r="AV190" s="122" t="s">
        <v>88</v>
      </c>
      <c r="AW190" s="122" t="s">
        <v>35</v>
      </c>
      <c r="AX190" s="122" t="s">
        <v>79</v>
      </c>
      <c r="AY190" s="123" t="s">
        <v>205</v>
      </c>
    </row>
    <row r="191" spans="2:65" s="200" customFormat="1">
      <c r="B191" s="199"/>
      <c r="D191" s="110" t="s">
        <v>218</v>
      </c>
      <c r="E191" s="201" t="s">
        <v>1</v>
      </c>
      <c r="F191" s="202" t="s">
        <v>220</v>
      </c>
      <c r="H191" s="203">
        <v>7</v>
      </c>
      <c r="I191" s="7"/>
      <c r="L191" s="199"/>
      <c r="M191" s="204"/>
      <c r="N191" s="205"/>
      <c r="O191" s="205"/>
      <c r="P191" s="205"/>
      <c r="Q191" s="205"/>
      <c r="R191" s="205"/>
      <c r="S191" s="205"/>
      <c r="T191" s="206"/>
      <c r="AT191" s="201" t="s">
        <v>218</v>
      </c>
      <c r="AU191" s="201" t="s">
        <v>88</v>
      </c>
      <c r="AV191" s="200" t="s">
        <v>212</v>
      </c>
      <c r="AW191" s="200" t="s">
        <v>35</v>
      </c>
      <c r="AX191" s="200" t="s">
        <v>86</v>
      </c>
      <c r="AY191" s="201" t="s">
        <v>205</v>
      </c>
    </row>
    <row r="192" spans="2:65" s="25" customFormat="1" ht="16.5" customHeight="1">
      <c r="B192" s="23"/>
      <c r="C192" s="207" t="s">
        <v>368</v>
      </c>
      <c r="D192" s="207" t="s">
        <v>221</v>
      </c>
      <c r="E192" s="208" t="s">
        <v>1557</v>
      </c>
      <c r="F192" s="209" t="s">
        <v>1558</v>
      </c>
      <c r="G192" s="210" t="s">
        <v>346</v>
      </c>
      <c r="H192" s="211">
        <v>7</v>
      </c>
      <c r="I192" s="8"/>
      <c r="J192" s="211">
        <f>ROUND(I192*H192,2)</f>
        <v>0</v>
      </c>
      <c r="K192" s="209" t="s">
        <v>211</v>
      </c>
      <c r="L192" s="212"/>
      <c r="M192" s="213" t="s">
        <v>1</v>
      </c>
      <c r="N192" s="214" t="s">
        <v>44</v>
      </c>
      <c r="O192" s="105"/>
      <c r="P192" s="106">
        <f>O192*H192</f>
        <v>0</v>
      </c>
      <c r="Q192" s="106">
        <v>3.5000000000000001E-3</v>
      </c>
      <c r="R192" s="106">
        <f>Q192*H192</f>
        <v>2.4500000000000001E-2</v>
      </c>
      <c r="S192" s="106">
        <v>0</v>
      </c>
      <c r="T192" s="107">
        <f>S192*H192</f>
        <v>0</v>
      </c>
      <c r="AR192" s="108" t="s">
        <v>225</v>
      </c>
      <c r="AT192" s="108" t="s">
        <v>221</v>
      </c>
      <c r="AU192" s="108" t="s">
        <v>88</v>
      </c>
      <c r="AY192" s="15" t="s">
        <v>205</v>
      </c>
      <c r="BE192" s="109">
        <f>IF(N192="základní",J192,0)</f>
        <v>0</v>
      </c>
      <c r="BF192" s="109">
        <f>IF(N192="snížená",J192,0)</f>
        <v>0</v>
      </c>
      <c r="BG192" s="109">
        <f>IF(N192="zákl. přenesená",J192,0)</f>
        <v>0</v>
      </c>
      <c r="BH192" s="109">
        <f>IF(N192="sníž. přenesená",J192,0)</f>
        <v>0</v>
      </c>
      <c r="BI192" s="109">
        <f>IF(N192="nulová",J192,0)</f>
        <v>0</v>
      </c>
      <c r="BJ192" s="15" t="s">
        <v>86</v>
      </c>
      <c r="BK192" s="109">
        <f>ROUND(I192*H192,2)</f>
        <v>0</v>
      </c>
      <c r="BL192" s="15" t="s">
        <v>212</v>
      </c>
      <c r="BM192" s="108" t="s">
        <v>1559</v>
      </c>
    </row>
    <row r="193" spans="2:65" s="122" customFormat="1">
      <c r="B193" s="121"/>
      <c r="D193" s="110" t="s">
        <v>218</v>
      </c>
      <c r="E193" s="123" t="s">
        <v>1</v>
      </c>
      <c r="F193" s="124" t="s">
        <v>1560</v>
      </c>
      <c r="H193" s="125">
        <v>7</v>
      </c>
      <c r="I193" s="6"/>
      <c r="L193" s="121"/>
      <c r="M193" s="126"/>
      <c r="N193" s="127"/>
      <c r="O193" s="127"/>
      <c r="P193" s="127"/>
      <c r="Q193" s="127"/>
      <c r="R193" s="127"/>
      <c r="S193" s="127"/>
      <c r="T193" s="128"/>
      <c r="AT193" s="123" t="s">
        <v>218</v>
      </c>
      <c r="AU193" s="123" t="s">
        <v>88</v>
      </c>
      <c r="AV193" s="122" t="s">
        <v>88</v>
      </c>
      <c r="AW193" s="122" t="s">
        <v>35</v>
      </c>
      <c r="AX193" s="122" t="s">
        <v>86</v>
      </c>
      <c r="AY193" s="123" t="s">
        <v>205</v>
      </c>
    </row>
    <row r="194" spans="2:65" s="25" customFormat="1" ht="24" customHeight="1">
      <c r="B194" s="23"/>
      <c r="C194" s="98" t="s">
        <v>7</v>
      </c>
      <c r="D194" s="98" t="s">
        <v>207</v>
      </c>
      <c r="E194" s="99" t="s">
        <v>1503</v>
      </c>
      <c r="F194" s="100" t="s">
        <v>1504</v>
      </c>
      <c r="G194" s="101" t="s">
        <v>346</v>
      </c>
      <c r="H194" s="102">
        <v>7</v>
      </c>
      <c r="I194" s="5"/>
      <c r="J194" s="102">
        <f>ROUND(I194*H194,2)</f>
        <v>0</v>
      </c>
      <c r="K194" s="100" t="s">
        <v>234</v>
      </c>
      <c r="L194" s="23"/>
      <c r="M194" s="103" t="s">
        <v>1</v>
      </c>
      <c r="N194" s="104" t="s">
        <v>44</v>
      </c>
      <c r="O194" s="105"/>
      <c r="P194" s="106">
        <f>O194*H194</f>
        <v>0</v>
      </c>
      <c r="Q194" s="106">
        <v>5.0000000000000002E-5</v>
      </c>
      <c r="R194" s="106">
        <f>Q194*H194</f>
        <v>3.5E-4</v>
      </c>
      <c r="S194" s="106">
        <v>0</v>
      </c>
      <c r="T194" s="107">
        <f>S194*H194</f>
        <v>0</v>
      </c>
      <c r="AR194" s="108" t="s">
        <v>212</v>
      </c>
      <c r="AT194" s="108" t="s">
        <v>207</v>
      </c>
      <c r="AU194" s="108" t="s">
        <v>88</v>
      </c>
      <c r="AY194" s="15" t="s">
        <v>205</v>
      </c>
      <c r="BE194" s="109">
        <f>IF(N194="základní",J194,0)</f>
        <v>0</v>
      </c>
      <c r="BF194" s="109">
        <f>IF(N194="snížená",J194,0)</f>
        <v>0</v>
      </c>
      <c r="BG194" s="109">
        <f>IF(N194="zákl. přenesená",J194,0)</f>
        <v>0</v>
      </c>
      <c r="BH194" s="109">
        <f>IF(N194="sníž. přenesená",J194,0)</f>
        <v>0</v>
      </c>
      <c r="BI194" s="109">
        <f>IF(N194="nulová",J194,0)</f>
        <v>0</v>
      </c>
      <c r="BJ194" s="15" t="s">
        <v>86</v>
      </c>
      <c r="BK194" s="109">
        <f>ROUND(I194*H194,2)</f>
        <v>0</v>
      </c>
      <c r="BL194" s="15" t="s">
        <v>212</v>
      </c>
      <c r="BM194" s="108" t="s">
        <v>1561</v>
      </c>
    </row>
    <row r="195" spans="2:65" s="25" customFormat="1">
      <c r="B195" s="23"/>
      <c r="D195" s="110" t="s">
        <v>214</v>
      </c>
      <c r="F195" s="198" t="s">
        <v>1506</v>
      </c>
      <c r="I195" s="2"/>
      <c r="L195" s="23"/>
      <c r="M195" s="112"/>
      <c r="N195" s="105"/>
      <c r="O195" s="105"/>
      <c r="P195" s="105"/>
      <c r="Q195" s="105"/>
      <c r="R195" s="105"/>
      <c r="S195" s="105"/>
      <c r="T195" s="113"/>
      <c r="AT195" s="15" t="s">
        <v>214</v>
      </c>
      <c r="AU195" s="15" t="s">
        <v>88</v>
      </c>
    </row>
    <row r="196" spans="2:65" s="25" customFormat="1" ht="48.75">
      <c r="B196" s="23"/>
      <c r="D196" s="110" t="s">
        <v>237</v>
      </c>
      <c r="F196" s="111" t="s">
        <v>1507</v>
      </c>
      <c r="I196" s="2"/>
      <c r="L196" s="23"/>
      <c r="M196" s="112"/>
      <c r="N196" s="105"/>
      <c r="O196" s="105"/>
      <c r="P196" s="105"/>
      <c r="Q196" s="105"/>
      <c r="R196" s="105"/>
      <c r="S196" s="105"/>
      <c r="T196" s="113"/>
      <c r="AT196" s="15" t="s">
        <v>237</v>
      </c>
      <c r="AU196" s="15" t="s">
        <v>88</v>
      </c>
    </row>
    <row r="197" spans="2:65" s="122" customFormat="1">
      <c r="B197" s="121"/>
      <c r="D197" s="110" t="s">
        <v>218</v>
      </c>
      <c r="E197" s="123" t="s">
        <v>1</v>
      </c>
      <c r="F197" s="124" t="s">
        <v>1556</v>
      </c>
      <c r="H197" s="125">
        <v>7</v>
      </c>
      <c r="I197" s="6"/>
      <c r="L197" s="121"/>
      <c r="M197" s="126"/>
      <c r="N197" s="127"/>
      <c r="O197" s="127"/>
      <c r="P197" s="127"/>
      <c r="Q197" s="127"/>
      <c r="R197" s="127"/>
      <c r="S197" s="127"/>
      <c r="T197" s="128"/>
      <c r="AT197" s="123" t="s">
        <v>218</v>
      </c>
      <c r="AU197" s="123" t="s">
        <v>88</v>
      </c>
      <c r="AV197" s="122" t="s">
        <v>88</v>
      </c>
      <c r="AW197" s="122" t="s">
        <v>35</v>
      </c>
      <c r="AX197" s="122" t="s">
        <v>79</v>
      </c>
      <c r="AY197" s="123" t="s">
        <v>205</v>
      </c>
    </row>
    <row r="198" spans="2:65" s="200" customFormat="1">
      <c r="B198" s="199"/>
      <c r="D198" s="110" t="s">
        <v>218</v>
      </c>
      <c r="E198" s="201" t="s">
        <v>1</v>
      </c>
      <c r="F198" s="202" t="s">
        <v>220</v>
      </c>
      <c r="H198" s="203">
        <v>7</v>
      </c>
      <c r="I198" s="7"/>
      <c r="L198" s="199"/>
      <c r="M198" s="204"/>
      <c r="N198" s="205"/>
      <c r="O198" s="205"/>
      <c r="P198" s="205"/>
      <c r="Q198" s="205"/>
      <c r="R198" s="205"/>
      <c r="S198" s="205"/>
      <c r="T198" s="206"/>
      <c r="AT198" s="201" t="s">
        <v>218</v>
      </c>
      <c r="AU198" s="201" t="s">
        <v>88</v>
      </c>
      <c r="AV198" s="200" t="s">
        <v>212</v>
      </c>
      <c r="AW198" s="200" t="s">
        <v>35</v>
      </c>
      <c r="AX198" s="200" t="s">
        <v>86</v>
      </c>
      <c r="AY198" s="201" t="s">
        <v>205</v>
      </c>
    </row>
    <row r="199" spans="2:65" s="25" customFormat="1" ht="16.5" customHeight="1">
      <c r="B199" s="23"/>
      <c r="C199" s="207" t="s">
        <v>380</v>
      </c>
      <c r="D199" s="207" t="s">
        <v>221</v>
      </c>
      <c r="E199" s="208" t="s">
        <v>1508</v>
      </c>
      <c r="F199" s="209" t="s">
        <v>1509</v>
      </c>
      <c r="G199" s="210" t="s">
        <v>346</v>
      </c>
      <c r="H199" s="211">
        <v>21</v>
      </c>
      <c r="I199" s="8"/>
      <c r="J199" s="211">
        <f>ROUND(I199*H199,2)</f>
        <v>0</v>
      </c>
      <c r="K199" s="209" t="s">
        <v>234</v>
      </c>
      <c r="L199" s="212"/>
      <c r="M199" s="213" t="s">
        <v>1</v>
      </c>
      <c r="N199" s="214" t="s">
        <v>44</v>
      </c>
      <c r="O199" s="105"/>
      <c r="P199" s="106">
        <f>O199*H199</f>
        <v>0</v>
      </c>
      <c r="Q199" s="106">
        <v>4.7200000000000002E-3</v>
      </c>
      <c r="R199" s="106">
        <f>Q199*H199</f>
        <v>9.912E-2</v>
      </c>
      <c r="S199" s="106">
        <v>0</v>
      </c>
      <c r="T199" s="107">
        <f>S199*H199</f>
        <v>0</v>
      </c>
      <c r="AR199" s="108" t="s">
        <v>225</v>
      </c>
      <c r="AT199" s="108" t="s">
        <v>221</v>
      </c>
      <c r="AU199" s="108" t="s">
        <v>88</v>
      </c>
      <c r="AY199" s="15" t="s">
        <v>205</v>
      </c>
      <c r="BE199" s="109">
        <f>IF(N199="základní",J199,0)</f>
        <v>0</v>
      </c>
      <c r="BF199" s="109">
        <f>IF(N199="snížená",J199,0)</f>
        <v>0</v>
      </c>
      <c r="BG199" s="109">
        <f>IF(N199="zákl. přenesená",J199,0)</f>
        <v>0</v>
      </c>
      <c r="BH199" s="109">
        <f>IF(N199="sníž. přenesená",J199,0)</f>
        <v>0</v>
      </c>
      <c r="BI199" s="109">
        <f>IF(N199="nulová",J199,0)</f>
        <v>0</v>
      </c>
      <c r="BJ199" s="15" t="s">
        <v>86</v>
      </c>
      <c r="BK199" s="109">
        <f>ROUND(I199*H199,2)</f>
        <v>0</v>
      </c>
      <c r="BL199" s="15" t="s">
        <v>212</v>
      </c>
      <c r="BM199" s="108" t="s">
        <v>1562</v>
      </c>
    </row>
    <row r="200" spans="2:65" s="25" customFormat="1">
      <c r="B200" s="23"/>
      <c r="D200" s="110" t="s">
        <v>214</v>
      </c>
      <c r="F200" s="198" t="s">
        <v>1509</v>
      </c>
      <c r="I200" s="2"/>
      <c r="L200" s="23"/>
      <c r="M200" s="112"/>
      <c r="N200" s="105"/>
      <c r="O200" s="105"/>
      <c r="P200" s="105"/>
      <c r="Q200" s="105"/>
      <c r="R200" s="105"/>
      <c r="S200" s="105"/>
      <c r="T200" s="113"/>
      <c r="AT200" s="15" t="s">
        <v>214</v>
      </c>
      <c r="AU200" s="15" t="s">
        <v>88</v>
      </c>
    </row>
    <row r="201" spans="2:65" s="122" customFormat="1">
      <c r="B201" s="121"/>
      <c r="D201" s="110" t="s">
        <v>218</v>
      </c>
      <c r="F201" s="124" t="s">
        <v>1563</v>
      </c>
      <c r="H201" s="125">
        <v>21</v>
      </c>
      <c r="I201" s="6"/>
      <c r="L201" s="121"/>
      <c r="M201" s="126"/>
      <c r="N201" s="127"/>
      <c r="O201" s="127"/>
      <c r="P201" s="127"/>
      <c r="Q201" s="127"/>
      <c r="R201" s="127"/>
      <c r="S201" s="127"/>
      <c r="T201" s="128"/>
      <c r="AT201" s="123" t="s">
        <v>218</v>
      </c>
      <c r="AU201" s="123" t="s">
        <v>88</v>
      </c>
      <c r="AV201" s="122" t="s">
        <v>88</v>
      </c>
      <c r="AW201" s="122" t="s">
        <v>3</v>
      </c>
      <c r="AX201" s="122" t="s">
        <v>86</v>
      </c>
      <c r="AY201" s="123" t="s">
        <v>205</v>
      </c>
    </row>
    <row r="202" spans="2:65" s="25" customFormat="1" ht="16.5" customHeight="1">
      <c r="B202" s="23"/>
      <c r="C202" s="207" t="s">
        <v>389</v>
      </c>
      <c r="D202" s="207" t="s">
        <v>221</v>
      </c>
      <c r="E202" s="208" t="s">
        <v>1512</v>
      </c>
      <c r="F202" s="209" t="s">
        <v>1513</v>
      </c>
      <c r="G202" s="210" t="s">
        <v>346</v>
      </c>
      <c r="H202" s="211">
        <v>21</v>
      </c>
      <c r="I202" s="8"/>
      <c r="J202" s="211">
        <f>ROUND(I202*H202,2)</f>
        <v>0</v>
      </c>
      <c r="K202" s="209" t="s">
        <v>211</v>
      </c>
      <c r="L202" s="212"/>
      <c r="M202" s="213" t="s">
        <v>1</v>
      </c>
      <c r="N202" s="214" t="s">
        <v>44</v>
      </c>
      <c r="O202" s="105"/>
      <c r="P202" s="106">
        <f>O202*H202</f>
        <v>0</v>
      </c>
      <c r="Q202" s="106">
        <v>4.6999999999999999E-4</v>
      </c>
      <c r="R202" s="106">
        <f>Q202*H202</f>
        <v>9.8700000000000003E-3</v>
      </c>
      <c r="S202" s="106">
        <v>0</v>
      </c>
      <c r="T202" s="107">
        <f>S202*H202</f>
        <v>0</v>
      </c>
      <c r="AR202" s="108" t="s">
        <v>225</v>
      </c>
      <c r="AT202" s="108" t="s">
        <v>221</v>
      </c>
      <c r="AU202" s="108" t="s">
        <v>88</v>
      </c>
      <c r="AY202" s="15" t="s">
        <v>205</v>
      </c>
      <c r="BE202" s="109">
        <f>IF(N202="základní",J202,0)</f>
        <v>0</v>
      </c>
      <c r="BF202" s="109">
        <f>IF(N202="snížená",J202,0)</f>
        <v>0</v>
      </c>
      <c r="BG202" s="109">
        <f>IF(N202="zákl. přenesená",J202,0)</f>
        <v>0</v>
      </c>
      <c r="BH202" s="109">
        <f>IF(N202="sníž. přenesená",J202,0)</f>
        <v>0</v>
      </c>
      <c r="BI202" s="109">
        <f>IF(N202="nulová",J202,0)</f>
        <v>0</v>
      </c>
      <c r="BJ202" s="15" t="s">
        <v>86</v>
      </c>
      <c r="BK202" s="109">
        <f>ROUND(I202*H202,2)</f>
        <v>0</v>
      </c>
      <c r="BL202" s="15" t="s">
        <v>212</v>
      </c>
      <c r="BM202" s="108" t="s">
        <v>1564</v>
      </c>
    </row>
    <row r="203" spans="2:65" s="25" customFormat="1">
      <c r="B203" s="23"/>
      <c r="D203" s="110" t="s">
        <v>214</v>
      </c>
      <c r="F203" s="198" t="s">
        <v>1513</v>
      </c>
      <c r="I203" s="2"/>
      <c r="L203" s="23"/>
      <c r="M203" s="112"/>
      <c r="N203" s="105"/>
      <c r="O203" s="105"/>
      <c r="P203" s="105"/>
      <c r="Q203" s="105"/>
      <c r="R203" s="105"/>
      <c r="S203" s="105"/>
      <c r="T203" s="113"/>
      <c r="AT203" s="15" t="s">
        <v>214</v>
      </c>
      <c r="AU203" s="15" t="s">
        <v>88</v>
      </c>
    </row>
    <row r="204" spans="2:65" s="122" customFormat="1">
      <c r="B204" s="121"/>
      <c r="D204" s="110" t="s">
        <v>218</v>
      </c>
      <c r="E204" s="123" t="s">
        <v>1</v>
      </c>
      <c r="F204" s="124" t="s">
        <v>1565</v>
      </c>
      <c r="H204" s="125">
        <v>21</v>
      </c>
      <c r="I204" s="6"/>
      <c r="L204" s="121"/>
      <c r="M204" s="126"/>
      <c r="N204" s="127"/>
      <c r="O204" s="127"/>
      <c r="P204" s="127"/>
      <c r="Q204" s="127"/>
      <c r="R204" s="127"/>
      <c r="S204" s="127"/>
      <c r="T204" s="128"/>
      <c r="AT204" s="123" t="s">
        <v>218</v>
      </c>
      <c r="AU204" s="123" t="s">
        <v>88</v>
      </c>
      <c r="AV204" s="122" t="s">
        <v>88</v>
      </c>
      <c r="AW204" s="122" t="s">
        <v>35</v>
      </c>
      <c r="AX204" s="122" t="s">
        <v>86</v>
      </c>
      <c r="AY204" s="123" t="s">
        <v>205</v>
      </c>
    </row>
    <row r="205" spans="2:65" s="25" customFormat="1" ht="24" customHeight="1">
      <c r="B205" s="23"/>
      <c r="C205" s="98" t="s">
        <v>395</v>
      </c>
      <c r="D205" s="98" t="s">
        <v>207</v>
      </c>
      <c r="E205" s="99" t="s">
        <v>1516</v>
      </c>
      <c r="F205" s="100" t="s">
        <v>1517</v>
      </c>
      <c r="G205" s="101" t="s">
        <v>210</v>
      </c>
      <c r="H205" s="102">
        <v>6.3</v>
      </c>
      <c r="I205" s="5"/>
      <c r="J205" s="102">
        <f>ROUND(I205*H205,2)</f>
        <v>0</v>
      </c>
      <c r="K205" s="100" t="s">
        <v>234</v>
      </c>
      <c r="L205" s="23"/>
      <c r="M205" s="103" t="s">
        <v>1</v>
      </c>
      <c r="N205" s="104" t="s">
        <v>44</v>
      </c>
      <c r="O205" s="105"/>
      <c r="P205" s="106">
        <f>O205*H205</f>
        <v>0</v>
      </c>
      <c r="Q205" s="106">
        <v>3.6000000000000002E-4</v>
      </c>
      <c r="R205" s="106">
        <f>Q205*H205</f>
        <v>2.2680000000000001E-3</v>
      </c>
      <c r="S205" s="106">
        <v>0</v>
      </c>
      <c r="T205" s="107">
        <f>S205*H205</f>
        <v>0</v>
      </c>
      <c r="AR205" s="108" t="s">
        <v>212</v>
      </c>
      <c r="AT205" s="108" t="s">
        <v>207</v>
      </c>
      <c r="AU205" s="108" t="s">
        <v>88</v>
      </c>
      <c r="AY205" s="15" t="s">
        <v>205</v>
      </c>
      <c r="BE205" s="109">
        <f>IF(N205="základní",J205,0)</f>
        <v>0</v>
      </c>
      <c r="BF205" s="109">
        <f>IF(N205="snížená",J205,0)</f>
        <v>0</v>
      </c>
      <c r="BG205" s="109">
        <f>IF(N205="zákl. přenesená",J205,0)</f>
        <v>0</v>
      </c>
      <c r="BH205" s="109">
        <f>IF(N205="sníž. přenesená",J205,0)</f>
        <v>0</v>
      </c>
      <c r="BI205" s="109">
        <f>IF(N205="nulová",J205,0)</f>
        <v>0</v>
      </c>
      <c r="BJ205" s="15" t="s">
        <v>86</v>
      </c>
      <c r="BK205" s="109">
        <f>ROUND(I205*H205,2)</f>
        <v>0</v>
      </c>
      <c r="BL205" s="15" t="s">
        <v>212</v>
      </c>
      <c r="BM205" s="108" t="s">
        <v>1566</v>
      </c>
    </row>
    <row r="206" spans="2:65" s="25" customFormat="1" ht="19.5">
      <c r="B206" s="23"/>
      <c r="D206" s="110" t="s">
        <v>214</v>
      </c>
      <c r="F206" s="198" t="s">
        <v>1519</v>
      </c>
      <c r="I206" s="2"/>
      <c r="L206" s="23"/>
      <c r="M206" s="112"/>
      <c r="N206" s="105"/>
      <c r="O206" s="105"/>
      <c r="P206" s="105"/>
      <c r="Q206" s="105"/>
      <c r="R206" s="105"/>
      <c r="S206" s="105"/>
      <c r="T206" s="113"/>
      <c r="AT206" s="15" t="s">
        <v>214</v>
      </c>
      <c r="AU206" s="15" t="s">
        <v>88</v>
      </c>
    </row>
    <row r="207" spans="2:65" s="25" customFormat="1" ht="19.5">
      <c r="B207" s="23"/>
      <c r="D207" s="110" t="s">
        <v>237</v>
      </c>
      <c r="F207" s="111" t="s">
        <v>1520</v>
      </c>
      <c r="I207" s="2"/>
      <c r="L207" s="23"/>
      <c r="M207" s="112"/>
      <c r="N207" s="105"/>
      <c r="O207" s="105"/>
      <c r="P207" s="105"/>
      <c r="Q207" s="105"/>
      <c r="R207" s="105"/>
      <c r="S207" s="105"/>
      <c r="T207" s="113"/>
      <c r="AT207" s="15" t="s">
        <v>237</v>
      </c>
      <c r="AU207" s="15" t="s">
        <v>88</v>
      </c>
    </row>
    <row r="208" spans="2:65" s="122" customFormat="1">
      <c r="B208" s="121"/>
      <c r="D208" s="110" t="s">
        <v>218</v>
      </c>
      <c r="E208" s="123" t="s">
        <v>1</v>
      </c>
      <c r="F208" s="124" t="s">
        <v>1567</v>
      </c>
      <c r="H208" s="125">
        <v>6.3</v>
      </c>
      <c r="I208" s="6"/>
      <c r="L208" s="121"/>
      <c r="M208" s="126"/>
      <c r="N208" s="127"/>
      <c r="O208" s="127"/>
      <c r="P208" s="127"/>
      <c r="Q208" s="127"/>
      <c r="R208" s="127"/>
      <c r="S208" s="127"/>
      <c r="T208" s="128"/>
      <c r="AT208" s="123" t="s">
        <v>218</v>
      </c>
      <c r="AU208" s="123" t="s">
        <v>88</v>
      </c>
      <c r="AV208" s="122" t="s">
        <v>88</v>
      </c>
      <c r="AW208" s="122" t="s">
        <v>35</v>
      </c>
      <c r="AX208" s="122" t="s">
        <v>86</v>
      </c>
      <c r="AY208" s="123" t="s">
        <v>205</v>
      </c>
    </row>
    <row r="209" spans="2:65" s="25" customFormat="1" ht="16.5" customHeight="1">
      <c r="B209" s="23"/>
      <c r="C209" s="98" t="s">
        <v>401</v>
      </c>
      <c r="D209" s="98" t="s">
        <v>207</v>
      </c>
      <c r="E209" s="99" t="s">
        <v>1522</v>
      </c>
      <c r="F209" s="100" t="s">
        <v>1523</v>
      </c>
      <c r="G209" s="101" t="s">
        <v>346</v>
      </c>
      <c r="H209" s="102">
        <v>7</v>
      </c>
      <c r="I209" s="5"/>
      <c r="J209" s="102">
        <f>ROUND(I209*H209,2)</f>
        <v>0</v>
      </c>
      <c r="K209" s="100" t="s">
        <v>234</v>
      </c>
      <c r="L209" s="23"/>
      <c r="M209" s="103" t="s">
        <v>1</v>
      </c>
      <c r="N209" s="104" t="s">
        <v>44</v>
      </c>
      <c r="O209" s="105"/>
      <c r="P209" s="106">
        <f>O209*H209</f>
        <v>0</v>
      </c>
      <c r="Q209" s="106">
        <v>0</v>
      </c>
      <c r="R209" s="106">
        <f>Q209*H209</f>
        <v>0</v>
      </c>
      <c r="S209" s="106">
        <v>0</v>
      </c>
      <c r="T209" s="107">
        <f>S209*H209</f>
        <v>0</v>
      </c>
      <c r="AR209" s="108" t="s">
        <v>212</v>
      </c>
      <c r="AT209" s="108" t="s">
        <v>207</v>
      </c>
      <c r="AU209" s="108" t="s">
        <v>88</v>
      </c>
      <c r="AY209" s="15" t="s">
        <v>205</v>
      </c>
      <c r="BE209" s="109">
        <f>IF(N209="základní",J209,0)</f>
        <v>0</v>
      </c>
      <c r="BF209" s="109">
        <f>IF(N209="snížená",J209,0)</f>
        <v>0</v>
      </c>
      <c r="BG209" s="109">
        <f>IF(N209="zákl. přenesená",J209,0)</f>
        <v>0</v>
      </c>
      <c r="BH209" s="109">
        <f>IF(N209="sníž. přenesená",J209,0)</f>
        <v>0</v>
      </c>
      <c r="BI209" s="109">
        <f>IF(N209="nulová",J209,0)</f>
        <v>0</v>
      </c>
      <c r="BJ209" s="15" t="s">
        <v>86</v>
      </c>
      <c r="BK209" s="109">
        <f>ROUND(I209*H209,2)</f>
        <v>0</v>
      </c>
      <c r="BL209" s="15" t="s">
        <v>212</v>
      </c>
      <c r="BM209" s="108" t="s">
        <v>1568</v>
      </c>
    </row>
    <row r="210" spans="2:65" s="25" customFormat="1" ht="29.25">
      <c r="B210" s="23"/>
      <c r="D210" s="110" t="s">
        <v>214</v>
      </c>
      <c r="F210" s="198" t="s">
        <v>1525</v>
      </c>
      <c r="I210" s="2"/>
      <c r="L210" s="23"/>
      <c r="M210" s="112"/>
      <c r="N210" s="105"/>
      <c r="O210" s="105"/>
      <c r="P210" s="105"/>
      <c r="Q210" s="105"/>
      <c r="R210" s="105"/>
      <c r="S210" s="105"/>
      <c r="T210" s="113"/>
      <c r="AT210" s="15" t="s">
        <v>214</v>
      </c>
      <c r="AU210" s="15" t="s">
        <v>88</v>
      </c>
    </row>
    <row r="211" spans="2:65" s="25" customFormat="1" ht="68.25">
      <c r="B211" s="23"/>
      <c r="D211" s="110" t="s">
        <v>237</v>
      </c>
      <c r="F211" s="111" t="s">
        <v>1526</v>
      </c>
      <c r="I211" s="2"/>
      <c r="L211" s="23"/>
      <c r="M211" s="112"/>
      <c r="N211" s="105"/>
      <c r="O211" s="105"/>
      <c r="P211" s="105"/>
      <c r="Q211" s="105"/>
      <c r="R211" s="105"/>
      <c r="S211" s="105"/>
      <c r="T211" s="113"/>
      <c r="AT211" s="15" t="s">
        <v>237</v>
      </c>
      <c r="AU211" s="15" t="s">
        <v>88</v>
      </c>
    </row>
    <row r="212" spans="2:65" s="25" customFormat="1" ht="16.5" customHeight="1">
      <c r="B212" s="23"/>
      <c r="C212" s="98" t="s">
        <v>407</v>
      </c>
      <c r="D212" s="98" t="s">
        <v>207</v>
      </c>
      <c r="E212" s="99" t="s">
        <v>1527</v>
      </c>
      <c r="F212" s="100" t="s">
        <v>1528</v>
      </c>
      <c r="G212" s="101" t="s">
        <v>346</v>
      </c>
      <c r="H212" s="102">
        <v>21</v>
      </c>
      <c r="I212" s="5"/>
      <c r="J212" s="102">
        <f>ROUND(I212*H212,2)</f>
        <v>0</v>
      </c>
      <c r="K212" s="100" t="s">
        <v>211</v>
      </c>
      <c r="L212" s="23"/>
      <c r="M212" s="103" t="s">
        <v>1</v>
      </c>
      <c r="N212" s="104" t="s">
        <v>44</v>
      </c>
      <c r="O212" s="105"/>
      <c r="P212" s="106">
        <f>O212*H212</f>
        <v>0</v>
      </c>
      <c r="Q212" s="106">
        <v>2.0000000000000002E-5</v>
      </c>
      <c r="R212" s="106">
        <f>Q212*H212</f>
        <v>4.2000000000000002E-4</v>
      </c>
      <c r="S212" s="106">
        <v>0</v>
      </c>
      <c r="T212" s="107">
        <f>S212*H212</f>
        <v>0</v>
      </c>
      <c r="AR212" s="108" t="s">
        <v>212</v>
      </c>
      <c r="AT212" s="108" t="s">
        <v>207</v>
      </c>
      <c r="AU212" s="108" t="s">
        <v>88</v>
      </c>
      <c r="AY212" s="15" t="s">
        <v>205</v>
      </c>
      <c r="BE212" s="109">
        <f>IF(N212="základní",J212,0)</f>
        <v>0</v>
      </c>
      <c r="BF212" s="109">
        <f>IF(N212="snížená",J212,0)</f>
        <v>0</v>
      </c>
      <c r="BG212" s="109">
        <f>IF(N212="zákl. přenesená",J212,0)</f>
        <v>0</v>
      </c>
      <c r="BH212" s="109">
        <f>IF(N212="sníž. přenesená",J212,0)</f>
        <v>0</v>
      </c>
      <c r="BI212" s="109">
        <f>IF(N212="nulová",J212,0)</f>
        <v>0</v>
      </c>
      <c r="BJ212" s="15" t="s">
        <v>86</v>
      </c>
      <c r="BK212" s="109">
        <f>ROUND(I212*H212,2)</f>
        <v>0</v>
      </c>
      <c r="BL212" s="15" t="s">
        <v>212</v>
      </c>
      <c r="BM212" s="108" t="s">
        <v>1569</v>
      </c>
    </row>
    <row r="213" spans="2:65" s="25" customFormat="1">
      <c r="B213" s="23"/>
      <c r="D213" s="110" t="s">
        <v>214</v>
      </c>
      <c r="F213" s="198" t="s">
        <v>1528</v>
      </c>
      <c r="I213" s="2"/>
      <c r="L213" s="23"/>
      <c r="M213" s="112"/>
      <c r="N213" s="105"/>
      <c r="O213" s="105"/>
      <c r="P213" s="105"/>
      <c r="Q213" s="105"/>
      <c r="R213" s="105"/>
      <c r="S213" s="105"/>
      <c r="T213" s="113"/>
      <c r="AT213" s="15" t="s">
        <v>214</v>
      </c>
      <c r="AU213" s="15" t="s">
        <v>88</v>
      </c>
    </row>
    <row r="214" spans="2:65" s="122" customFormat="1">
      <c r="B214" s="121"/>
      <c r="D214" s="110" t="s">
        <v>218</v>
      </c>
      <c r="E214" s="123" t="s">
        <v>1</v>
      </c>
      <c r="F214" s="124" t="s">
        <v>1565</v>
      </c>
      <c r="H214" s="125">
        <v>21</v>
      </c>
      <c r="I214" s="6"/>
      <c r="L214" s="121"/>
      <c r="M214" s="126"/>
      <c r="N214" s="127"/>
      <c r="O214" s="127"/>
      <c r="P214" s="127"/>
      <c r="Q214" s="127"/>
      <c r="R214" s="127"/>
      <c r="S214" s="127"/>
      <c r="T214" s="128"/>
      <c r="AT214" s="123" t="s">
        <v>218</v>
      </c>
      <c r="AU214" s="123" t="s">
        <v>88</v>
      </c>
      <c r="AV214" s="122" t="s">
        <v>88</v>
      </c>
      <c r="AW214" s="122" t="s">
        <v>35</v>
      </c>
      <c r="AX214" s="122" t="s">
        <v>86</v>
      </c>
      <c r="AY214" s="123" t="s">
        <v>205</v>
      </c>
    </row>
    <row r="215" spans="2:65" s="25" customFormat="1" ht="24" customHeight="1">
      <c r="B215" s="23"/>
      <c r="C215" s="98" t="s">
        <v>417</v>
      </c>
      <c r="D215" s="98" t="s">
        <v>207</v>
      </c>
      <c r="E215" s="99" t="s">
        <v>1530</v>
      </c>
      <c r="F215" s="100" t="s">
        <v>1531</v>
      </c>
      <c r="G215" s="101" t="s">
        <v>210</v>
      </c>
      <c r="H215" s="102">
        <v>7.91</v>
      </c>
      <c r="I215" s="5"/>
      <c r="J215" s="102">
        <f>ROUND(I215*H215,2)</f>
        <v>0</v>
      </c>
      <c r="K215" s="100" t="s">
        <v>234</v>
      </c>
      <c r="L215" s="23"/>
      <c r="M215" s="103" t="s">
        <v>1</v>
      </c>
      <c r="N215" s="104" t="s">
        <v>44</v>
      </c>
      <c r="O215" s="105"/>
      <c r="P215" s="106">
        <f>O215*H215</f>
        <v>0</v>
      </c>
      <c r="Q215" s="106">
        <v>0</v>
      </c>
      <c r="R215" s="106">
        <f>Q215*H215</f>
        <v>0</v>
      </c>
      <c r="S215" s="106">
        <v>0</v>
      </c>
      <c r="T215" s="107">
        <f>S215*H215</f>
        <v>0</v>
      </c>
      <c r="AR215" s="108" t="s">
        <v>212</v>
      </c>
      <c r="AT215" s="108" t="s">
        <v>207</v>
      </c>
      <c r="AU215" s="108" t="s">
        <v>88</v>
      </c>
      <c r="AY215" s="15" t="s">
        <v>205</v>
      </c>
      <c r="BE215" s="109">
        <f>IF(N215="základní",J215,0)</f>
        <v>0</v>
      </c>
      <c r="BF215" s="109">
        <f>IF(N215="snížená",J215,0)</f>
        <v>0</v>
      </c>
      <c r="BG215" s="109">
        <f>IF(N215="zákl. přenesená",J215,0)</f>
        <v>0</v>
      </c>
      <c r="BH215" s="109">
        <f>IF(N215="sníž. přenesená",J215,0)</f>
        <v>0</v>
      </c>
      <c r="BI215" s="109">
        <f>IF(N215="nulová",J215,0)</f>
        <v>0</v>
      </c>
      <c r="BJ215" s="15" t="s">
        <v>86</v>
      </c>
      <c r="BK215" s="109">
        <f>ROUND(I215*H215,2)</f>
        <v>0</v>
      </c>
      <c r="BL215" s="15" t="s">
        <v>212</v>
      </c>
      <c r="BM215" s="108" t="s">
        <v>1570</v>
      </c>
    </row>
    <row r="216" spans="2:65" s="25" customFormat="1" ht="19.5">
      <c r="B216" s="23"/>
      <c r="D216" s="110" t="s">
        <v>214</v>
      </c>
      <c r="F216" s="198" t="s">
        <v>1533</v>
      </c>
      <c r="I216" s="2"/>
      <c r="L216" s="23"/>
      <c r="M216" s="112"/>
      <c r="N216" s="105"/>
      <c r="O216" s="105"/>
      <c r="P216" s="105"/>
      <c r="Q216" s="105"/>
      <c r="R216" s="105"/>
      <c r="S216" s="105"/>
      <c r="T216" s="113"/>
      <c r="AT216" s="15" t="s">
        <v>214</v>
      </c>
      <c r="AU216" s="15" t="s">
        <v>88</v>
      </c>
    </row>
    <row r="217" spans="2:65" s="25" customFormat="1" ht="68.25">
      <c r="B217" s="23"/>
      <c r="D217" s="110" t="s">
        <v>237</v>
      </c>
      <c r="F217" s="111" t="s">
        <v>1534</v>
      </c>
      <c r="I217" s="2"/>
      <c r="L217" s="23"/>
      <c r="M217" s="112"/>
      <c r="N217" s="105"/>
      <c r="O217" s="105"/>
      <c r="P217" s="105"/>
      <c r="Q217" s="105"/>
      <c r="R217" s="105"/>
      <c r="S217" s="105"/>
      <c r="T217" s="113"/>
      <c r="AT217" s="15" t="s">
        <v>237</v>
      </c>
      <c r="AU217" s="15" t="s">
        <v>88</v>
      </c>
    </row>
    <row r="218" spans="2:65" s="122" customFormat="1">
      <c r="B218" s="121"/>
      <c r="D218" s="110" t="s">
        <v>218</v>
      </c>
      <c r="E218" s="123" t="s">
        <v>1</v>
      </c>
      <c r="F218" s="124" t="s">
        <v>1571</v>
      </c>
      <c r="H218" s="125">
        <v>7.91</v>
      </c>
      <c r="I218" s="6"/>
      <c r="L218" s="121"/>
      <c r="M218" s="126"/>
      <c r="N218" s="127"/>
      <c r="O218" s="127"/>
      <c r="P218" s="127"/>
      <c r="Q218" s="127"/>
      <c r="R218" s="127"/>
      <c r="S218" s="127"/>
      <c r="T218" s="128"/>
      <c r="AT218" s="123" t="s">
        <v>218</v>
      </c>
      <c r="AU218" s="123" t="s">
        <v>88</v>
      </c>
      <c r="AV218" s="122" t="s">
        <v>88</v>
      </c>
      <c r="AW218" s="122" t="s">
        <v>35</v>
      </c>
      <c r="AX218" s="122" t="s">
        <v>86</v>
      </c>
      <c r="AY218" s="123" t="s">
        <v>205</v>
      </c>
    </row>
    <row r="219" spans="2:65" s="25" customFormat="1" ht="16.5" customHeight="1">
      <c r="B219" s="23"/>
      <c r="C219" s="207" t="s">
        <v>424</v>
      </c>
      <c r="D219" s="207" t="s">
        <v>221</v>
      </c>
      <c r="E219" s="208" t="s">
        <v>1536</v>
      </c>
      <c r="F219" s="209" t="s">
        <v>1537</v>
      </c>
      <c r="G219" s="210" t="s">
        <v>233</v>
      </c>
      <c r="H219" s="211">
        <v>0.81</v>
      </c>
      <c r="I219" s="8"/>
      <c r="J219" s="211">
        <f>ROUND(I219*H219,2)</f>
        <v>0</v>
      </c>
      <c r="K219" s="209" t="s">
        <v>234</v>
      </c>
      <c r="L219" s="212"/>
      <c r="M219" s="213" t="s">
        <v>1</v>
      </c>
      <c r="N219" s="214" t="s">
        <v>44</v>
      </c>
      <c r="O219" s="105"/>
      <c r="P219" s="106">
        <f>O219*H219</f>
        <v>0</v>
      </c>
      <c r="Q219" s="106">
        <v>0.2</v>
      </c>
      <c r="R219" s="106">
        <f>Q219*H219</f>
        <v>0.16200000000000003</v>
      </c>
      <c r="S219" s="106">
        <v>0</v>
      </c>
      <c r="T219" s="107">
        <f>S219*H219</f>
        <v>0</v>
      </c>
      <c r="AR219" s="108" t="s">
        <v>225</v>
      </c>
      <c r="AT219" s="108" t="s">
        <v>221</v>
      </c>
      <c r="AU219" s="108" t="s">
        <v>88</v>
      </c>
      <c r="AY219" s="15" t="s">
        <v>205</v>
      </c>
      <c r="BE219" s="109">
        <f>IF(N219="základní",J219,0)</f>
        <v>0</v>
      </c>
      <c r="BF219" s="109">
        <f>IF(N219="snížená",J219,0)</f>
        <v>0</v>
      </c>
      <c r="BG219" s="109">
        <f>IF(N219="zákl. přenesená",J219,0)</f>
        <v>0</v>
      </c>
      <c r="BH219" s="109">
        <f>IF(N219="sníž. přenesená",J219,0)</f>
        <v>0</v>
      </c>
      <c r="BI219" s="109">
        <f>IF(N219="nulová",J219,0)</f>
        <v>0</v>
      </c>
      <c r="BJ219" s="15" t="s">
        <v>86</v>
      </c>
      <c r="BK219" s="109">
        <f>ROUND(I219*H219,2)</f>
        <v>0</v>
      </c>
      <c r="BL219" s="15" t="s">
        <v>212</v>
      </c>
      <c r="BM219" s="108" t="s">
        <v>1572</v>
      </c>
    </row>
    <row r="220" spans="2:65" s="25" customFormat="1">
      <c r="B220" s="23"/>
      <c r="D220" s="110" t="s">
        <v>214</v>
      </c>
      <c r="F220" s="198" t="s">
        <v>1537</v>
      </c>
      <c r="I220" s="2"/>
      <c r="L220" s="23"/>
      <c r="M220" s="112"/>
      <c r="N220" s="105"/>
      <c r="O220" s="105"/>
      <c r="P220" s="105"/>
      <c r="Q220" s="105"/>
      <c r="R220" s="105"/>
      <c r="S220" s="105"/>
      <c r="T220" s="113"/>
      <c r="AT220" s="15" t="s">
        <v>214</v>
      </c>
      <c r="AU220" s="15" t="s">
        <v>88</v>
      </c>
    </row>
    <row r="221" spans="2:65" s="122" customFormat="1">
      <c r="B221" s="121"/>
      <c r="D221" s="110" t="s">
        <v>218</v>
      </c>
      <c r="F221" s="124" t="s">
        <v>1573</v>
      </c>
      <c r="H221" s="125">
        <v>0.81</v>
      </c>
      <c r="I221" s="6"/>
      <c r="L221" s="121"/>
      <c r="M221" s="126"/>
      <c r="N221" s="127"/>
      <c r="O221" s="127"/>
      <c r="P221" s="127"/>
      <c r="Q221" s="127"/>
      <c r="R221" s="127"/>
      <c r="S221" s="127"/>
      <c r="T221" s="128"/>
      <c r="AT221" s="123" t="s">
        <v>218</v>
      </c>
      <c r="AU221" s="123" t="s">
        <v>88</v>
      </c>
      <c r="AV221" s="122" t="s">
        <v>88</v>
      </c>
      <c r="AW221" s="122" t="s">
        <v>3</v>
      </c>
      <c r="AX221" s="122" t="s">
        <v>86</v>
      </c>
      <c r="AY221" s="123" t="s">
        <v>205</v>
      </c>
    </row>
    <row r="222" spans="2:65" s="25" customFormat="1" ht="16.5" customHeight="1">
      <c r="B222" s="23"/>
      <c r="C222" s="98" t="s">
        <v>427</v>
      </c>
      <c r="D222" s="98" t="s">
        <v>207</v>
      </c>
      <c r="E222" s="99" t="s">
        <v>1540</v>
      </c>
      <c r="F222" s="100" t="s">
        <v>1541</v>
      </c>
      <c r="G222" s="101" t="s">
        <v>233</v>
      </c>
      <c r="H222" s="102">
        <v>0.35</v>
      </c>
      <c r="I222" s="5"/>
      <c r="J222" s="102">
        <f>ROUND(I222*H222,2)</f>
        <v>0</v>
      </c>
      <c r="K222" s="100" t="s">
        <v>234</v>
      </c>
      <c r="L222" s="23"/>
      <c r="M222" s="103" t="s">
        <v>1</v>
      </c>
      <c r="N222" s="104" t="s">
        <v>44</v>
      </c>
      <c r="O222" s="105"/>
      <c r="P222" s="106">
        <f>O222*H222</f>
        <v>0</v>
      </c>
      <c r="Q222" s="106">
        <v>0</v>
      </c>
      <c r="R222" s="106">
        <f>Q222*H222</f>
        <v>0</v>
      </c>
      <c r="S222" s="106">
        <v>0</v>
      </c>
      <c r="T222" s="107">
        <f>S222*H222</f>
        <v>0</v>
      </c>
      <c r="AR222" s="108" t="s">
        <v>212</v>
      </c>
      <c r="AT222" s="108" t="s">
        <v>207</v>
      </c>
      <c r="AU222" s="108" t="s">
        <v>88</v>
      </c>
      <c r="AY222" s="15" t="s">
        <v>205</v>
      </c>
      <c r="BE222" s="109">
        <f>IF(N222="základní",J222,0)</f>
        <v>0</v>
      </c>
      <c r="BF222" s="109">
        <f>IF(N222="snížená",J222,0)</f>
        <v>0</v>
      </c>
      <c r="BG222" s="109">
        <f>IF(N222="zákl. přenesená",J222,0)</f>
        <v>0</v>
      </c>
      <c r="BH222" s="109">
        <f>IF(N222="sníž. přenesená",J222,0)</f>
        <v>0</v>
      </c>
      <c r="BI222" s="109">
        <f>IF(N222="nulová",J222,0)</f>
        <v>0</v>
      </c>
      <c r="BJ222" s="15" t="s">
        <v>86</v>
      </c>
      <c r="BK222" s="109">
        <f>ROUND(I222*H222,2)</f>
        <v>0</v>
      </c>
      <c r="BL222" s="15" t="s">
        <v>212</v>
      </c>
      <c r="BM222" s="108" t="s">
        <v>1574</v>
      </c>
    </row>
    <row r="223" spans="2:65" s="25" customFormat="1">
      <c r="B223" s="23"/>
      <c r="D223" s="110" t="s">
        <v>214</v>
      </c>
      <c r="F223" s="198" t="s">
        <v>1543</v>
      </c>
      <c r="I223" s="2"/>
      <c r="L223" s="23"/>
      <c r="M223" s="112"/>
      <c r="N223" s="105"/>
      <c r="O223" s="105"/>
      <c r="P223" s="105"/>
      <c r="Q223" s="105"/>
      <c r="R223" s="105"/>
      <c r="S223" s="105"/>
      <c r="T223" s="113"/>
      <c r="AT223" s="15" t="s">
        <v>214</v>
      </c>
      <c r="AU223" s="15" t="s">
        <v>88</v>
      </c>
    </row>
    <row r="224" spans="2:65" s="122" customFormat="1">
      <c r="B224" s="121"/>
      <c r="D224" s="110" t="s">
        <v>218</v>
      </c>
      <c r="E224" s="123" t="s">
        <v>1</v>
      </c>
      <c r="F224" s="124" t="s">
        <v>1575</v>
      </c>
      <c r="H224" s="125">
        <v>0.35</v>
      </c>
      <c r="I224" s="6"/>
      <c r="L224" s="121"/>
      <c r="M224" s="126"/>
      <c r="N224" s="127"/>
      <c r="O224" s="127"/>
      <c r="P224" s="127"/>
      <c r="Q224" s="127"/>
      <c r="R224" s="127"/>
      <c r="S224" s="127"/>
      <c r="T224" s="128"/>
      <c r="AT224" s="123" t="s">
        <v>218</v>
      </c>
      <c r="AU224" s="123" t="s">
        <v>88</v>
      </c>
      <c r="AV224" s="122" t="s">
        <v>88</v>
      </c>
      <c r="AW224" s="122" t="s">
        <v>35</v>
      </c>
      <c r="AX224" s="122" t="s">
        <v>86</v>
      </c>
      <c r="AY224" s="123" t="s">
        <v>205</v>
      </c>
    </row>
    <row r="225" spans="2:65" s="25" customFormat="1" ht="24" customHeight="1">
      <c r="B225" s="23"/>
      <c r="C225" s="98" t="s">
        <v>911</v>
      </c>
      <c r="D225" s="98" t="s">
        <v>207</v>
      </c>
      <c r="E225" s="99" t="s">
        <v>1545</v>
      </c>
      <c r="F225" s="100" t="s">
        <v>1546</v>
      </c>
      <c r="G225" s="101" t="s">
        <v>224</v>
      </c>
      <c r="H225" s="102">
        <v>0.81</v>
      </c>
      <c r="I225" s="5"/>
      <c r="J225" s="102">
        <f>ROUND(I225*H225,2)</f>
        <v>0</v>
      </c>
      <c r="K225" s="100" t="s">
        <v>234</v>
      </c>
      <c r="L225" s="23"/>
      <c r="M225" s="103" t="s">
        <v>1</v>
      </c>
      <c r="N225" s="104" t="s">
        <v>44</v>
      </c>
      <c r="O225" s="105"/>
      <c r="P225" s="106">
        <f>O225*H225</f>
        <v>0</v>
      </c>
      <c r="Q225" s="106">
        <v>0</v>
      </c>
      <c r="R225" s="106">
        <f>Q225*H225</f>
        <v>0</v>
      </c>
      <c r="S225" s="106">
        <v>0</v>
      </c>
      <c r="T225" s="107">
        <f>S225*H225</f>
        <v>0</v>
      </c>
      <c r="AR225" s="108" t="s">
        <v>212</v>
      </c>
      <c r="AT225" s="108" t="s">
        <v>207</v>
      </c>
      <c r="AU225" s="108" t="s">
        <v>88</v>
      </c>
      <c r="AY225" s="15" t="s">
        <v>205</v>
      </c>
      <c r="BE225" s="109">
        <f>IF(N225="základní",J225,0)</f>
        <v>0</v>
      </c>
      <c r="BF225" s="109">
        <f>IF(N225="snížená",J225,0)</f>
        <v>0</v>
      </c>
      <c r="BG225" s="109">
        <f>IF(N225="zákl. přenesená",J225,0)</f>
        <v>0</v>
      </c>
      <c r="BH225" s="109">
        <f>IF(N225="sníž. přenesená",J225,0)</f>
        <v>0</v>
      </c>
      <c r="BI225" s="109">
        <f>IF(N225="nulová",J225,0)</f>
        <v>0</v>
      </c>
      <c r="BJ225" s="15" t="s">
        <v>86</v>
      </c>
      <c r="BK225" s="109">
        <f>ROUND(I225*H225,2)</f>
        <v>0</v>
      </c>
      <c r="BL225" s="15" t="s">
        <v>212</v>
      </c>
      <c r="BM225" s="108" t="s">
        <v>1576</v>
      </c>
    </row>
    <row r="226" spans="2:65" s="25" customFormat="1" ht="19.5">
      <c r="B226" s="23"/>
      <c r="D226" s="110" t="s">
        <v>214</v>
      </c>
      <c r="F226" s="198" t="s">
        <v>1548</v>
      </c>
      <c r="I226" s="2"/>
      <c r="L226" s="23"/>
      <c r="M226" s="112"/>
      <c r="N226" s="105"/>
      <c r="O226" s="105"/>
      <c r="P226" s="105"/>
      <c r="Q226" s="105"/>
      <c r="R226" s="105"/>
      <c r="S226" s="105"/>
      <c r="T226" s="113"/>
      <c r="AT226" s="15" t="s">
        <v>214</v>
      </c>
      <c r="AU226" s="15" t="s">
        <v>88</v>
      </c>
    </row>
    <row r="227" spans="2:65" s="86" customFormat="1" ht="22.9" customHeight="1">
      <c r="B227" s="85"/>
      <c r="D227" s="87" t="s">
        <v>78</v>
      </c>
      <c r="E227" s="96" t="s">
        <v>1577</v>
      </c>
      <c r="F227" s="96" t="s">
        <v>1578</v>
      </c>
      <c r="I227" s="4"/>
      <c r="J227" s="97">
        <f>BK227</f>
        <v>0</v>
      </c>
      <c r="L227" s="85"/>
      <c r="M227" s="90"/>
      <c r="N227" s="91"/>
      <c r="O227" s="91"/>
      <c r="P227" s="92">
        <f>SUM(P228:P269)</f>
        <v>0</v>
      </c>
      <c r="Q227" s="91"/>
      <c r="R227" s="92">
        <f>SUM(R228:R269)</f>
        <v>1.4126500000000002</v>
      </c>
      <c r="S227" s="91"/>
      <c r="T227" s="93">
        <f>SUM(T228:T269)</f>
        <v>0</v>
      </c>
      <c r="AR227" s="87" t="s">
        <v>86</v>
      </c>
      <c r="AT227" s="94" t="s">
        <v>78</v>
      </c>
      <c r="AU227" s="94" t="s">
        <v>86</v>
      </c>
      <c r="AY227" s="87" t="s">
        <v>205</v>
      </c>
      <c r="BK227" s="95">
        <f>SUM(BK228:BK269)</f>
        <v>0</v>
      </c>
    </row>
    <row r="228" spans="2:65" s="25" customFormat="1" ht="24" customHeight="1">
      <c r="B228" s="23"/>
      <c r="C228" s="98" t="s">
        <v>920</v>
      </c>
      <c r="D228" s="98" t="s">
        <v>207</v>
      </c>
      <c r="E228" s="99" t="s">
        <v>1579</v>
      </c>
      <c r="F228" s="100" t="s">
        <v>1580</v>
      </c>
      <c r="G228" s="101" t="s">
        <v>346</v>
      </c>
      <c r="H228" s="102">
        <v>41</v>
      </c>
      <c r="I228" s="5"/>
      <c r="J228" s="102">
        <f>ROUND(I228*H228,2)</f>
        <v>0</v>
      </c>
      <c r="K228" s="100" t="s">
        <v>234</v>
      </c>
      <c r="L228" s="23"/>
      <c r="M228" s="103" t="s">
        <v>1</v>
      </c>
      <c r="N228" s="104" t="s">
        <v>44</v>
      </c>
      <c r="O228" s="105"/>
      <c r="P228" s="106">
        <f>O228*H228</f>
        <v>0</v>
      </c>
      <c r="Q228" s="106">
        <v>0</v>
      </c>
      <c r="R228" s="106">
        <f>Q228*H228</f>
        <v>0</v>
      </c>
      <c r="S228" s="106">
        <v>0</v>
      </c>
      <c r="T228" s="107">
        <f>S228*H228</f>
        <v>0</v>
      </c>
      <c r="AR228" s="108" t="s">
        <v>212</v>
      </c>
      <c r="AT228" s="108" t="s">
        <v>207</v>
      </c>
      <c r="AU228" s="108" t="s">
        <v>88</v>
      </c>
      <c r="AY228" s="15" t="s">
        <v>205</v>
      </c>
      <c r="BE228" s="109">
        <f>IF(N228="základní",J228,0)</f>
        <v>0</v>
      </c>
      <c r="BF228" s="109">
        <f>IF(N228="snížená",J228,0)</f>
        <v>0</v>
      </c>
      <c r="BG228" s="109">
        <f>IF(N228="zákl. přenesená",J228,0)</f>
        <v>0</v>
      </c>
      <c r="BH228" s="109">
        <f>IF(N228="sníž. přenesená",J228,0)</f>
        <v>0</v>
      </c>
      <c r="BI228" s="109">
        <f>IF(N228="nulová",J228,0)</f>
        <v>0</v>
      </c>
      <c r="BJ228" s="15" t="s">
        <v>86</v>
      </c>
      <c r="BK228" s="109">
        <f>ROUND(I228*H228,2)</f>
        <v>0</v>
      </c>
      <c r="BL228" s="15" t="s">
        <v>212</v>
      </c>
      <c r="BM228" s="108" t="s">
        <v>1581</v>
      </c>
    </row>
    <row r="229" spans="2:65" s="25" customFormat="1" ht="29.25">
      <c r="B229" s="23"/>
      <c r="D229" s="110" t="s">
        <v>214</v>
      </c>
      <c r="F229" s="198" t="s">
        <v>1582</v>
      </c>
      <c r="I229" s="2"/>
      <c r="L229" s="23"/>
      <c r="M229" s="112"/>
      <c r="N229" s="105"/>
      <c r="O229" s="105"/>
      <c r="P229" s="105"/>
      <c r="Q229" s="105"/>
      <c r="R229" s="105"/>
      <c r="S229" s="105"/>
      <c r="T229" s="113"/>
      <c r="AT229" s="15" t="s">
        <v>214</v>
      </c>
      <c r="AU229" s="15" t="s">
        <v>88</v>
      </c>
    </row>
    <row r="230" spans="2:65" s="25" customFormat="1" ht="87.75">
      <c r="B230" s="23"/>
      <c r="D230" s="110" t="s">
        <v>237</v>
      </c>
      <c r="F230" s="111" t="s">
        <v>1476</v>
      </c>
      <c r="I230" s="2"/>
      <c r="L230" s="23"/>
      <c r="M230" s="112"/>
      <c r="N230" s="105"/>
      <c r="O230" s="105"/>
      <c r="P230" s="105"/>
      <c r="Q230" s="105"/>
      <c r="R230" s="105"/>
      <c r="S230" s="105"/>
      <c r="T230" s="113"/>
      <c r="AT230" s="15" t="s">
        <v>237</v>
      </c>
      <c r="AU230" s="15" t="s">
        <v>88</v>
      </c>
    </row>
    <row r="231" spans="2:65" s="122" customFormat="1">
      <c r="B231" s="121"/>
      <c r="D231" s="110" t="s">
        <v>218</v>
      </c>
      <c r="E231" s="123" t="s">
        <v>1</v>
      </c>
      <c r="F231" s="124" t="s">
        <v>1583</v>
      </c>
      <c r="H231" s="125">
        <v>6</v>
      </c>
      <c r="I231" s="6"/>
      <c r="L231" s="121"/>
      <c r="M231" s="126"/>
      <c r="N231" s="127"/>
      <c r="O231" s="127"/>
      <c r="P231" s="127"/>
      <c r="Q231" s="127"/>
      <c r="R231" s="127"/>
      <c r="S231" s="127"/>
      <c r="T231" s="128"/>
      <c r="AT231" s="123" t="s">
        <v>218</v>
      </c>
      <c r="AU231" s="123" t="s">
        <v>88</v>
      </c>
      <c r="AV231" s="122" t="s">
        <v>88</v>
      </c>
      <c r="AW231" s="122" t="s">
        <v>35</v>
      </c>
      <c r="AX231" s="122" t="s">
        <v>79</v>
      </c>
      <c r="AY231" s="123" t="s">
        <v>205</v>
      </c>
    </row>
    <row r="232" spans="2:65" s="122" customFormat="1">
      <c r="B232" s="121"/>
      <c r="D232" s="110" t="s">
        <v>218</v>
      </c>
      <c r="E232" s="123" t="s">
        <v>1</v>
      </c>
      <c r="F232" s="124" t="s">
        <v>1584</v>
      </c>
      <c r="H232" s="125">
        <v>17</v>
      </c>
      <c r="I232" s="6"/>
      <c r="L232" s="121"/>
      <c r="M232" s="126"/>
      <c r="N232" s="127"/>
      <c r="O232" s="127"/>
      <c r="P232" s="127"/>
      <c r="Q232" s="127"/>
      <c r="R232" s="127"/>
      <c r="S232" s="127"/>
      <c r="T232" s="128"/>
      <c r="AT232" s="123" t="s">
        <v>218</v>
      </c>
      <c r="AU232" s="123" t="s">
        <v>88</v>
      </c>
      <c r="AV232" s="122" t="s">
        <v>88</v>
      </c>
      <c r="AW232" s="122" t="s">
        <v>35</v>
      </c>
      <c r="AX232" s="122" t="s">
        <v>79</v>
      </c>
      <c r="AY232" s="123" t="s">
        <v>205</v>
      </c>
    </row>
    <row r="233" spans="2:65" s="122" customFormat="1">
      <c r="B233" s="121"/>
      <c r="D233" s="110" t="s">
        <v>218</v>
      </c>
      <c r="E233" s="123" t="s">
        <v>1</v>
      </c>
      <c r="F233" s="124" t="s">
        <v>1585</v>
      </c>
      <c r="H233" s="125">
        <v>9</v>
      </c>
      <c r="I233" s="6"/>
      <c r="L233" s="121"/>
      <c r="M233" s="126"/>
      <c r="N233" s="127"/>
      <c r="O233" s="127"/>
      <c r="P233" s="127"/>
      <c r="Q233" s="127"/>
      <c r="R233" s="127"/>
      <c r="S233" s="127"/>
      <c r="T233" s="128"/>
      <c r="AT233" s="123" t="s">
        <v>218</v>
      </c>
      <c r="AU233" s="123" t="s">
        <v>88</v>
      </c>
      <c r="AV233" s="122" t="s">
        <v>88</v>
      </c>
      <c r="AW233" s="122" t="s">
        <v>35</v>
      </c>
      <c r="AX233" s="122" t="s">
        <v>79</v>
      </c>
      <c r="AY233" s="123" t="s">
        <v>205</v>
      </c>
    </row>
    <row r="234" spans="2:65" s="122" customFormat="1">
      <c r="B234" s="121"/>
      <c r="D234" s="110" t="s">
        <v>218</v>
      </c>
      <c r="E234" s="123" t="s">
        <v>1</v>
      </c>
      <c r="F234" s="124" t="s">
        <v>1586</v>
      </c>
      <c r="H234" s="125">
        <v>9</v>
      </c>
      <c r="I234" s="6"/>
      <c r="L234" s="121"/>
      <c r="M234" s="126"/>
      <c r="N234" s="127"/>
      <c r="O234" s="127"/>
      <c r="P234" s="127"/>
      <c r="Q234" s="127"/>
      <c r="R234" s="127"/>
      <c r="S234" s="127"/>
      <c r="T234" s="128"/>
      <c r="AT234" s="123" t="s">
        <v>218</v>
      </c>
      <c r="AU234" s="123" t="s">
        <v>88</v>
      </c>
      <c r="AV234" s="122" t="s">
        <v>88</v>
      </c>
      <c r="AW234" s="122" t="s">
        <v>35</v>
      </c>
      <c r="AX234" s="122" t="s">
        <v>79</v>
      </c>
      <c r="AY234" s="123" t="s">
        <v>205</v>
      </c>
    </row>
    <row r="235" spans="2:65" s="200" customFormat="1">
      <c r="B235" s="199"/>
      <c r="D235" s="110" t="s">
        <v>218</v>
      </c>
      <c r="E235" s="201" t="s">
        <v>1</v>
      </c>
      <c r="F235" s="202" t="s">
        <v>220</v>
      </c>
      <c r="H235" s="203">
        <v>41</v>
      </c>
      <c r="I235" s="7"/>
      <c r="L235" s="199"/>
      <c r="M235" s="204"/>
      <c r="N235" s="205"/>
      <c r="O235" s="205"/>
      <c r="P235" s="205"/>
      <c r="Q235" s="205"/>
      <c r="R235" s="205"/>
      <c r="S235" s="205"/>
      <c r="T235" s="206"/>
      <c r="AT235" s="201" t="s">
        <v>218</v>
      </c>
      <c r="AU235" s="201" t="s">
        <v>88</v>
      </c>
      <c r="AV235" s="200" t="s">
        <v>212</v>
      </c>
      <c r="AW235" s="200" t="s">
        <v>35</v>
      </c>
      <c r="AX235" s="200" t="s">
        <v>86</v>
      </c>
      <c r="AY235" s="201" t="s">
        <v>205</v>
      </c>
    </row>
    <row r="236" spans="2:65" s="25" customFormat="1" ht="16.5" customHeight="1">
      <c r="B236" s="23"/>
      <c r="C236" s="207" t="s">
        <v>927</v>
      </c>
      <c r="D236" s="207" t="s">
        <v>221</v>
      </c>
      <c r="E236" s="208" t="s">
        <v>1480</v>
      </c>
      <c r="F236" s="209" t="s">
        <v>1481</v>
      </c>
      <c r="G236" s="210" t="s">
        <v>233</v>
      </c>
      <c r="H236" s="211">
        <v>1.03</v>
      </c>
      <c r="I236" s="8"/>
      <c r="J236" s="211">
        <f>ROUND(I236*H236,2)</f>
        <v>0</v>
      </c>
      <c r="K236" s="209" t="s">
        <v>234</v>
      </c>
      <c r="L236" s="212"/>
      <c r="M236" s="213" t="s">
        <v>1</v>
      </c>
      <c r="N236" s="214" t="s">
        <v>44</v>
      </c>
      <c r="O236" s="105"/>
      <c r="P236" s="106">
        <f>O236*H236</f>
        <v>0</v>
      </c>
      <c r="Q236" s="106">
        <v>0.21</v>
      </c>
      <c r="R236" s="106">
        <f>Q236*H236</f>
        <v>0.21629999999999999</v>
      </c>
      <c r="S236" s="106">
        <v>0</v>
      </c>
      <c r="T236" s="107">
        <f>S236*H236</f>
        <v>0</v>
      </c>
      <c r="AR236" s="108" t="s">
        <v>225</v>
      </c>
      <c r="AT236" s="108" t="s">
        <v>221</v>
      </c>
      <c r="AU236" s="108" t="s">
        <v>88</v>
      </c>
      <c r="AY236" s="15" t="s">
        <v>205</v>
      </c>
      <c r="BE236" s="109">
        <f>IF(N236="základní",J236,0)</f>
        <v>0</v>
      </c>
      <c r="BF236" s="109">
        <f>IF(N236="snížená",J236,0)</f>
        <v>0</v>
      </c>
      <c r="BG236" s="109">
        <f>IF(N236="zákl. přenesená",J236,0)</f>
        <v>0</v>
      </c>
      <c r="BH236" s="109">
        <f>IF(N236="sníž. přenesená",J236,0)</f>
        <v>0</v>
      </c>
      <c r="BI236" s="109">
        <f>IF(N236="nulová",J236,0)</f>
        <v>0</v>
      </c>
      <c r="BJ236" s="15" t="s">
        <v>86</v>
      </c>
      <c r="BK236" s="109">
        <f>ROUND(I236*H236,2)</f>
        <v>0</v>
      </c>
      <c r="BL236" s="15" t="s">
        <v>212</v>
      </c>
      <c r="BM236" s="108" t="s">
        <v>1587</v>
      </c>
    </row>
    <row r="237" spans="2:65" s="25" customFormat="1">
      <c r="B237" s="23"/>
      <c r="D237" s="110" t="s">
        <v>214</v>
      </c>
      <c r="F237" s="198" t="s">
        <v>1483</v>
      </c>
      <c r="I237" s="2"/>
      <c r="L237" s="23"/>
      <c r="M237" s="112"/>
      <c r="N237" s="105"/>
      <c r="O237" s="105"/>
      <c r="P237" s="105"/>
      <c r="Q237" s="105"/>
      <c r="R237" s="105"/>
      <c r="S237" s="105"/>
      <c r="T237" s="113"/>
      <c r="AT237" s="15" t="s">
        <v>214</v>
      </c>
      <c r="AU237" s="15" t="s">
        <v>88</v>
      </c>
    </row>
    <row r="238" spans="2:65" s="122" customFormat="1">
      <c r="B238" s="121"/>
      <c r="D238" s="110" t="s">
        <v>218</v>
      </c>
      <c r="F238" s="124" t="s">
        <v>1588</v>
      </c>
      <c r="H238" s="125">
        <v>1.03</v>
      </c>
      <c r="I238" s="6"/>
      <c r="L238" s="121"/>
      <c r="M238" s="126"/>
      <c r="N238" s="127"/>
      <c r="O238" s="127"/>
      <c r="P238" s="127"/>
      <c r="Q238" s="127"/>
      <c r="R238" s="127"/>
      <c r="S238" s="127"/>
      <c r="T238" s="128"/>
      <c r="AT238" s="123" t="s">
        <v>218</v>
      </c>
      <c r="AU238" s="123" t="s">
        <v>88</v>
      </c>
      <c r="AV238" s="122" t="s">
        <v>88</v>
      </c>
      <c r="AW238" s="122" t="s">
        <v>3</v>
      </c>
      <c r="AX238" s="122" t="s">
        <v>86</v>
      </c>
      <c r="AY238" s="123" t="s">
        <v>205</v>
      </c>
    </row>
    <row r="239" spans="2:65" s="25" customFormat="1" ht="24" customHeight="1">
      <c r="B239" s="23"/>
      <c r="C239" s="98" t="s">
        <v>933</v>
      </c>
      <c r="D239" s="98" t="s">
        <v>207</v>
      </c>
      <c r="E239" s="99" t="s">
        <v>1589</v>
      </c>
      <c r="F239" s="100" t="s">
        <v>1590</v>
      </c>
      <c r="G239" s="101" t="s">
        <v>346</v>
      </c>
      <c r="H239" s="102">
        <v>41</v>
      </c>
      <c r="I239" s="5"/>
      <c r="J239" s="102">
        <f>ROUND(I239*H239,2)</f>
        <v>0</v>
      </c>
      <c r="K239" s="100" t="s">
        <v>234</v>
      </c>
      <c r="L239" s="23"/>
      <c r="M239" s="103" t="s">
        <v>1</v>
      </c>
      <c r="N239" s="104" t="s">
        <v>44</v>
      </c>
      <c r="O239" s="105"/>
      <c r="P239" s="106">
        <f>O239*H239</f>
        <v>0</v>
      </c>
      <c r="Q239" s="106">
        <v>0</v>
      </c>
      <c r="R239" s="106">
        <f>Q239*H239</f>
        <v>0</v>
      </c>
      <c r="S239" s="106">
        <v>0</v>
      </c>
      <c r="T239" s="107">
        <f>S239*H239</f>
        <v>0</v>
      </c>
      <c r="AR239" s="108" t="s">
        <v>212</v>
      </c>
      <c r="AT239" s="108" t="s">
        <v>207</v>
      </c>
      <c r="AU239" s="108" t="s">
        <v>88</v>
      </c>
      <c r="AY239" s="15" t="s">
        <v>205</v>
      </c>
      <c r="BE239" s="109">
        <f>IF(N239="základní",J239,0)</f>
        <v>0</v>
      </c>
      <c r="BF239" s="109">
        <f>IF(N239="snížená",J239,0)</f>
        <v>0</v>
      </c>
      <c r="BG239" s="109">
        <f>IF(N239="zákl. přenesená",J239,0)</f>
        <v>0</v>
      </c>
      <c r="BH239" s="109">
        <f>IF(N239="sníž. přenesená",J239,0)</f>
        <v>0</v>
      </c>
      <c r="BI239" s="109">
        <f>IF(N239="nulová",J239,0)</f>
        <v>0</v>
      </c>
      <c r="BJ239" s="15" t="s">
        <v>86</v>
      </c>
      <c r="BK239" s="109">
        <f>ROUND(I239*H239,2)</f>
        <v>0</v>
      </c>
      <c r="BL239" s="15" t="s">
        <v>212</v>
      </c>
      <c r="BM239" s="108" t="s">
        <v>1591</v>
      </c>
    </row>
    <row r="240" spans="2:65" s="25" customFormat="1" ht="29.25">
      <c r="B240" s="23"/>
      <c r="D240" s="110" t="s">
        <v>214</v>
      </c>
      <c r="F240" s="198" t="s">
        <v>1592</v>
      </c>
      <c r="I240" s="2"/>
      <c r="L240" s="23"/>
      <c r="M240" s="112"/>
      <c r="N240" s="105"/>
      <c r="O240" s="105"/>
      <c r="P240" s="105"/>
      <c r="Q240" s="105"/>
      <c r="R240" s="105"/>
      <c r="S240" s="105"/>
      <c r="T240" s="113"/>
      <c r="AT240" s="15" t="s">
        <v>214</v>
      </c>
      <c r="AU240" s="15" t="s">
        <v>88</v>
      </c>
    </row>
    <row r="241" spans="2:65" s="25" customFormat="1" ht="68.25">
      <c r="B241" s="23"/>
      <c r="D241" s="110" t="s">
        <v>237</v>
      </c>
      <c r="F241" s="111" t="s">
        <v>1489</v>
      </c>
      <c r="I241" s="2"/>
      <c r="L241" s="23"/>
      <c r="M241" s="112"/>
      <c r="N241" s="105"/>
      <c r="O241" s="105"/>
      <c r="P241" s="105"/>
      <c r="Q241" s="105"/>
      <c r="R241" s="105"/>
      <c r="S241" s="105"/>
      <c r="T241" s="113"/>
      <c r="AT241" s="15" t="s">
        <v>237</v>
      </c>
      <c r="AU241" s="15" t="s">
        <v>88</v>
      </c>
    </row>
    <row r="242" spans="2:65" s="122" customFormat="1">
      <c r="B242" s="121"/>
      <c r="D242" s="110" t="s">
        <v>218</v>
      </c>
      <c r="E242" s="123" t="s">
        <v>1</v>
      </c>
      <c r="F242" s="124" t="s">
        <v>1583</v>
      </c>
      <c r="H242" s="125">
        <v>6</v>
      </c>
      <c r="I242" s="6"/>
      <c r="L242" s="121"/>
      <c r="M242" s="126"/>
      <c r="N242" s="127"/>
      <c r="O242" s="127"/>
      <c r="P242" s="127"/>
      <c r="Q242" s="127"/>
      <c r="R242" s="127"/>
      <c r="S242" s="127"/>
      <c r="T242" s="128"/>
      <c r="AT242" s="123" t="s">
        <v>218</v>
      </c>
      <c r="AU242" s="123" t="s">
        <v>88</v>
      </c>
      <c r="AV242" s="122" t="s">
        <v>88</v>
      </c>
      <c r="AW242" s="122" t="s">
        <v>35</v>
      </c>
      <c r="AX242" s="122" t="s">
        <v>79</v>
      </c>
      <c r="AY242" s="123" t="s">
        <v>205</v>
      </c>
    </row>
    <row r="243" spans="2:65" s="122" customFormat="1">
      <c r="B243" s="121"/>
      <c r="D243" s="110" t="s">
        <v>218</v>
      </c>
      <c r="E243" s="123" t="s">
        <v>1</v>
      </c>
      <c r="F243" s="124" t="s">
        <v>1584</v>
      </c>
      <c r="H243" s="125">
        <v>17</v>
      </c>
      <c r="I243" s="6"/>
      <c r="L243" s="121"/>
      <c r="M243" s="126"/>
      <c r="N243" s="127"/>
      <c r="O243" s="127"/>
      <c r="P243" s="127"/>
      <c r="Q243" s="127"/>
      <c r="R243" s="127"/>
      <c r="S243" s="127"/>
      <c r="T243" s="128"/>
      <c r="AT243" s="123" t="s">
        <v>218</v>
      </c>
      <c r="AU243" s="123" t="s">
        <v>88</v>
      </c>
      <c r="AV243" s="122" t="s">
        <v>88</v>
      </c>
      <c r="AW243" s="122" t="s">
        <v>35</v>
      </c>
      <c r="AX243" s="122" t="s">
        <v>79</v>
      </c>
      <c r="AY243" s="123" t="s">
        <v>205</v>
      </c>
    </row>
    <row r="244" spans="2:65" s="122" customFormat="1">
      <c r="B244" s="121"/>
      <c r="D244" s="110" t="s">
        <v>218</v>
      </c>
      <c r="E244" s="123" t="s">
        <v>1</v>
      </c>
      <c r="F244" s="124" t="s">
        <v>1585</v>
      </c>
      <c r="H244" s="125">
        <v>9</v>
      </c>
      <c r="I244" s="6"/>
      <c r="L244" s="121"/>
      <c r="M244" s="126"/>
      <c r="N244" s="127"/>
      <c r="O244" s="127"/>
      <c r="P244" s="127"/>
      <c r="Q244" s="127"/>
      <c r="R244" s="127"/>
      <c r="S244" s="127"/>
      <c r="T244" s="128"/>
      <c r="AT244" s="123" t="s">
        <v>218</v>
      </c>
      <c r="AU244" s="123" t="s">
        <v>88</v>
      </c>
      <c r="AV244" s="122" t="s">
        <v>88</v>
      </c>
      <c r="AW244" s="122" t="s">
        <v>35</v>
      </c>
      <c r="AX244" s="122" t="s">
        <v>79</v>
      </c>
      <c r="AY244" s="123" t="s">
        <v>205</v>
      </c>
    </row>
    <row r="245" spans="2:65" s="122" customFormat="1">
      <c r="B245" s="121"/>
      <c r="D245" s="110" t="s">
        <v>218</v>
      </c>
      <c r="E245" s="123" t="s">
        <v>1</v>
      </c>
      <c r="F245" s="124" t="s">
        <v>1586</v>
      </c>
      <c r="H245" s="125">
        <v>9</v>
      </c>
      <c r="I245" s="6"/>
      <c r="L245" s="121"/>
      <c r="M245" s="126"/>
      <c r="N245" s="127"/>
      <c r="O245" s="127"/>
      <c r="P245" s="127"/>
      <c r="Q245" s="127"/>
      <c r="R245" s="127"/>
      <c r="S245" s="127"/>
      <c r="T245" s="128"/>
      <c r="AT245" s="123" t="s">
        <v>218</v>
      </c>
      <c r="AU245" s="123" t="s">
        <v>88</v>
      </c>
      <c r="AV245" s="122" t="s">
        <v>88</v>
      </c>
      <c r="AW245" s="122" t="s">
        <v>35</v>
      </c>
      <c r="AX245" s="122" t="s">
        <v>79</v>
      </c>
      <c r="AY245" s="123" t="s">
        <v>205</v>
      </c>
    </row>
    <row r="246" spans="2:65" s="200" customFormat="1">
      <c r="B246" s="199"/>
      <c r="D246" s="110" t="s">
        <v>218</v>
      </c>
      <c r="E246" s="201" t="s">
        <v>1</v>
      </c>
      <c r="F246" s="202" t="s">
        <v>220</v>
      </c>
      <c r="H246" s="203">
        <v>41</v>
      </c>
      <c r="I246" s="7"/>
      <c r="L246" s="199"/>
      <c r="M246" s="204"/>
      <c r="N246" s="205"/>
      <c r="O246" s="205"/>
      <c r="P246" s="205"/>
      <c r="Q246" s="205"/>
      <c r="R246" s="205"/>
      <c r="S246" s="205"/>
      <c r="T246" s="206"/>
      <c r="AT246" s="201" t="s">
        <v>218</v>
      </c>
      <c r="AU246" s="201" t="s">
        <v>88</v>
      </c>
      <c r="AV246" s="200" t="s">
        <v>212</v>
      </c>
      <c r="AW246" s="200" t="s">
        <v>35</v>
      </c>
      <c r="AX246" s="200" t="s">
        <v>86</v>
      </c>
      <c r="AY246" s="201" t="s">
        <v>205</v>
      </c>
    </row>
    <row r="247" spans="2:65" s="25" customFormat="1" ht="16.5" customHeight="1">
      <c r="B247" s="23"/>
      <c r="C247" s="207" t="s">
        <v>939</v>
      </c>
      <c r="D247" s="207" t="s">
        <v>221</v>
      </c>
      <c r="E247" s="208" t="s">
        <v>1593</v>
      </c>
      <c r="F247" s="209" t="s">
        <v>1594</v>
      </c>
      <c r="G247" s="210" t="s">
        <v>346</v>
      </c>
      <c r="H247" s="211">
        <v>17</v>
      </c>
      <c r="I247" s="8"/>
      <c r="J247" s="211">
        <f>ROUND(I247*H247,2)</f>
        <v>0</v>
      </c>
      <c r="K247" s="209" t="s">
        <v>211</v>
      </c>
      <c r="L247" s="212"/>
      <c r="M247" s="213" t="s">
        <v>1</v>
      </c>
      <c r="N247" s="214" t="s">
        <v>44</v>
      </c>
      <c r="O247" s="105"/>
      <c r="P247" s="106">
        <f>O247*H247</f>
        <v>0</v>
      </c>
      <c r="Q247" s="106">
        <v>3.5E-4</v>
      </c>
      <c r="R247" s="106">
        <f>Q247*H247</f>
        <v>5.9499999999999996E-3</v>
      </c>
      <c r="S247" s="106">
        <v>0</v>
      </c>
      <c r="T247" s="107">
        <f>S247*H247</f>
        <v>0</v>
      </c>
      <c r="AR247" s="108" t="s">
        <v>225</v>
      </c>
      <c r="AT247" s="108" t="s">
        <v>221</v>
      </c>
      <c r="AU247" s="108" t="s">
        <v>88</v>
      </c>
      <c r="AY247" s="15" t="s">
        <v>205</v>
      </c>
      <c r="BE247" s="109">
        <f>IF(N247="základní",J247,0)</f>
        <v>0</v>
      </c>
      <c r="BF247" s="109">
        <f>IF(N247="snížená",J247,0)</f>
        <v>0</v>
      </c>
      <c r="BG247" s="109">
        <f>IF(N247="zákl. přenesená",J247,0)</f>
        <v>0</v>
      </c>
      <c r="BH247" s="109">
        <f>IF(N247="sníž. přenesená",J247,0)</f>
        <v>0</v>
      </c>
      <c r="BI247" s="109">
        <f>IF(N247="nulová",J247,0)</f>
        <v>0</v>
      </c>
      <c r="BJ247" s="15" t="s">
        <v>86</v>
      </c>
      <c r="BK247" s="109">
        <f>ROUND(I247*H247,2)</f>
        <v>0</v>
      </c>
      <c r="BL247" s="15" t="s">
        <v>212</v>
      </c>
      <c r="BM247" s="108" t="s">
        <v>1595</v>
      </c>
    </row>
    <row r="248" spans="2:65" s="122" customFormat="1">
      <c r="B248" s="121"/>
      <c r="D248" s="110" t="s">
        <v>218</v>
      </c>
      <c r="E248" s="123" t="s">
        <v>1</v>
      </c>
      <c r="F248" s="124" t="s">
        <v>1596</v>
      </c>
      <c r="H248" s="125">
        <v>17</v>
      </c>
      <c r="I248" s="6"/>
      <c r="L248" s="121"/>
      <c r="M248" s="126"/>
      <c r="N248" s="127"/>
      <c r="O248" s="127"/>
      <c r="P248" s="127"/>
      <c r="Q248" s="127"/>
      <c r="R248" s="127"/>
      <c r="S248" s="127"/>
      <c r="T248" s="128"/>
      <c r="AT248" s="123" t="s">
        <v>218</v>
      </c>
      <c r="AU248" s="123" t="s">
        <v>88</v>
      </c>
      <c r="AV248" s="122" t="s">
        <v>88</v>
      </c>
      <c r="AW248" s="122" t="s">
        <v>35</v>
      </c>
      <c r="AX248" s="122" t="s">
        <v>86</v>
      </c>
      <c r="AY248" s="123" t="s">
        <v>205</v>
      </c>
    </row>
    <row r="249" spans="2:65" s="25" customFormat="1" ht="16.5" customHeight="1">
      <c r="B249" s="23"/>
      <c r="C249" s="207" t="s">
        <v>945</v>
      </c>
      <c r="D249" s="207" t="s">
        <v>221</v>
      </c>
      <c r="E249" s="208" t="s">
        <v>1597</v>
      </c>
      <c r="F249" s="209" t="s">
        <v>1598</v>
      </c>
      <c r="G249" s="210" t="s">
        <v>346</v>
      </c>
      <c r="H249" s="211">
        <v>9</v>
      </c>
      <c r="I249" s="8"/>
      <c r="J249" s="211">
        <f>ROUND(I249*H249,2)</f>
        <v>0</v>
      </c>
      <c r="K249" s="209" t="s">
        <v>211</v>
      </c>
      <c r="L249" s="212"/>
      <c r="M249" s="213" t="s">
        <v>1</v>
      </c>
      <c r="N249" s="214" t="s">
        <v>44</v>
      </c>
      <c r="O249" s="105"/>
      <c r="P249" s="106">
        <f>O249*H249</f>
        <v>0</v>
      </c>
      <c r="Q249" s="106">
        <v>3.5E-4</v>
      </c>
      <c r="R249" s="106">
        <f>Q249*H249</f>
        <v>3.15E-3</v>
      </c>
      <c r="S249" s="106">
        <v>0</v>
      </c>
      <c r="T249" s="107">
        <f>S249*H249</f>
        <v>0</v>
      </c>
      <c r="AR249" s="108" t="s">
        <v>225</v>
      </c>
      <c r="AT249" s="108" t="s">
        <v>221</v>
      </c>
      <c r="AU249" s="108" t="s">
        <v>88</v>
      </c>
      <c r="AY249" s="15" t="s">
        <v>205</v>
      </c>
      <c r="BE249" s="109">
        <f>IF(N249="základní",J249,0)</f>
        <v>0</v>
      </c>
      <c r="BF249" s="109">
        <f>IF(N249="snížená",J249,0)</f>
        <v>0</v>
      </c>
      <c r="BG249" s="109">
        <f>IF(N249="zákl. přenesená",J249,0)</f>
        <v>0</v>
      </c>
      <c r="BH249" s="109">
        <f>IF(N249="sníž. přenesená",J249,0)</f>
        <v>0</v>
      </c>
      <c r="BI249" s="109">
        <f>IF(N249="nulová",J249,0)</f>
        <v>0</v>
      </c>
      <c r="BJ249" s="15" t="s">
        <v>86</v>
      </c>
      <c r="BK249" s="109">
        <f>ROUND(I249*H249,2)</f>
        <v>0</v>
      </c>
      <c r="BL249" s="15" t="s">
        <v>212</v>
      </c>
      <c r="BM249" s="108" t="s">
        <v>1599</v>
      </c>
    </row>
    <row r="250" spans="2:65" s="122" customFormat="1">
      <c r="B250" s="121"/>
      <c r="D250" s="110" t="s">
        <v>218</v>
      </c>
      <c r="E250" s="123" t="s">
        <v>1</v>
      </c>
      <c r="F250" s="124" t="s">
        <v>1600</v>
      </c>
      <c r="H250" s="125">
        <v>9</v>
      </c>
      <c r="I250" s="6"/>
      <c r="L250" s="121"/>
      <c r="M250" s="126"/>
      <c r="N250" s="127"/>
      <c r="O250" s="127"/>
      <c r="P250" s="127"/>
      <c r="Q250" s="127"/>
      <c r="R250" s="127"/>
      <c r="S250" s="127"/>
      <c r="T250" s="128"/>
      <c r="AT250" s="123" t="s">
        <v>218</v>
      </c>
      <c r="AU250" s="123" t="s">
        <v>88</v>
      </c>
      <c r="AV250" s="122" t="s">
        <v>88</v>
      </c>
      <c r="AW250" s="122" t="s">
        <v>35</v>
      </c>
      <c r="AX250" s="122" t="s">
        <v>86</v>
      </c>
      <c r="AY250" s="123" t="s">
        <v>205</v>
      </c>
    </row>
    <row r="251" spans="2:65" s="25" customFormat="1" ht="16.5" customHeight="1">
      <c r="B251" s="23"/>
      <c r="C251" s="207" t="s">
        <v>953</v>
      </c>
      <c r="D251" s="207" t="s">
        <v>221</v>
      </c>
      <c r="E251" s="208" t="s">
        <v>1601</v>
      </c>
      <c r="F251" s="209" t="s">
        <v>1602</v>
      </c>
      <c r="G251" s="210" t="s">
        <v>346</v>
      </c>
      <c r="H251" s="211">
        <v>6</v>
      </c>
      <c r="I251" s="8"/>
      <c r="J251" s="211">
        <f>ROUND(I251*H251,2)</f>
        <v>0</v>
      </c>
      <c r="K251" s="209" t="s">
        <v>211</v>
      </c>
      <c r="L251" s="212"/>
      <c r="M251" s="213" t="s">
        <v>1</v>
      </c>
      <c r="N251" s="214" t="s">
        <v>44</v>
      </c>
      <c r="O251" s="105"/>
      <c r="P251" s="106">
        <f>O251*H251</f>
        <v>0</v>
      </c>
      <c r="Q251" s="106">
        <v>3.5E-4</v>
      </c>
      <c r="R251" s="106">
        <f>Q251*H251</f>
        <v>2.0999999999999999E-3</v>
      </c>
      <c r="S251" s="106">
        <v>0</v>
      </c>
      <c r="T251" s="107">
        <f>S251*H251</f>
        <v>0</v>
      </c>
      <c r="AR251" s="108" t="s">
        <v>225</v>
      </c>
      <c r="AT251" s="108" t="s">
        <v>221</v>
      </c>
      <c r="AU251" s="108" t="s">
        <v>88</v>
      </c>
      <c r="AY251" s="15" t="s">
        <v>205</v>
      </c>
      <c r="BE251" s="109">
        <f>IF(N251="základní",J251,0)</f>
        <v>0</v>
      </c>
      <c r="BF251" s="109">
        <f>IF(N251="snížená",J251,0)</f>
        <v>0</v>
      </c>
      <c r="BG251" s="109">
        <f>IF(N251="zákl. přenesená",J251,0)</f>
        <v>0</v>
      </c>
      <c r="BH251" s="109">
        <f>IF(N251="sníž. přenesená",J251,0)</f>
        <v>0</v>
      </c>
      <c r="BI251" s="109">
        <f>IF(N251="nulová",J251,0)</f>
        <v>0</v>
      </c>
      <c r="BJ251" s="15" t="s">
        <v>86</v>
      </c>
      <c r="BK251" s="109">
        <f>ROUND(I251*H251,2)</f>
        <v>0</v>
      </c>
      <c r="BL251" s="15" t="s">
        <v>212</v>
      </c>
      <c r="BM251" s="108" t="s">
        <v>1603</v>
      </c>
    </row>
    <row r="252" spans="2:65" s="122" customFormat="1">
      <c r="B252" s="121"/>
      <c r="D252" s="110" t="s">
        <v>218</v>
      </c>
      <c r="E252" s="123" t="s">
        <v>1</v>
      </c>
      <c r="F252" s="124" t="s">
        <v>1604</v>
      </c>
      <c r="H252" s="125">
        <v>6</v>
      </c>
      <c r="I252" s="6"/>
      <c r="L252" s="121"/>
      <c r="M252" s="126"/>
      <c r="N252" s="127"/>
      <c r="O252" s="127"/>
      <c r="P252" s="127"/>
      <c r="Q252" s="127"/>
      <c r="R252" s="127"/>
      <c r="S252" s="127"/>
      <c r="T252" s="128"/>
      <c r="AT252" s="123" t="s">
        <v>218</v>
      </c>
      <c r="AU252" s="123" t="s">
        <v>88</v>
      </c>
      <c r="AV252" s="122" t="s">
        <v>88</v>
      </c>
      <c r="AW252" s="122" t="s">
        <v>35</v>
      </c>
      <c r="AX252" s="122" t="s">
        <v>86</v>
      </c>
      <c r="AY252" s="123" t="s">
        <v>205</v>
      </c>
    </row>
    <row r="253" spans="2:65" s="25" customFormat="1" ht="16.5" customHeight="1">
      <c r="B253" s="23"/>
      <c r="C253" s="207" t="s">
        <v>961</v>
      </c>
      <c r="D253" s="207" t="s">
        <v>221</v>
      </c>
      <c r="E253" s="208" t="s">
        <v>1605</v>
      </c>
      <c r="F253" s="209" t="s">
        <v>1606</v>
      </c>
      <c r="G253" s="210" t="s">
        <v>346</v>
      </c>
      <c r="H253" s="211">
        <v>9</v>
      </c>
      <c r="I253" s="8"/>
      <c r="J253" s="211">
        <f>ROUND(I253*H253,2)</f>
        <v>0</v>
      </c>
      <c r="K253" s="209" t="s">
        <v>211</v>
      </c>
      <c r="L253" s="212"/>
      <c r="M253" s="213" t="s">
        <v>1</v>
      </c>
      <c r="N253" s="214" t="s">
        <v>44</v>
      </c>
      <c r="O253" s="105"/>
      <c r="P253" s="106">
        <f>O253*H253</f>
        <v>0</v>
      </c>
      <c r="Q253" s="106">
        <v>3.5E-4</v>
      </c>
      <c r="R253" s="106">
        <f>Q253*H253</f>
        <v>3.15E-3</v>
      </c>
      <c r="S253" s="106">
        <v>0</v>
      </c>
      <c r="T253" s="107">
        <f>S253*H253</f>
        <v>0</v>
      </c>
      <c r="AR253" s="108" t="s">
        <v>225</v>
      </c>
      <c r="AT253" s="108" t="s">
        <v>221</v>
      </c>
      <c r="AU253" s="108" t="s">
        <v>88</v>
      </c>
      <c r="AY253" s="15" t="s">
        <v>205</v>
      </c>
      <c r="BE253" s="109">
        <f>IF(N253="základní",J253,0)</f>
        <v>0</v>
      </c>
      <c r="BF253" s="109">
        <f>IF(N253="snížená",J253,0)</f>
        <v>0</v>
      </c>
      <c r="BG253" s="109">
        <f>IF(N253="zákl. přenesená",J253,0)</f>
        <v>0</v>
      </c>
      <c r="BH253" s="109">
        <f>IF(N253="sníž. přenesená",J253,0)</f>
        <v>0</v>
      </c>
      <c r="BI253" s="109">
        <f>IF(N253="nulová",J253,0)</f>
        <v>0</v>
      </c>
      <c r="BJ253" s="15" t="s">
        <v>86</v>
      </c>
      <c r="BK253" s="109">
        <f>ROUND(I253*H253,2)</f>
        <v>0</v>
      </c>
      <c r="BL253" s="15" t="s">
        <v>212</v>
      </c>
      <c r="BM253" s="108" t="s">
        <v>1607</v>
      </c>
    </row>
    <row r="254" spans="2:65" s="122" customFormat="1">
      <c r="B254" s="121"/>
      <c r="D254" s="110" t="s">
        <v>218</v>
      </c>
      <c r="E254" s="123" t="s">
        <v>1</v>
      </c>
      <c r="F254" s="124" t="s">
        <v>1600</v>
      </c>
      <c r="H254" s="125">
        <v>9</v>
      </c>
      <c r="I254" s="6"/>
      <c r="L254" s="121"/>
      <c r="M254" s="126"/>
      <c r="N254" s="127"/>
      <c r="O254" s="127"/>
      <c r="P254" s="127"/>
      <c r="Q254" s="127"/>
      <c r="R254" s="127"/>
      <c r="S254" s="127"/>
      <c r="T254" s="128"/>
      <c r="AT254" s="123" t="s">
        <v>218</v>
      </c>
      <c r="AU254" s="123" t="s">
        <v>88</v>
      </c>
      <c r="AV254" s="122" t="s">
        <v>88</v>
      </c>
      <c r="AW254" s="122" t="s">
        <v>35</v>
      </c>
      <c r="AX254" s="122" t="s">
        <v>86</v>
      </c>
      <c r="AY254" s="123" t="s">
        <v>205</v>
      </c>
    </row>
    <row r="255" spans="2:65" s="25" customFormat="1" ht="24" customHeight="1">
      <c r="B255" s="23"/>
      <c r="C255" s="98" t="s">
        <v>967</v>
      </c>
      <c r="D255" s="98" t="s">
        <v>207</v>
      </c>
      <c r="E255" s="99" t="s">
        <v>1608</v>
      </c>
      <c r="F255" s="100" t="s">
        <v>1609</v>
      </c>
      <c r="G255" s="101" t="s">
        <v>210</v>
      </c>
      <c r="H255" s="102">
        <v>57.4</v>
      </c>
      <c r="I255" s="5"/>
      <c r="J255" s="102">
        <f>ROUND(I255*H255,2)</f>
        <v>0</v>
      </c>
      <c r="K255" s="100" t="s">
        <v>234</v>
      </c>
      <c r="L255" s="23"/>
      <c r="M255" s="103" t="s">
        <v>1</v>
      </c>
      <c r="N255" s="104" t="s">
        <v>44</v>
      </c>
      <c r="O255" s="105"/>
      <c r="P255" s="106">
        <f>O255*H255</f>
        <v>0</v>
      </c>
      <c r="Q255" s="106">
        <v>0</v>
      </c>
      <c r="R255" s="106">
        <f>Q255*H255</f>
        <v>0</v>
      </c>
      <c r="S255" s="106">
        <v>0</v>
      </c>
      <c r="T255" s="107">
        <f>S255*H255</f>
        <v>0</v>
      </c>
      <c r="AR255" s="108" t="s">
        <v>212</v>
      </c>
      <c r="AT255" s="108" t="s">
        <v>207</v>
      </c>
      <c r="AU255" s="108" t="s">
        <v>88</v>
      </c>
      <c r="AY255" s="15" t="s">
        <v>205</v>
      </c>
      <c r="BE255" s="109">
        <f>IF(N255="základní",J255,0)</f>
        <v>0</v>
      </c>
      <c r="BF255" s="109">
        <f>IF(N255="snížená",J255,0)</f>
        <v>0</v>
      </c>
      <c r="BG255" s="109">
        <f>IF(N255="zákl. přenesená",J255,0)</f>
        <v>0</v>
      </c>
      <c r="BH255" s="109">
        <f>IF(N255="sníž. přenesená",J255,0)</f>
        <v>0</v>
      </c>
      <c r="BI255" s="109">
        <f>IF(N255="nulová",J255,0)</f>
        <v>0</v>
      </c>
      <c r="BJ255" s="15" t="s">
        <v>86</v>
      </c>
      <c r="BK255" s="109">
        <f>ROUND(I255*H255,2)</f>
        <v>0</v>
      </c>
      <c r="BL255" s="15" t="s">
        <v>212</v>
      </c>
      <c r="BM255" s="108" t="s">
        <v>1610</v>
      </c>
    </row>
    <row r="256" spans="2:65" s="25" customFormat="1" ht="29.25">
      <c r="B256" s="23"/>
      <c r="D256" s="110" t="s">
        <v>214</v>
      </c>
      <c r="F256" s="198" t="s">
        <v>1611</v>
      </c>
      <c r="I256" s="2"/>
      <c r="L256" s="23"/>
      <c r="M256" s="112"/>
      <c r="N256" s="105"/>
      <c r="O256" s="105"/>
      <c r="P256" s="105"/>
      <c r="Q256" s="105"/>
      <c r="R256" s="105"/>
      <c r="S256" s="105"/>
      <c r="T256" s="113"/>
      <c r="AT256" s="15" t="s">
        <v>214</v>
      </c>
      <c r="AU256" s="15" t="s">
        <v>88</v>
      </c>
    </row>
    <row r="257" spans="2:65" s="25" customFormat="1" ht="146.25">
      <c r="B257" s="23"/>
      <c r="D257" s="110" t="s">
        <v>237</v>
      </c>
      <c r="F257" s="111" t="s">
        <v>1612</v>
      </c>
      <c r="I257" s="2"/>
      <c r="L257" s="23"/>
      <c r="M257" s="112"/>
      <c r="N257" s="105"/>
      <c r="O257" s="105"/>
      <c r="P257" s="105"/>
      <c r="Q257" s="105"/>
      <c r="R257" s="105"/>
      <c r="S257" s="105"/>
      <c r="T257" s="113"/>
      <c r="AT257" s="15" t="s">
        <v>237</v>
      </c>
      <c r="AU257" s="15" t="s">
        <v>88</v>
      </c>
    </row>
    <row r="258" spans="2:65" s="122" customFormat="1">
      <c r="B258" s="121"/>
      <c r="D258" s="110" t="s">
        <v>218</v>
      </c>
      <c r="E258" s="123" t="s">
        <v>1</v>
      </c>
      <c r="F258" s="124" t="s">
        <v>1613</v>
      </c>
      <c r="H258" s="125">
        <v>57.4</v>
      </c>
      <c r="I258" s="6"/>
      <c r="L258" s="121"/>
      <c r="M258" s="126"/>
      <c r="N258" s="127"/>
      <c r="O258" s="127"/>
      <c r="P258" s="127"/>
      <c r="Q258" s="127"/>
      <c r="R258" s="127"/>
      <c r="S258" s="127"/>
      <c r="T258" s="128"/>
      <c r="AT258" s="123" t="s">
        <v>218</v>
      </c>
      <c r="AU258" s="123" t="s">
        <v>88</v>
      </c>
      <c r="AV258" s="122" t="s">
        <v>88</v>
      </c>
      <c r="AW258" s="122" t="s">
        <v>35</v>
      </c>
      <c r="AX258" s="122" t="s">
        <v>86</v>
      </c>
      <c r="AY258" s="123" t="s">
        <v>205</v>
      </c>
    </row>
    <row r="259" spans="2:65" s="25" customFormat="1" ht="24" customHeight="1">
      <c r="B259" s="23"/>
      <c r="C259" s="98" t="s">
        <v>974</v>
      </c>
      <c r="D259" s="98" t="s">
        <v>207</v>
      </c>
      <c r="E259" s="99" t="s">
        <v>1530</v>
      </c>
      <c r="F259" s="100" t="s">
        <v>1531</v>
      </c>
      <c r="G259" s="101" t="s">
        <v>210</v>
      </c>
      <c r="H259" s="102">
        <v>57.4</v>
      </c>
      <c r="I259" s="5"/>
      <c r="J259" s="102">
        <f>ROUND(I259*H259,2)</f>
        <v>0</v>
      </c>
      <c r="K259" s="100" t="s">
        <v>234</v>
      </c>
      <c r="L259" s="23"/>
      <c r="M259" s="103" t="s">
        <v>1</v>
      </c>
      <c r="N259" s="104" t="s">
        <v>44</v>
      </c>
      <c r="O259" s="105"/>
      <c r="P259" s="106">
        <f>O259*H259</f>
        <v>0</v>
      </c>
      <c r="Q259" s="106">
        <v>0</v>
      </c>
      <c r="R259" s="106">
        <f>Q259*H259</f>
        <v>0</v>
      </c>
      <c r="S259" s="106">
        <v>0</v>
      </c>
      <c r="T259" s="107">
        <f>S259*H259</f>
        <v>0</v>
      </c>
      <c r="AR259" s="108" t="s">
        <v>212</v>
      </c>
      <c r="AT259" s="108" t="s">
        <v>207</v>
      </c>
      <c r="AU259" s="108" t="s">
        <v>88</v>
      </c>
      <c r="AY259" s="15" t="s">
        <v>205</v>
      </c>
      <c r="BE259" s="109">
        <f>IF(N259="základní",J259,0)</f>
        <v>0</v>
      </c>
      <c r="BF259" s="109">
        <f>IF(N259="snížená",J259,0)</f>
        <v>0</v>
      </c>
      <c r="BG259" s="109">
        <f>IF(N259="zákl. přenesená",J259,0)</f>
        <v>0</v>
      </c>
      <c r="BH259" s="109">
        <f>IF(N259="sníž. přenesená",J259,0)</f>
        <v>0</v>
      </c>
      <c r="BI259" s="109">
        <f>IF(N259="nulová",J259,0)</f>
        <v>0</v>
      </c>
      <c r="BJ259" s="15" t="s">
        <v>86</v>
      </c>
      <c r="BK259" s="109">
        <f>ROUND(I259*H259,2)</f>
        <v>0</v>
      </c>
      <c r="BL259" s="15" t="s">
        <v>212</v>
      </c>
      <c r="BM259" s="108" t="s">
        <v>1614</v>
      </c>
    </row>
    <row r="260" spans="2:65" s="25" customFormat="1" ht="19.5">
      <c r="B260" s="23"/>
      <c r="D260" s="110" t="s">
        <v>214</v>
      </c>
      <c r="F260" s="198" t="s">
        <v>1533</v>
      </c>
      <c r="I260" s="2"/>
      <c r="L260" s="23"/>
      <c r="M260" s="112"/>
      <c r="N260" s="105"/>
      <c r="O260" s="105"/>
      <c r="P260" s="105"/>
      <c r="Q260" s="105"/>
      <c r="R260" s="105"/>
      <c r="S260" s="105"/>
      <c r="T260" s="113"/>
      <c r="AT260" s="15" t="s">
        <v>214</v>
      </c>
      <c r="AU260" s="15" t="s">
        <v>88</v>
      </c>
    </row>
    <row r="261" spans="2:65" s="25" customFormat="1" ht="68.25">
      <c r="B261" s="23"/>
      <c r="D261" s="110" t="s">
        <v>237</v>
      </c>
      <c r="F261" s="111" t="s">
        <v>1534</v>
      </c>
      <c r="I261" s="2"/>
      <c r="L261" s="23"/>
      <c r="M261" s="112"/>
      <c r="N261" s="105"/>
      <c r="O261" s="105"/>
      <c r="P261" s="105"/>
      <c r="Q261" s="105"/>
      <c r="R261" s="105"/>
      <c r="S261" s="105"/>
      <c r="T261" s="113"/>
      <c r="AT261" s="15" t="s">
        <v>237</v>
      </c>
      <c r="AU261" s="15" t="s">
        <v>88</v>
      </c>
    </row>
    <row r="262" spans="2:65" s="25" customFormat="1" ht="16.5" customHeight="1">
      <c r="B262" s="23"/>
      <c r="C262" s="207" t="s">
        <v>981</v>
      </c>
      <c r="D262" s="207" t="s">
        <v>221</v>
      </c>
      <c r="E262" s="208" t="s">
        <v>1536</v>
      </c>
      <c r="F262" s="209" t="s">
        <v>1537</v>
      </c>
      <c r="G262" s="210" t="s">
        <v>233</v>
      </c>
      <c r="H262" s="211">
        <v>5.91</v>
      </c>
      <c r="I262" s="8"/>
      <c r="J262" s="211">
        <f>ROUND(I262*H262,2)</f>
        <v>0</v>
      </c>
      <c r="K262" s="209" t="s">
        <v>234</v>
      </c>
      <c r="L262" s="212"/>
      <c r="M262" s="213" t="s">
        <v>1</v>
      </c>
      <c r="N262" s="214" t="s">
        <v>44</v>
      </c>
      <c r="O262" s="105"/>
      <c r="P262" s="106">
        <f>O262*H262</f>
        <v>0</v>
      </c>
      <c r="Q262" s="106">
        <v>0.2</v>
      </c>
      <c r="R262" s="106">
        <f>Q262*H262</f>
        <v>1.1820000000000002</v>
      </c>
      <c r="S262" s="106">
        <v>0</v>
      </c>
      <c r="T262" s="107">
        <f>S262*H262</f>
        <v>0</v>
      </c>
      <c r="AR262" s="108" t="s">
        <v>225</v>
      </c>
      <c r="AT262" s="108" t="s">
        <v>221</v>
      </c>
      <c r="AU262" s="108" t="s">
        <v>88</v>
      </c>
      <c r="AY262" s="15" t="s">
        <v>205</v>
      </c>
      <c r="BE262" s="109">
        <f>IF(N262="základní",J262,0)</f>
        <v>0</v>
      </c>
      <c r="BF262" s="109">
        <f>IF(N262="snížená",J262,0)</f>
        <v>0</v>
      </c>
      <c r="BG262" s="109">
        <f>IF(N262="zákl. přenesená",J262,0)</f>
        <v>0</v>
      </c>
      <c r="BH262" s="109">
        <f>IF(N262="sníž. přenesená",J262,0)</f>
        <v>0</v>
      </c>
      <c r="BI262" s="109">
        <f>IF(N262="nulová",J262,0)</f>
        <v>0</v>
      </c>
      <c r="BJ262" s="15" t="s">
        <v>86</v>
      </c>
      <c r="BK262" s="109">
        <f>ROUND(I262*H262,2)</f>
        <v>0</v>
      </c>
      <c r="BL262" s="15" t="s">
        <v>212</v>
      </c>
      <c r="BM262" s="108" t="s">
        <v>1615</v>
      </c>
    </row>
    <row r="263" spans="2:65" s="25" customFormat="1">
      <c r="B263" s="23"/>
      <c r="D263" s="110" t="s">
        <v>214</v>
      </c>
      <c r="F263" s="198" t="s">
        <v>1537</v>
      </c>
      <c r="I263" s="2"/>
      <c r="L263" s="23"/>
      <c r="M263" s="112"/>
      <c r="N263" s="105"/>
      <c r="O263" s="105"/>
      <c r="P263" s="105"/>
      <c r="Q263" s="105"/>
      <c r="R263" s="105"/>
      <c r="S263" s="105"/>
      <c r="T263" s="113"/>
      <c r="AT263" s="15" t="s">
        <v>214</v>
      </c>
      <c r="AU263" s="15" t="s">
        <v>88</v>
      </c>
    </row>
    <row r="264" spans="2:65" s="122" customFormat="1">
      <c r="B264" s="121"/>
      <c r="D264" s="110" t="s">
        <v>218</v>
      </c>
      <c r="F264" s="124" t="s">
        <v>1616</v>
      </c>
      <c r="H264" s="125">
        <v>5.91</v>
      </c>
      <c r="I264" s="6"/>
      <c r="L264" s="121"/>
      <c r="M264" s="126"/>
      <c r="N264" s="127"/>
      <c r="O264" s="127"/>
      <c r="P264" s="127"/>
      <c r="Q264" s="127"/>
      <c r="R264" s="127"/>
      <c r="S264" s="127"/>
      <c r="T264" s="128"/>
      <c r="AT264" s="123" t="s">
        <v>218</v>
      </c>
      <c r="AU264" s="123" t="s">
        <v>88</v>
      </c>
      <c r="AV264" s="122" t="s">
        <v>88</v>
      </c>
      <c r="AW264" s="122" t="s">
        <v>3</v>
      </c>
      <c r="AX264" s="122" t="s">
        <v>86</v>
      </c>
      <c r="AY264" s="123" t="s">
        <v>205</v>
      </c>
    </row>
    <row r="265" spans="2:65" s="25" customFormat="1" ht="16.5" customHeight="1">
      <c r="B265" s="23"/>
      <c r="C265" s="98" t="s">
        <v>987</v>
      </c>
      <c r="D265" s="98" t="s">
        <v>207</v>
      </c>
      <c r="E265" s="99" t="s">
        <v>1540</v>
      </c>
      <c r="F265" s="100" t="s">
        <v>1541</v>
      </c>
      <c r="G265" s="101" t="s">
        <v>233</v>
      </c>
      <c r="H265" s="102">
        <v>1.03</v>
      </c>
      <c r="I265" s="5"/>
      <c r="J265" s="102">
        <f>ROUND(I265*H265,2)</f>
        <v>0</v>
      </c>
      <c r="K265" s="100" t="s">
        <v>234</v>
      </c>
      <c r="L265" s="23"/>
      <c r="M265" s="103" t="s">
        <v>1</v>
      </c>
      <c r="N265" s="104" t="s">
        <v>44</v>
      </c>
      <c r="O265" s="105"/>
      <c r="P265" s="106">
        <f>O265*H265</f>
        <v>0</v>
      </c>
      <c r="Q265" s="106">
        <v>0</v>
      </c>
      <c r="R265" s="106">
        <f>Q265*H265</f>
        <v>0</v>
      </c>
      <c r="S265" s="106">
        <v>0</v>
      </c>
      <c r="T265" s="107">
        <f>S265*H265</f>
        <v>0</v>
      </c>
      <c r="AR265" s="108" t="s">
        <v>212</v>
      </c>
      <c r="AT265" s="108" t="s">
        <v>207</v>
      </c>
      <c r="AU265" s="108" t="s">
        <v>88</v>
      </c>
      <c r="AY265" s="15" t="s">
        <v>205</v>
      </c>
      <c r="BE265" s="109">
        <f>IF(N265="základní",J265,0)</f>
        <v>0</v>
      </c>
      <c r="BF265" s="109">
        <f>IF(N265="snížená",J265,0)</f>
        <v>0</v>
      </c>
      <c r="BG265" s="109">
        <f>IF(N265="zákl. přenesená",J265,0)</f>
        <v>0</v>
      </c>
      <c r="BH265" s="109">
        <f>IF(N265="sníž. přenesená",J265,0)</f>
        <v>0</v>
      </c>
      <c r="BI265" s="109">
        <f>IF(N265="nulová",J265,0)</f>
        <v>0</v>
      </c>
      <c r="BJ265" s="15" t="s">
        <v>86</v>
      </c>
      <c r="BK265" s="109">
        <f>ROUND(I265*H265,2)</f>
        <v>0</v>
      </c>
      <c r="BL265" s="15" t="s">
        <v>212</v>
      </c>
      <c r="BM265" s="108" t="s">
        <v>1617</v>
      </c>
    </row>
    <row r="266" spans="2:65" s="25" customFormat="1">
      <c r="B266" s="23"/>
      <c r="D266" s="110" t="s">
        <v>214</v>
      </c>
      <c r="F266" s="198" t="s">
        <v>1543</v>
      </c>
      <c r="I266" s="2"/>
      <c r="L266" s="23"/>
      <c r="M266" s="112"/>
      <c r="N266" s="105"/>
      <c r="O266" s="105"/>
      <c r="P266" s="105"/>
      <c r="Q266" s="105"/>
      <c r="R266" s="105"/>
      <c r="S266" s="105"/>
      <c r="T266" s="113"/>
      <c r="AT266" s="15" t="s">
        <v>214</v>
      </c>
      <c r="AU266" s="15" t="s">
        <v>88</v>
      </c>
    </row>
    <row r="267" spans="2:65" s="122" customFormat="1">
      <c r="B267" s="121"/>
      <c r="D267" s="110" t="s">
        <v>218</v>
      </c>
      <c r="E267" s="123" t="s">
        <v>1</v>
      </c>
      <c r="F267" s="124" t="s">
        <v>1618</v>
      </c>
      <c r="H267" s="125">
        <v>1.03</v>
      </c>
      <c r="I267" s="6"/>
      <c r="L267" s="121"/>
      <c r="M267" s="126"/>
      <c r="N267" s="127"/>
      <c r="O267" s="127"/>
      <c r="P267" s="127"/>
      <c r="Q267" s="127"/>
      <c r="R267" s="127"/>
      <c r="S267" s="127"/>
      <c r="T267" s="128"/>
      <c r="AT267" s="123" t="s">
        <v>218</v>
      </c>
      <c r="AU267" s="123" t="s">
        <v>88</v>
      </c>
      <c r="AV267" s="122" t="s">
        <v>88</v>
      </c>
      <c r="AW267" s="122" t="s">
        <v>35</v>
      </c>
      <c r="AX267" s="122" t="s">
        <v>86</v>
      </c>
      <c r="AY267" s="123" t="s">
        <v>205</v>
      </c>
    </row>
    <row r="268" spans="2:65" s="25" customFormat="1" ht="24" customHeight="1">
      <c r="B268" s="23"/>
      <c r="C268" s="98" t="s">
        <v>994</v>
      </c>
      <c r="D268" s="98" t="s">
        <v>207</v>
      </c>
      <c r="E268" s="99" t="s">
        <v>1545</v>
      </c>
      <c r="F268" s="100" t="s">
        <v>1546</v>
      </c>
      <c r="G268" s="101" t="s">
        <v>224</v>
      </c>
      <c r="H268" s="102">
        <v>1.41</v>
      </c>
      <c r="I268" s="5"/>
      <c r="J268" s="102">
        <f>ROUND(I268*H268,2)</f>
        <v>0</v>
      </c>
      <c r="K268" s="100" t="s">
        <v>234</v>
      </c>
      <c r="L268" s="23"/>
      <c r="M268" s="103" t="s">
        <v>1</v>
      </c>
      <c r="N268" s="104" t="s">
        <v>44</v>
      </c>
      <c r="O268" s="105"/>
      <c r="P268" s="106">
        <f>O268*H268</f>
        <v>0</v>
      </c>
      <c r="Q268" s="106">
        <v>0</v>
      </c>
      <c r="R268" s="106">
        <f>Q268*H268</f>
        <v>0</v>
      </c>
      <c r="S268" s="106">
        <v>0</v>
      </c>
      <c r="T268" s="107">
        <f>S268*H268</f>
        <v>0</v>
      </c>
      <c r="AR268" s="108" t="s">
        <v>212</v>
      </c>
      <c r="AT268" s="108" t="s">
        <v>207</v>
      </c>
      <c r="AU268" s="108" t="s">
        <v>88</v>
      </c>
      <c r="AY268" s="15" t="s">
        <v>205</v>
      </c>
      <c r="BE268" s="109">
        <f>IF(N268="základní",J268,0)</f>
        <v>0</v>
      </c>
      <c r="BF268" s="109">
        <f>IF(N268="snížená",J268,0)</f>
        <v>0</v>
      </c>
      <c r="BG268" s="109">
        <f>IF(N268="zákl. přenesená",J268,0)</f>
        <v>0</v>
      </c>
      <c r="BH268" s="109">
        <f>IF(N268="sníž. přenesená",J268,0)</f>
        <v>0</v>
      </c>
      <c r="BI268" s="109">
        <f>IF(N268="nulová",J268,0)</f>
        <v>0</v>
      </c>
      <c r="BJ268" s="15" t="s">
        <v>86</v>
      </c>
      <c r="BK268" s="109">
        <f>ROUND(I268*H268,2)</f>
        <v>0</v>
      </c>
      <c r="BL268" s="15" t="s">
        <v>212</v>
      </c>
      <c r="BM268" s="108" t="s">
        <v>1619</v>
      </c>
    </row>
    <row r="269" spans="2:65" s="25" customFormat="1" ht="19.5">
      <c r="B269" s="23"/>
      <c r="D269" s="110" t="s">
        <v>214</v>
      </c>
      <c r="F269" s="198" t="s">
        <v>1548</v>
      </c>
      <c r="L269" s="23"/>
      <c r="M269" s="139"/>
      <c r="N269" s="140"/>
      <c r="O269" s="140"/>
      <c r="P269" s="140"/>
      <c r="Q269" s="140"/>
      <c r="R269" s="140"/>
      <c r="S269" s="140"/>
      <c r="T269" s="141"/>
      <c r="AT269" s="15" t="s">
        <v>214</v>
      </c>
      <c r="AU269" s="15" t="s">
        <v>88</v>
      </c>
    </row>
    <row r="270" spans="2:65" s="25" customFormat="1" ht="6.95" customHeight="1">
      <c r="B270" s="53"/>
      <c r="C270" s="54"/>
      <c r="D270" s="54"/>
      <c r="E270" s="54"/>
      <c r="F270" s="54"/>
      <c r="G270" s="54"/>
      <c r="H270" s="54"/>
      <c r="I270" s="54"/>
      <c r="J270" s="54"/>
      <c r="K270" s="54"/>
      <c r="L270" s="23"/>
    </row>
  </sheetData>
  <sheetProtection algorithmName="SHA-512" hashValue="mPNpq/jVqktzADrSezNM7P4S5QAp3DhUmmvvVN38ksoBlj5cH565DOSEnWhZINWkLcIj3FYeqK9PcXs0BW6FHA==" saltValue="E8uRSkJW7Yg2ZnjujFOxNQ==" spinCount="100000" sheet="1" objects="1" scenarios="1"/>
  <autoFilter ref="C123:K269"/>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13"/>
  <sheetViews>
    <sheetView showGridLines="0" topLeftCell="A110" workbookViewId="0">
      <selection activeCell="J128" sqref="J128"/>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163</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ht="12" customHeight="1">
      <c r="B8" s="18"/>
      <c r="D8" s="22" t="s">
        <v>171</v>
      </c>
      <c r="L8" s="18"/>
    </row>
    <row r="9" spans="2:46" s="25" customFormat="1" ht="16.5" customHeight="1">
      <c r="B9" s="23"/>
      <c r="E9" s="272" t="s">
        <v>1395</v>
      </c>
      <c r="F9" s="271"/>
      <c r="G9" s="271"/>
      <c r="H9" s="271"/>
      <c r="L9" s="23"/>
    </row>
    <row r="10" spans="2:46" s="25" customFormat="1" ht="12" customHeight="1">
      <c r="B10" s="23"/>
      <c r="D10" s="22" t="s">
        <v>173</v>
      </c>
      <c r="L10" s="23"/>
    </row>
    <row r="11" spans="2:46" s="25" customFormat="1" ht="36.950000000000003" customHeight="1">
      <c r="B11" s="23"/>
      <c r="E11" s="245" t="s">
        <v>1620</v>
      </c>
      <c r="F11" s="271"/>
      <c r="G11" s="271"/>
      <c r="H11" s="271"/>
      <c r="L11" s="23"/>
    </row>
    <row r="12" spans="2:46" s="25" customFormat="1">
      <c r="B12" s="23"/>
      <c r="L12" s="23"/>
    </row>
    <row r="13" spans="2:46" s="25" customFormat="1" ht="12" customHeight="1">
      <c r="B13" s="23"/>
      <c r="D13" s="22" t="s">
        <v>17</v>
      </c>
      <c r="F13" s="30" t="s">
        <v>1</v>
      </c>
      <c r="I13" s="22" t="s">
        <v>18</v>
      </c>
      <c r="J13" s="30" t="s">
        <v>1</v>
      </c>
      <c r="L13" s="23"/>
    </row>
    <row r="14" spans="2:46" s="25" customFormat="1" ht="12" customHeight="1">
      <c r="B14" s="23"/>
      <c r="D14" s="22" t="s">
        <v>19</v>
      </c>
      <c r="F14" s="30" t="s">
        <v>20</v>
      </c>
      <c r="I14" s="22" t="s">
        <v>21</v>
      </c>
      <c r="J14" s="163" t="str">
        <f>'Rekapitulace stavby'!AN8</f>
        <v>17. 12. 2018</v>
      </c>
      <c r="L14" s="23"/>
    </row>
    <row r="15" spans="2:46" s="25" customFormat="1" ht="10.9" customHeight="1">
      <c r="B15" s="23"/>
      <c r="L15" s="23"/>
    </row>
    <row r="16" spans="2:46" s="25" customFormat="1" ht="12" customHeight="1">
      <c r="B16" s="23"/>
      <c r="D16" s="22" t="s">
        <v>23</v>
      </c>
      <c r="I16" s="22" t="s">
        <v>24</v>
      </c>
      <c r="J16" s="30" t="s">
        <v>25</v>
      </c>
      <c r="L16" s="23"/>
    </row>
    <row r="17" spans="2:12" s="25" customFormat="1" ht="18" customHeight="1">
      <c r="B17" s="23"/>
      <c r="E17" s="30" t="s">
        <v>26</v>
      </c>
      <c r="I17" s="22" t="s">
        <v>27</v>
      </c>
      <c r="J17" s="30" t="s">
        <v>28</v>
      </c>
      <c r="L17" s="23"/>
    </row>
    <row r="18" spans="2:12" s="25" customFormat="1" ht="6.95" customHeight="1">
      <c r="B18" s="23"/>
      <c r="L18" s="23"/>
    </row>
    <row r="19" spans="2:12" s="25" customFormat="1" ht="12" customHeight="1">
      <c r="B19" s="23"/>
      <c r="D19" s="22" t="s">
        <v>29</v>
      </c>
      <c r="I19" s="22" t="s">
        <v>24</v>
      </c>
      <c r="J19" s="29" t="str">
        <f>'Rekapitulace stavby'!AN13</f>
        <v>Vyplň údaj</v>
      </c>
      <c r="L19" s="23"/>
    </row>
    <row r="20" spans="2:12" s="25" customFormat="1" ht="18" customHeight="1">
      <c r="B20" s="23"/>
      <c r="E20" s="274" t="str">
        <f>'Rekapitulace stavby'!E14</f>
        <v>Vyplň údaj</v>
      </c>
      <c r="F20" s="248"/>
      <c r="G20" s="248"/>
      <c r="H20" s="248"/>
      <c r="I20" s="22" t="s">
        <v>27</v>
      </c>
      <c r="J20" s="29" t="str">
        <f>'Rekapitulace stavby'!AN14</f>
        <v>Vyplň údaj</v>
      </c>
      <c r="L20" s="23"/>
    </row>
    <row r="21" spans="2:12" s="25" customFormat="1" ht="6.95" customHeight="1">
      <c r="B21" s="23"/>
      <c r="L21" s="23"/>
    </row>
    <row r="22" spans="2:12" s="25" customFormat="1" ht="12" customHeight="1">
      <c r="B22" s="23"/>
      <c r="D22" s="22" t="s">
        <v>31</v>
      </c>
      <c r="I22" s="22" t="s">
        <v>24</v>
      </c>
      <c r="J22" s="30" t="s">
        <v>32</v>
      </c>
      <c r="L22" s="23"/>
    </row>
    <row r="23" spans="2:12" s="25" customFormat="1" ht="18" customHeight="1">
      <c r="B23" s="23"/>
      <c r="E23" s="30" t="s">
        <v>33</v>
      </c>
      <c r="I23" s="22" t="s">
        <v>27</v>
      </c>
      <c r="J23" s="30" t="s">
        <v>34</v>
      </c>
      <c r="L23" s="23"/>
    </row>
    <row r="24" spans="2:12" s="25" customFormat="1" ht="6.95" customHeight="1">
      <c r="B24" s="23"/>
      <c r="L24" s="23"/>
    </row>
    <row r="25" spans="2:12" s="25" customFormat="1" ht="12" customHeight="1">
      <c r="B25" s="23"/>
      <c r="D25" s="22" t="s">
        <v>36</v>
      </c>
      <c r="I25" s="22" t="s">
        <v>24</v>
      </c>
      <c r="J25" s="30" t="str">
        <f>IF('Rekapitulace stavby'!AN19="","",'Rekapitulace stavby'!AN19)</f>
        <v/>
      </c>
      <c r="L25" s="23"/>
    </row>
    <row r="26" spans="2:12" s="25" customFormat="1" ht="18" customHeight="1">
      <c r="B26" s="23"/>
      <c r="E26" s="30" t="str">
        <f>IF('Rekapitulace stavby'!E20="","",'Rekapitulace stavby'!E20)</f>
        <v xml:space="preserve"> </v>
      </c>
      <c r="I26" s="22" t="s">
        <v>27</v>
      </c>
      <c r="J26" s="30" t="str">
        <f>IF('Rekapitulace stavby'!AN20="","",'Rekapitulace stavby'!AN20)</f>
        <v/>
      </c>
      <c r="L26" s="23"/>
    </row>
    <row r="27" spans="2:12" s="25" customFormat="1" ht="6.95" customHeight="1">
      <c r="B27" s="23"/>
      <c r="L27" s="23"/>
    </row>
    <row r="28" spans="2:12" s="25" customFormat="1" ht="12" customHeight="1">
      <c r="B28" s="23"/>
      <c r="D28" s="22" t="s">
        <v>37</v>
      </c>
      <c r="L28" s="23"/>
    </row>
    <row r="29" spans="2:12" s="32" customFormat="1" ht="16.5" customHeight="1">
      <c r="B29" s="31"/>
      <c r="E29" s="252" t="s">
        <v>1</v>
      </c>
      <c r="F29" s="252"/>
      <c r="G29" s="252"/>
      <c r="H29" s="252"/>
      <c r="L29" s="31"/>
    </row>
    <row r="30" spans="2:12" s="25" customFormat="1" ht="6.95" customHeight="1">
      <c r="B30" s="23"/>
      <c r="L30" s="23"/>
    </row>
    <row r="31" spans="2:12" s="25" customFormat="1" ht="6.95" customHeight="1">
      <c r="B31" s="23"/>
      <c r="D31" s="33"/>
      <c r="E31" s="33"/>
      <c r="F31" s="33"/>
      <c r="G31" s="33"/>
      <c r="H31" s="33"/>
      <c r="I31" s="33"/>
      <c r="J31" s="33"/>
      <c r="K31" s="33"/>
      <c r="L31" s="23"/>
    </row>
    <row r="32" spans="2:12" s="25" customFormat="1" ht="25.35" customHeight="1">
      <c r="B32" s="23"/>
      <c r="D32" s="34" t="s">
        <v>39</v>
      </c>
      <c r="J32" s="169">
        <f>ROUND(J123, 2)</f>
        <v>0</v>
      </c>
      <c r="L32" s="23"/>
    </row>
    <row r="33" spans="2:12" s="25" customFormat="1" ht="6.95" customHeight="1">
      <c r="B33" s="23"/>
      <c r="D33" s="33"/>
      <c r="E33" s="33"/>
      <c r="F33" s="33"/>
      <c r="G33" s="33"/>
      <c r="H33" s="33"/>
      <c r="I33" s="33"/>
      <c r="J33" s="33"/>
      <c r="K33" s="33"/>
      <c r="L33" s="23"/>
    </row>
    <row r="34" spans="2:12" s="25" customFormat="1" ht="14.45" customHeight="1">
      <c r="B34" s="23"/>
      <c r="F34" s="150" t="s">
        <v>41</v>
      </c>
      <c r="I34" s="150" t="s">
        <v>40</v>
      </c>
      <c r="J34" s="150" t="s">
        <v>42</v>
      </c>
      <c r="L34" s="23"/>
    </row>
    <row r="35" spans="2:12" s="25" customFormat="1" ht="14.45" customHeight="1">
      <c r="B35" s="23"/>
      <c r="D35" s="37" t="s">
        <v>43</v>
      </c>
      <c r="E35" s="22" t="s">
        <v>44</v>
      </c>
      <c r="F35" s="38">
        <f>ROUND((SUM(BE123:BE212)),  2)</f>
        <v>0</v>
      </c>
      <c r="I35" s="39">
        <v>0.21</v>
      </c>
      <c r="J35" s="38">
        <f>ROUND(((SUM(BE123:BE212))*I35),  2)</f>
        <v>0</v>
      </c>
      <c r="L35" s="23"/>
    </row>
    <row r="36" spans="2:12" s="25" customFormat="1" ht="14.45" customHeight="1">
      <c r="B36" s="23"/>
      <c r="E36" s="22" t="s">
        <v>45</v>
      </c>
      <c r="F36" s="38">
        <f>ROUND((SUM(BF123:BF212)),  2)</f>
        <v>0</v>
      </c>
      <c r="I36" s="39">
        <v>0.15</v>
      </c>
      <c r="J36" s="38">
        <f>ROUND(((SUM(BF123:BF212))*I36),  2)</f>
        <v>0</v>
      </c>
      <c r="L36" s="23"/>
    </row>
    <row r="37" spans="2:12" s="25" customFormat="1" ht="14.45" hidden="1" customHeight="1">
      <c r="B37" s="23"/>
      <c r="E37" s="22" t="s">
        <v>46</v>
      </c>
      <c r="F37" s="38">
        <f>ROUND((SUM(BG123:BG212)),  2)</f>
        <v>0</v>
      </c>
      <c r="I37" s="39">
        <v>0.21</v>
      </c>
      <c r="J37" s="38">
        <f>0</f>
        <v>0</v>
      </c>
      <c r="L37" s="23"/>
    </row>
    <row r="38" spans="2:12" s="25" customFormat="1" ht="14.45" hidden="1" customHeight="1">
      <c r="B38" s="23"/>
      <c r="E38" s="22" t="s">
        <v>47</v>
      </c>
      <c r="F38" s="38">
        <f>ROUND((SUM(BH123:BH212)),  2)</f>
        <v>0</v>
      </c>
      <c r="I38" s="39">
        <v>0.15</v>
      </c>
      <c r="J38" s="38">
        <f>0</f>
        <v>0</v>
      </c>
      <c r="L38" s="23"/>
    </row>
    <row r="39" spans="2:12" s="25" customFormat="1" ht="14.45" hidden="1" customHeight="1">
      <c r="B39" s="23"/>
      <c r="E39" s="22" t="s">
        <v>48</v>
      </c>
      <c r="F39" s="38">
        <f>ROUND((SUM(BI123:BI212)),  2)</f>
        <v>0</v>
      </c>
      <c r="I39" s="39">
        <v>0</v>
      </c>
      <c r="J39" s="38">
        <f>0</f>
        <v>0</v>
      </c>
      <c r="L39" s="23"/>
    </row>
    <row r="40" spans="2:12" s="25" customFormat="1" ht="6.95" customHeight="1">
      <c r="B40" s="23"/>
      <c r="L40" s="23"/>
    </row>
    <row r="41" spans="2:12" s="25" customFormat="1" ht="25.35" customHeight="1">
      <c r="B41" s="23"/>
      <c r="C41" s="40"/>
      <c r="D41" s="41" t="s">
        <v>49</v>
      </c>
      <c r="E41" s="42"/>
      <c r="F41" s="42"/>
      <c r="G41" s="43" t="s">
        <v>50</v>
      </c>
      <c r="H41" s="44" t="s">
        <v>51</v>
      </c>
      <c r="I41" s="42"/>
      <c r="J41" s="45">
        <f>SUM(J32:J39)</f>
        <v>0</v>
      </c>
      <c r="K41" s="46"/>
      <c r="L41" s="23"/>
    </row>
    <row r="42" spans="2:12" s="25" customFormat="1" ht="14.45" customHeight="1">
      <c r="B42" s="23"/>
      <c r="L42" s="23"/>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12" s="25" customFormat="1" ht="6.95" customHeight="1">
      <c r="B81" s="55"/>
      <c r="C81" s="56"/>
      <c r="D81" s="56"/>
      <c r="E81" s="56"/>
      <c r="F81" s="56"/>
      <c r="G81" s="56"/>
      <c r="H81" s="56"/>
      <c r="I81" s="56"/>
      <c r="J81" s="56"/>
      <c r="K81" s="56"/>
      <c r="L81" s="23"/>
    </row>
    <row r="82" spans="2:12" s="25" customFormat="1" ht="24.95" customHeight="1">
      <c r="B82" s="23"/>
      <c r="C82" s="19" t="s">
        <v>176</v>
      </c>
      <c r="L82" s="23"/>
    </row>
    <row r="83" spans="2:12" s="25" customFormat="1" ht="6.95" customHeight="1">
      <c r="B83" s="23"/>
      <c r="L83" s="23"/>
    </row>
    <row r="84" spans="2:12" s="25" customFormat="1" ht="12" customHeight="1">
      <c r="B84" s="23"/>
      <c r="C84" s="22" t="s">
        <v>15</v>
      </c>
      <c r="L84" s="23"/>
    </row>
    <row r="85" spans="2:12" s="25" customFormat="1" ht="16.5" customHeight="1">
      <c r="B85" s="23"/>
      <c r="E85" s="272" t="str">
        <f>E7</f>
        <v>SN Žireč</v>
      </c>
      <c r="F85" s="273"/>
      <c r="G85" s="273"/>
      <c r="H85" s="273"/>
      <c r="L85" s="23"/>
    </row>
    <row r="86" spans="2:12" ht="12" customHeight="1">
      <c r="B86" s="18"/>
      <c r="C86" s="22" t="s">
        <v>171</v>
      </c>
      <c r="L86" s="18"/>
    </row>
    <row r="87" spans="2:12" s="25" customFormat="1" ht="16.5" customHeight="1">
      <c r="B87" s="23"/>
      <c r="E87" s="272" t="s">
        <v>1395</v>
      </c>
      <c r="F87" s="271"/>
      <c r="G87" s="271"/>
      <c r="H87" s="271"/>
      <c r="L87" s="23"/>
    </row>
    <row r="88" spans="2:12" s="25" customFormat="1" ht="12" customHeight="1">
      <c r="B88" s="23"/>
      <c r="C88" s="22" t="s">
        <v>173</v>
      </c>
      <c r="L88" s="23"/>
    </row>
    <row r="89" spans="2:12" s="25" customFormat="1" ht="16.5" customHeight="1">
      <c r="B89" s="23"/>
      <c r="E89" s="245" t="str">
        <f>E11</f>
        <v>SO 06.4 - Náhradní výsadba na pozemku města Dvůr Králové nad Labem</v>
      </c>
      <c r="F89" s="271"/>
      <c r="G89" s="271"/>
      <c r="H89" s="271"/>
      <c r="L89" s="23"/>
    </row>
    <row r="90" spans="2:12" s="25" customFormat="1" ht="6.95" customHeight="1">
      <c r="B90" s="23"/>
      <c r="L90" s="23"/>
    </row>
    <row r="91" spans="2:12" s="25" customFormat="1" ht="12" customHeight="1">
      <c r="B91" s="23"/>
      <c r="C91" s="22" t="s">
        <v>19</v>
      </c>
      <c r="F91" s="30" t="str">
        <f>F14</f>
        <v xml:space="preserve"> </v>
      </c>
      <c r="I91" s="22" t="s">
        <v>21</v>
      </c>
      <c r="J91" s="163" t="str">
        <f>IF(J14="","",J14)</f>
        <v>17. 12. 2018</v>
      </c>
      <c r="L91" s="23"/>
    </row>
    <row r="92" spans="2:12" s="25" customFormat="1" ht="6.95" customHeight="1">
      <c r="B92" s="23"/>
      <c r="L92" s="23"/>
    </row>
    <row r="93" spans="2:12" s="25" customFormat="1" ht="27.95" customHeight="1">
      <c r="B93" s="23"/>
      <c r="C93" s="22" t="s">
        <v>23</v>
      </c>
      <c r="F93" s="30" t="str">
        <f>E17</f>
        <v>Povodí Labe, státní podnik</v>
      </c>
      <c r="I93" s="22" t="s">
        <v>31</v>
      </c>
      <c r="J93" s="57" t="str">
        <f>E23</f>
        <v>Sweco Hydroprojekt a.s.</v>
      </c>
      <c r="L93" s="23"/>
    </row>
    <row r="94" spans="2:12" s="25" customFormat="1" ht="15.2" customHeight="1">
      <c r="B94" s="23"/>
      <c r="C94" s="22" t="s">
        <v>29</v>
      </c>
      <c r="F94" s="30" t="str">
        <f>IF(E20="","",E20)</f>
        <v>Vyplň údaj</v>
      </c>
      <c r="I94" s="22" t="s">
        <v>36</v>
      </c>
      <c r="J94" s="57" t="str">
        <f>E26</f>
        <v xml:space="preserve"> </v>
      </c>
      <c r="L94" s="23"/>
    </row>
    <row r="95" spans="2:12" s="25" customFormat="1" ht="10.35" customHeight="1">
      <c r="B95" s="23"/>
      <c r="L95" s="23"/>
    </row>
    <row r="96" spans="2:12" s="25" customFormat="1" ht="29.25" customHeight="1">
      <c r="B96" s="23"/>
      <c r="C96" s="58" t="s">
        <v>177</v>
      </c>
      <c r="D96" s="40"/>
      <c r="E96" s="40"/>
      <c r="F96" s="40"/>
      <c r="G96" s="40"/>
      <c r="H96" s="40"/>
      <c r="I96" s="40"/>
      <c r="J96" s="59" t="s">
        <v>178</v>
      </c>
      <c r="K96" s="40"/>
      <c r="L96" s="23"/>
    </row>
    <row r="97" spans="2:47" s="25" customFormat="1" ht="10.35" customHeight="1">
      <c r="B97" s="23"/>
      <c r="L97" s="23"/>
    </row>
    <row r="98" spans="2:47" s="25" customFormat="1" ht="22.9" customHeight="1">
      <c r="B98" s="23"/>
      <c r="C98" s="60" t="s">
        <v>179</v>
      </c>
      <c r="J98" s="169">
        <f>J123</f>
        <v>0</v>
      </c>
      <c r="L98" s="23"/>
      <c r="AU98" s="15" t="s">
        <v>180</v>
      </c>
    </row>
    <row r="99" spans="2:47" s="62" customFormat="1" ht="24.95" customHeight="1">
      <c r="B99" s="61"/>
      <c r="D99" s="63" t="s">
        <v>181</v>
      </c>
      <c r="E99" s="64"/>
      <c r="F99" s="64"/>
      <c r="G99" s="64"/>
      <c r="H99" s="64"/>
      <c r="I99" s="64"/>
      <c r="J99" s="65">
        <f>J124</f>
        <v>0</v>
      </c>
      <c r="L99" s="61"/>
    </row>
    <row r="100" spans="2:47" s="188" customFormat="1" ht="19.899999999999999" customHeight="1">
      <c r="B100" s="66"/>
      <c r="D100" s="68" t="s">
        <v>1621</v>
      </c>
      <c r="E100" s="69"/>
      <c r="F100" s="69"/>
      <c r="G100" s="69"/>
      <c r="H100" s="69"/>
      <c r="I100" s="69"/>
      <c r="J100" s="70">
        <f>J125</f>
        <v>0</v>
      </c>
      <c r="L100" s="66"/>
    </row>
    <row r="101" spans="2:47" s="188" customFormat="1" ht="19.899999999999999" customHeight="1">
      <c r="B101" s="66"/>
      <c r="D101" s="68" t="s">
        <v>1622</v>
      </c>
      <c r="E101" s="69"/>
      <c r="F101" s="69"/>
      <c r="G101" s="69"/>
      <c r="H101" s="69"/>
      <c r="I101" s="69"/>
      <c r="J101" s="70">
        <f>J177</f>
        <v>0</v>
      </c>
      <c r="L101" s="66"/>
    </row>
    <row r="102" spans="2:47" s="25" customFormat="1" ht="21.75" customHeight="1">
      <c r="B102" s="23"/>
      <c r="L102" s="23"/>
    </row>
    <row r="103" spans="2:47" s="25" customFormat="1" ht="6.95" customHeight="1">
      <c r="B103" s="53"/>
      <c r="C103" s="54"/>
      <c r="D103" s="54"/>
      <c r="E103" s="54"/>
      <c r="F103" s="54"/>
      <c r="G103" s="54"/>
      <c r="H103" s="54"/>
      <c r="I103" s="54"/>
      <c r="J103" s="54"/>
      <c r="K103" s="54"/>
      <c r="L103" s="23"/>
    </row>
    <row r="107" spans="2:47" s="25" customFormat="1" ht="6.95" customHeight="1">
      <c r="B107" s="55"/>
      <c r="C107" s="56"/>
      <c r="D107" s="56"/>
      <c r="E107" s="56"/>
      <c r="F107" s="56"/>
      <c r="G107" s="56"/>
      <c r="H107" s="56"/>
      <c r="I107" s="56"/>
      <c r="J107" s="56"/>
      <c r="K107" s="56"/>
      <c r="L107" s="23"/>
    </row>
    <row r="108" spans="2:47" s="25" customFormat="1" ht="24.95" customHeight="1">
      <c r="B108" s="23"/>
      <c r="C108" s="19" t="s">
        <v>190</v>
      </c>
      <c r="L108" s="23"/>
    </row>
    <row r="109" spans="2:47" s="25" customFormat="1" ht="6.95" customHeight="1">
      <c r="B109" s="23"/>
      <c r="L109" s="23"/>
    </row>
    <row r="110" spans="2:47" s="25" customFormat="1" ht="12" customHeight="1">
      <c r="B110" s="23"/>
      <c r="C110" s="22" t="s">
        <v>15</v>
      </c>
      <c r="L110" s="23"/>
    </row>
    <row r="111" spans="2:47" s="25" customFormat="1" ht="16.5" customHeight="1">
      <c r="B111" s="23"/>
      <c r="E111" s="272" t="str">
        <f>E7</f>
        <v>SN Žireč</v>
      </c>
      <c r="F111" s="273"/>
      <c r="G111" s="273"/>
      <c r="H111" s="273"/>
      <c r="L111" s="23"/>
    </row>
    <row r="112" spans="2:47" ht="12" customHeight="1">
      <c r="B112" s="18"/>
      <c r="C112" s="22" t="s">
        <v>171</v>
      </c>
      <c r="L112" s="18"/>
    </row>
    <row r="113" spans="2:65" s="25" customFormat="1" ht="16.5" customHeight="1">
      <c r="B113" s="23"/>
      <c r="E113" s="272" t="s">
        <v>1395</v>
      </c>
      <c r="F113" s="271"/>
      <c r="G113" s="271"/>
      <c r="H113" s="271"/>
      <c r="L113" s="23"/>
    </row>
    <row r="114" spans="2:65" s="25" customFormat="1" ht="12" customHeight="1">
      <c r="B114" s="23"/>
      <c r="C114" s="22" t="s">
        <v>173</v>
      </c>
      <c r="L114" s="23"/>
    </row>
    <row r="115" spans="2:65" s="25" customFormat="1" ht="16.5" customHeight="1">
      <c r="B115" s="23"/>
      <c r="E115" s="245" t="str">
        <f>E11</f>
        <v>SO 06.4 - Náhradní výsadba na pozemku města Dvůr Králové nad Labem</v>
      </c>
      <c r="F115" s="271"/>
      <c r="G115" s="271"/>
      <c r="H115" s="271"/>
      <c r="L115" s="23"/>
    </row>
    <row r="116" spans="2:65" s="25" customFormat="1" ht="6.95" customHeight="1">
      <c r="B116" s="23"/>
      <c r="L116" s="23"/>
    </row>
    <row r="117" spans="2:65" s="25" customFormat="1" ht="12" customHeight="1">
      <c r="B117" s="23"/>
      <c r="C117" s="22" t="s">
        <v>19</v>
      </c>
      <c r="F117" s="30" t="str">
        <f>F14</f>
        <v xml:space="preserve"> </v>
      </c>
      <c r="I117" s="22" t="s">
        <v>21</v>
      </c>
      <c r="J117" s="163" t="str">
        <f>IF(J14="","",J14)</f>
        <v>17. 12. 2018</v>
      </c>
      <c r="L117" s="23"/>
    </row>
    <row r="118" spans="2:65" s="25" customFormat="1" ht="6.95" customHeight="1">
      <c r="B118" s="23"/>
      <c r="L118" s="23"/>
    </row>
    <row r="119" spans="2:65" s="25" customFormat="1" ht="27.95" customHeight="1">
      <c r="B119" s="23"/>
      <c r="C119" s="22" t="s">
        <v>23</v>
      </c>
      <c r="F119" s="30" t="str">
        <f>E17</f>
        <v>Povodí Labe, státní podnik</v>
      </c>
      <c r="I119" s="22" t="s">
        <v>31</v>
      </c>
      <c r="J119" s="57" t="str">
        <f>E23</f>
        <v>Sweco Hydroprojekt a.s.</v>
      </c>
      <c r="L119" s="23"/>
    </row>
    <row r="120" spans="2:65" s="25" customFormat="1" ht="15.2" customHeight="1">
      <c r="B120" s="23"/>
      <c r="C120" s="22" t="s">
        <v>29</v>
      </c>
      <c r="F120" s="30" t="str">
        <f>IF(E20="","",E20)</f>
        <v>Vyplň údaj</v>
      </c>
      <c r="I120" s="22" t="s">
        <v>36</v>
      </c>
      <c r="J120" s="57" t="str">
        <f>E26</f>
        <v xml:space="preserve"> </v>
      </c>
      <c r="L120" s="23"/>
    </row>
    <row r="121" spans="2:65" s="25" customFormat="1" ht="10.35" customHeight="1">
      <c r="B121" s="23"/>
      <c r="L121" s="23"/>
    </row>
    <row r="122" spans="2:65" s="78" customFormat="1" ht="29.25" customHeight="1">
      <c r="B122" s="71"/>
      <c r="C122" s="72" t="s">
        <v>191</v>
      </c>
      <c r="D122" s="73" t="s">
        <v>64</v>
      </c>
      <c r="E122" s="73" t="s">
        <v>60</v>
      </c>
      <c r="F122" s="73" t="s">
        <v>61</v>
      </c>
      <c r="G122" s="73" t="s">
        <v>192</v>
      </c>
      <c r="H122" s="73" t="s">
        <v>193</v>
      </c>
      <c r="I122" s="73" t="s">
        <v>194</v>
      </c>
      <c r="J122" s="73" t="s">
        <v>178</v>
      </c>
      <c r="K122" s="74" t="s">
        <v>195</v>
      </c>
      <c r="L122" s="71"/>
      <c r="M122" s="75" t="s">
        <v>1</v>
      </c>
      <c r="N122" s="76" t="s">
        <v>43</v>
      </c>
      <c r="O122" s="76" t="s">
        <v>196</v>
      </c>
      <c r="P122" s="76" t="s">
        <v>197</v>
      </c>
      <c r="Q122" s="76" t="s">
        <v>198</v>
      </c>
      <c r="R122" s="76" t="s">
        <v>199</v>
      </c>
      <c r="S122" s="76" t="s">
        <v>200</v>
      </c>
      <c r="T122" s="77" t="s">
        <v>201</v>
      </c>
    </row>
    <row r="123" spans="2:65" s="25" customFormat="1" ht="22.9" customHeight="1">
      <c r="B123" s="23"/>
      <c r="C123" s="79" t="s">
        <v>202</v>
      </c>
      <c r="J123" s="80">
        <f>BK123</f>
        <v>0</v>
      </c>
      <c r="L123" s="23"/>
      <c r="M123" s="81"/>
      <c r="N123" s="33"/>
      <c r="O123" s="33"/>
      <c r="P123" s="82">
        <f>P124</f>
        <v>0</v>
      </c>
      <c r="Q123" s="33"/>
      <c r="R123" s="82">
        <f>R124</f>
        <v>5.3753200000000003</v>
      </c>
      <c r="S123" s="33"/>
      <c r="T123" s="83">
        <f>T124</f>
        <v>0</v>
      </c>
      <c r="AT123" s="15" t="s">
        <v>78</v>
      </c>
      <c r="AU123" s="15" t="s">
        <v>180</v>
      </c>
      <c r="BK123" s="84">
        <f>BK124</f>
        <v>0</v>
      </c>
    </row>
    <row r="124" spans="2:65" s="86" customFormat="1" ht="25.9" customHeight="1">
      <c r="B124" s="85"/>
      <c r="D124" s="87" t="s">
        <v>78</v>
      </c>
      <c r="E124" s="88" t="s">
        <v>203</v>
      </c>
      <c r="F124" s="88" t="s">
        <v>204</v>
      </c>
      <c r="J124" s="89">
        <f>BK124</f>
        <v>0</v>
      </c>
      <c r="L124" s="85"/>
      <c r="M124" s="90"/>
      <c r="N124" s="91"/>
      <c r="O124" s="91"/>
      <c r="P124" s="92">
        <f>P125+P177</f>
        <v>0</v>
      </c>
      <c r="Q124" s="91"/>
      <c r="R124" s="92">
        <f>R125+R177</f>
        <v>5.3753200000000003</v>
      </c>
      <c r="S124" s="91"/>
      <c r="T124" s="93">
        <f>T125+T177</f>
        <v>0</v>
      </c>
      <c r="AR124" s="87" t="s">
        <v>86</v>
      </c>
      <c r="AT124" s="94" t="s">
        <v>78</v>
      </c>
      <c r="AU124" s="94" t="s">
        <v>79</v>
      </c>
      <c r="AY124" s="87" t="s">
        <v>205</v>
      </c>
      <c r="BK124" s="95">
        <f>BK125+BK177</f>
        <v>0</v>
      </c>
    </row>
    <row r="125" spans="2:65" s="86" customFormat="1" ht="22.9" customHeight="1">
      <c r="B125" s="85"/>
      <c r="D125" s="87" t="s">
        <v>78</v>
      </c>
      <c r="E125" s="96" t="s">
        <v>1470</v>
      </c>
      <c r="F125" s="96" t="s">
        <v>1623</v>
      </c>
      <c r="J125" s="97">
        <f>BK125</f>
        <v>0</v>
      </c>
      <c r="L125" s="85"/>
      <c r="M125" s="90"/>
      <c r="N125" s="91"/>
      <c r="O125" s="91"/>
      <c r="P125" s="92">
        <f>SUM(P126:P176)</f>
        <v>0</v>
      </c>
      <c r="Q125" s="91"/>
      <c r="R125" s="92">
        <f>SUM(R126:R176)</f>
        <v>3.4881199999999999</v>
      </c>
      <c r="S125" s="91"/>
      <c r="T125" s="93">
        <f>SUM(T126:T176)</f>
        <v>0</v>
      </c>
      <c r="AR125" s="87" t="s">
        <v>86</v>
      </c>
      <c r="AT125" s="94" t="s">
        <v>78</v>
      </c>
      <c r="AU125" s="94" t="s">
        <v>86</v>
      </c>
      <c r="AY125" s="87" t="s">
        <v>205</v>
      </c>
      <c r="BK125" s="95">
        <f>SUM(BK126:BK176)</f>
        <v>0</v>
      </c>
    </row>
    <row r="126" spans="2:65" s="25" customFormat="1" ht="24" customHeight="1">
      <c r="B126" s="23"/>
      <c r="C126" s="98" t="s">
        <v>86</v>
      </c>
      <c r="D126" s="98" t="s">
        <v>207</v>
      </c>
      <c r="E126" s="99" t="s">
        <v>1472</v>
      </c>
      <c r="F126" s="100" t="s">
        <v>1473</v>
      </c>
      <c r="G126" s="101" t="s">
        <v>346</v>
      </c>
      <c r="H126" s="102">
        <v>30</v>
      </c>
      <c r="I126" s="5"/>
      <c r="J126" s="102">
        <f>ROUND(I126*H126,2)</f>
        <v>0</v>
      </c>
      <c r="K126" s="100" t="s">
        <v>234</v>
      </c>
      <c r="L126" s="23"/>
      <c r="M126" s="103" t="s">
        <v>1</v>
      </c>
      <c r="N126" s="104" t="s">
        <v>44</v>
      </c>
      <c r="O126" s="105"/>
      <c r="P126" s="106">
        <f>O126*H126</f>
        <v>0</v>
      </c>
      <c r="Q126" s="106">
        <v>0</v>
      </c>
      <c r="R126" s="106">
        <f>Q126*H126</f>
        <v>0</v>
      </c>
      <c r="S126" s="106">
        <v>0</v>
      </c>
      <c r="T126" s="107">
        <f>S126*H126</f>
        <v>0</v>
      </c>
      <c r="AR126" s="108" t="s">
        <v>212</v>
      </c>
      <c r="AT126" s="108" t="s">
        <v>207</v>
      </c>
      <c r="AU126" s="108" t="s">
        <v>88</v>
      </c>
      <c r="AY126" s="15" t="s">
        <v>205</v>
      </c>
      <c r="BE126" s="109">
        <f>IF(N126="základní",J126,0)</f>
        <v>0</v>
      </c>
      <c r="BF126" s="109">
        <f>IF(N126="snížená",J126,0)</f>
        <v>0</v>
      </c>
      <c r="BG126" s="109">
        <f>IF(N126="zákl. přenesená",J126,0)</f>
        <v>0</v>
      </c>
      <c r="BH126" s="109">
        <f>IF(N126="sníž. přenesená",J126,0)</f>
        <v>0</v>
      </c>
      <c r="BI126" s="109">
        <f>IF(N126="nulová",J126,0)</f>
        <v>0</v>
      </c>
      <c r="BJ126" s="15" t="s">
        <v>86</v>
      </c>
      <c r="BK126" s="109">
        <f>ROUND(I126*H126,2)</f>
        <v>0</v>
      </c>
      <c r="BL126" s="15" t="s">
        <v>212</v>
      </c>
      <c r="BM126" s="108" t="s">
        <v>1624</v>
      </c>
    </row>
    <row r="127" spans="2:65" s="25" customFormat="1" ht="29.25">
      <c r="B127" s="23"/>
      <c r="D127" s="110" t="s">
        <v>214</v>
      </c>
      <c r="F127" s="198" t="s">
        <v>1475</v>
      </c>
      <c r="I127" s="2"/>
      <c r="L127" s="23"/>
      <c r="M127" s="112"/>
      <c r="N127" s="105"/>
      <c r="O127" s="105"/>
      <c r="P127" s="105"/>
      <c r="Q127" s="105"/>
      <c r="R127" s="105"/>
      <c r="S127" s="105"/>
      <c r="T127" s="113"/>
      <c r="AT127" s="15" t="s">
        <v>214</v>
      </c>
      <c r="AU127" s="15" t="s">
        <v>88</v>
      </c>
    </row>
    <row r="128" spans="2:65" s="25" customFormat="1" ht="87.75">
      <c r="B128" s="23"/>
      <c r="D128" s="110" t="s">
        <v>237</v>
      </c>
      <c r="F128" s="111" t="s">
        <v>1476</v>
      </c>
      <c r="I128" s="2"/>
      <c r="L128" s="23"/>
      <c r="M128" s="112"/>
      <c r="N128" s="105"/>
      <c r="O128" s="105"/>
      <c r="P128" s="105"/>
      <c r="Q128" s="105"/>
      <c r="R128" s="105"/>
      <c r="S128" s="105"/>
      <c r="T128" s="113"/>
      <c r="AT128" s="15" t="s">
        <v>237</v>
      </c>
      <c r="AU128" s="15" t="s">
        <v>88</v>
      </c>
    </row>
    <row r="129" spans="2:65" s="122" customFormat="1">
      <c r="B129" s="121"/>
      <c r="D129" s="110" t="s">
        <v>218</v>
      </c>
      <c r="E129" s="123" t="s">
        <v>1</v>
      </c>
      <c r="F129" s="124" t="s">
        <v>1625</v>
      </c>
      <c r="H129" s="125">
        <v>19</v>
      </c>
      <c r="I129" s="6"/>
      <c r="L129" s="121"/>
      <c r="M129" s="126"/>
      <c r="N129" s="127"/>
      <c r="O129" s="127"/>
      <c r="P129" s="127"/>
      <c r="Q129" s="127"/>
      <c r="R129" s="127"/>
      <c r="S129" s="127"/>
      <c r="T129" s="128"/>
      <c r="AT129" s="123" t="s">
        <v>218</v>
      </c>
      <c r="AU129" s="123" t="s">
        <v>88</v>
      </c>
      <c r="AV129" s="122" t="s">
        <v>88</v>
      </c>
      <c r="AW129" s="122" t="s">
        <v>35</v>
      </c>
      <c r="AX129" s="122" t="s">
        <v>79</v>
      </c>
      <c r="AY129" s="123" t="s">
        <v>205</v>
      </c>
    </row>
    <row r="130" spans="2:65" s="122" customFormat="1">
      <c r="B130" s="121"/>
      <c r="D130" s="110" t="s">
        <v>218</v>
      </c>
      <c r="E130" s="123" t="s">
        <v>1</v>
      </c>
      <c r="F130" s="124" t="s">
        <v>1626</v>
      </c>
      <c r="H130" s="125">
        <v>2</v>
      </c>
      <c r="I130" s="6"/>
      <c r="L130" s="121"/>
      <c r="M130" s="126"/>
      <c r="N130" s="127"/>
      <c r="O130" s="127"/>
      <c r="P130" s="127"/>
      <c r="Q130" s="127"/>
      <c r="R130" s="127"/>
      <c r="S130" s="127"/>
      <c r="T130" s="128"/>
      <c r="AT130" s="123" t="s">
        <v>218</v>
      </c>
      <c r="AU130" s="123" t="s">
        <v>88</v>
      </c>
      <c r="AV130" s="122" t="s">
        <v>88</v>
      </c>
      <c r="AW130" s="122" t="s">
        <v>35</v>
      </c>
      <c r="AX130" s="122" t="s">
        <v>79</v>
      </c>
      <c r="AY130" s="123" t="s">
        <v>205</v>
      </c>
    </row>
    <row r="131" spans="2:65" s="122" customFormat="1">
      <c r="B131" s="121"/>
      <c r="D131" s="110" t="s">
        <v>218</v>
      </c>
      <c r="E131" s="123" t="s">
        <v>1</v>
      </c>
      <c r="F131" s="124" t="s">
        <v>1627</v>
      </c>
      <c r="H131" s="125">
        <v>9</v>
      </c>
      <c r="I131" s="6"/>
      <c r="L131" s="121"/>
      <c r="M131" s="126"/>
      <c r="N131" s="127"/>
      <c r="O131" s="127"/>
      <c r="P131" s="127"/>
      <c r="Q131" s="127"/>
      <c r="R131" s="127"/>
      <c r="S131" s="127"/>
      <c r="T131" s="128"/>
      <c r="AT131" s="123" t="s">
        <v>218</v>
      </c>
      <c r="AU131" s="123" t="s">
        <v>88</v>
      </c>
      <c r="AV131" s="122" t="s">
        <v>88</v>
      </c>
      <c r="AW131" s="122" t="s">
        <v>35</v>
      </c>
      <c r="AX131" s="122" t="s">
        <v>79</v>
      </c>
      <c r="AY131" s="123" t="s">
        <v>205</v>
      </c>
    </row>
    <row r="132" spans="2:65" s="200" customFormat="1">
      <c r="B132" s="199"/>
      <c r="D132" s="110" t="s">
        <v>218</v>
      </c>
      <c r="E132" s="201" t="s">
        <v>1</v>
      </c>
      <c r="F132" s="202" t="s">
        <v>220</v>
      </c>
      <c r="H132" s="203">
        <v>30</v>
      </c>
      <c r="I132" s="7"/>
      <c r="L132" s="199"/>
      <c r="M132" s="204"/>
      <c r="N132" s="205"/>
      <c r="O132" s="205"/>
      <c r="P132" s="205"/>
      <c r="Q132" s="205"/>
      <c r="R132" s="205"/>
      <c r="S132" s="205"/>
      <c r="T132" s="206"/>
      <c r="AT132" s="201" t="s">
        <v>218</v>
      </c>
      <c r="AU132" s="201" t="s">
        <v>88</v>
      </c>
      <c r="AV132" s="200" t="s">
        <v>212</v>
      </c>
      <c r="AW132" s="200" t="s">
        <v>35</v>
      </c>
      <c r="AX132" s="200" t="s">
        <v>86</v>
      </c>
      <c r="AY132" s="201" t="s">
        <v>205</v>
      </c>
    </row>
    <row r="133" spans="2:65" s="25" customFormat="1" ht="16.5" customHeight="1">
      <c r="B133" s="23"/>
      <c r="C133" s="207" t="s">
        <v>88</v>
      </c>
      <c r="D133" s="207" t="s">
        <v>221</v>
      </c>
      <c r="E133" s="208" t="s">
        <v>1480</v>
      </c>
      <c r="F133" s="209" t="s">
        <v>1481</v>
      </c>
      <c r="G133" s="210" t="s">
        <v>233</v>
      </c>
      <c r="H133" s="211">
        <v>10.5</v>
      </c>
      <c r="I133" s="8"/>
      <c r="J133" s="211">
        <f>ROUND(I133*H133,2)</f>
        <v>0</v>
      </c>
      <c r="K133" s="209" t="s">
        <v>234</v>
      </c>
      <c r="L133" s="212"/>
      <c r="M133" s="213" t="s">
        <v>1</v>
      </c>
      <c r="N133" s="214" t="s">
        <v>44</v>
      </c>
      <c r="O133" s="105"/>
      <c r="P133" s="106">
        <f>O133*H133</f>
        <v>0</v>
      </c>
      <c r="Q133" s="106">
        <v>0.21</v>
      </c>
      <c r="R133" s="106">
        <f>Q133*H133</f>
        <v>2.2050000000000001</v>
      </c>
      <c r="S133" s="106">
        <v>0</v>
      </c>
      <c r="T133" s="107">
        <f>S133*H133</f>
        <v>0</v>
      </c>
      <c r="AR133" s="108" t="s">
        <v>225</v>
      </c>
      <c r="AT133" s="108" t="s">
        <v>221</v>
      </c>
      <c r="AU133" s="108" t="s">
        <v>88</v>
      </c>
      <c r="AY133" s="15" t="s">
        <v>205</v>
      </c>
      <c r="BE133" s="109">
        <f>IF(N133="základní",J133,0)</f>
        <v>0</v>
      </c>
      <c r="BF133" s="109">
        <f>IF(N133="snížená",J133,0)</f>
        <v>0</v>
      </c>
      <c r="BG133" s="109">
        <f>IF(N133="zákl. přenesená",J133,0)</f>
        <v>0</v>
      </c>
      <c r="BH133" s="109">
        <f>IF(N133="sníž. přenesená",J133,0)</f>
        <v>0</v>
      </c>
      <c r="BI133" s="109">
        <f>IF(N133="nulová",J133,0)</f>
        <v>0</v>
      </c>
      <c r="BJ133" s="15" t="s">
        <v>86</v>
      </c>
      <c r="BK133" s="109">
        <f>ROUND(I133*H133,2)</f>
        <v>0</v>
      </c>
      <c r="BL133" s="15" t="s">
        <v>212</v>
      </c>
      <c r="BM133" s="108" t="s">
        <v>1628</v>
      </c>
    </row>
    <row r="134" spans="2:65" s="25" customFormat="1">
      <c r="B134" s="23"/>
      <c r="D134" s="110" t="s">
        <v>214</v>
      </c>
      <c r="F134" s="198" t="s">
        <v>1483</v>
      </c>
      <c r="I134" s="2"/>
      <c r="L134" s="23"/>
      <c r="M134" s="112"/>
      <c r="N134" s="105"/>
      <c r="O134" s="105"/>
      <c r="P134" s="105"/>
      <c r="Q134" s="105"/>
      <c r="R134" s="105"/>
      <c r="S134" s="105"/>
      <c r="T134" s="113"/>
      <c r="AT134" s="15" t="s">
        <v>214</v>
      </c>
      <c r="AU134" s="15" t="s">
        <v>88</v>
      </c>
    </row>
    <row r="135" spans="2:65" s="122" customFormat="1">
      <c r="B135" s="121"/>
      <c r="D135" s="110" t="s">
        <v>218</v>
      </c>
      <c r="F135" s="124" t="s">
        <v>1629</v>
      </c>
      <c r="H135" s="125">
        <v>10.5</v>
      </c>
      <c r="I135" s="6"/>
      <c r="L135" s="121"/>
      <c r="M135" s="126"/>
      <c r="N135" s="127"/>
      <c r="O135" s="127"/>
      <c r="P135" s="127"/>
      <c r="Q135" s="127"/>
      <c r="R135" s="127"/>
      <c r="S135" s="127"/>
      <c r="T135" s="128"/>
      <c r="AT135" s="123" t="s">
        <v>218</v>
      </c>
      <c r="AU135" s="123" t="s">
        <v>88</v>
      </c>
      <c r="AV135" s="122" t="s">
        <v>88</v>
      </c>
      <c r="AW135" s="122" t="s">
        <v>3</v>
      </c>
      <c r="AX135" s="122" t="s">
        <v>86</v>
      </c>
      <c r="AY135" s="123" t="s">
        <v>205</v>
      </c>
    </row>
    <row r="136" spans="2:65" s="25" customFormat="1" ht="24" customHeight="1">
      <c r="B136" s="23"/>
      <c r="C136" s="98" t="s">
        <v>230</v>
      </c>
      <c r="D136" s="98" t="s">
        <v>207</v>
      </c>
      <c r="E136" s="99" t="s">
        <v>1485</v>
      </c>
      <c r="F136" s="100" t="s">
        <v>1486</v>
      </c>
      <c r="G136" s="101" t="s">
        <v>346</v>
      </c>
      <c r="H136" s="102">
        <v>30</v>
      </c>
      <c r="I136" s="5"/>
      <c r="J136" s="102">
        <f>ROUND(I136*H136,2)</f>
        <v>0</v>
      </c>
      <c r="K136" s="100" t="s">
        <v>234</v>
      </c>
      <c r="L136" s="23"/>
      <c r="M136" s="103" t="s">
        <v>1</v>
      </c>
      <c r="N136" s="104" t="s">
        <v>44</v>
      </c>
      <c r="O136" s="105"/>
      <c r="P136" s="106">
        <f>O136*H136</f>
        <v>0</v>
      </c>
      <c r="Q136" s="106">
        <v>0</v>
      </c>
      <c r="R136" s="106">
        <f>Q136*H136</f>
        <v>0</v>
      </c>
      <c r="S136" s="106">
        <v>0</v>
      </c>
      <c r="T136" s="107">
        <f>S136*H136</f>
        <v>0</v>
      </c>
      <c r="AR136" s="108" t="s">
        <v>212</v>
      </c>
      <c r="AT136" s="108" t="s">
        <v>207</v>
      </c>
      <c r="AU136" s="108" t="s">
        <v>88</v>
      </c>
      <c r="AY136" s="15" t="s">
        <v>205</v>
      </c>
      <c r="BE136" s="109">
        <f>IF(N136="základní",J136,0)</f>
        <v>0</v>
      </c>
      <c r="BF136" s="109">
        <f>IF(N136="snížená",J136,0)</f>
        <v>0</v>
      </c>
      <c r="BG136" s="109">
        <f>IF(N136="zákl. přenesená",J136,0)</f>
        <v>0</v>
      </c>
      <c r="BH136" s="109">
        <f>IF(N136="sníž. přenesená",J136,0)</f>
        <v>0</v>
      </c>
      <c r="BI136" s="109">
        <f>IF(N136="nulová",J136,0)</f>
        <v>0</v>
      </c>
      <c r="BJ136" s="15" t="s">
        <v>86</v>
      </c>
      <c r="BK136" s="109">
        <f>ROUND(I136*H136,2)</f>
        <v>0</v>
      </c>
      <c r="BL136" s="15" t="s">
        <v>212</v>
      </c>
      <c r="BM136" s="108" t="s">
        <v>1630</v>
      </c>
    </row>
    <row r="137" spans="2:65" s="25" customFormat="1" ht="29.25">
      <c r="B137" s="23"/>
      <c r="D137" s="110" t="s">
        <v>214</v>
      </c>
      <c r="F137" s="198" t="s">
        <v>1488</v>
      </c>
      <c r="I137" s="2"/>
      <c r="L137" s="23"/>
      <c r="M137" s="112"/>
      <c r="N137" s="105"/>
      <c r="O137" s="105"/>
      <c r="P137" s="105"/>
      <c r="Q137" s="105"/>
      <c r="R137" s="105"/>
      <c r="S137" s="105"/>
      <c r="T137" s="113"/>
      <c r="AT137" s="15" t="s">
        <v>214</v>
      </c>
      <c r="AU137" s="15" t="s">
        <v>88</v>
      </c>
    </row>
    <row r="138" spans="2:65" s="25" customFormat="1" ht="68.25">
      <c r="B138" s="23"/>
      <c r="D138" s="110" t="s">
        <v>237</v>
      </c>
      <c r="F138" s="111" t="s">
        <v>1489</v>
      </c>
      <c r="I138" s="2"/>
      <c r="L138" s="23"/>
      <c r="M138" s="112"/>
      <c r="N138" s="105"/>
      <c r="O138" s="105"/>
      <c r="P138" s="105"/>
      <c r="Q138" s="105"/>
      <c r="R138" s="105"/>
      <c r="S138" s="105"/>
      <c r="T138" s="113"/>
      <c r="AT138" s="15" t="s">
        <v>237</v>
      </c>
      <c r="AU138" s="15" t="s">
        <v>88</v>
      </c>
    </row>
    <row r="139" spans="2:65" s="122" customFormat="1">
      <c r="B139" s="121"/>
      <c r="D139" s="110" t="s">
        <v>218</v>
      </c>
      <c r="E139" s="123" t="s">
        <v>1</v>
      </c>
      <c r="F139" s="124" t="s">
        <v>1631</v>
      </c>
      <c r="H139" s="125">
        <v>30</v>
      </c>
      <c r="I139" s="6"/>
      <c r="L139" s="121"/>
      <c r="M139" s="126"/>
      <c r="N139" s="127"/>
      <c r="O139" s="127"/>
      <c r="P139" s="127"/>
      <c r="Q139" s="127"/>
      <c r="R139" s="127"/>
      <c r="S139" s="127"/>
      <c r="T139" s="128"/>
      <c r="AT139" s="123" t="s">
        <v>218</v>
      </c>
      <c r="AU139" s="123" t="s">
        <v>88</v>
      </c>
      <c r="AV139" s="122" t="s">
        <v>88</v>
      </c>
      <c r="AW139" s="122" t="s">
        <v>35</v>
      </c>
      <c r="AX139" s="122" t="s">
        <v>86</v>
      </c>
      <c r="AY139" s="123" t="s">
        <v>205</v>
      </c>
    </row>
    <row r="140" spans="2:65" s="25" customFormat="1" ht="16.5" customHeight="1">
      <c r="B140" s="23"/>
      <c r="C140" s="207" t="s">
        <v>212</v>
      </c>
      <c r="D140" s="207" t="s">
        <v>221</v>
      </c>
      <c r="E140" s="208" t="s">
        <v>1491</v>
      </c>
      <c r="F140" s="209" t="s">
        <v>1492</v>
      </c>
      <c r="G140" s="210" t="s">
        <v>346</v>
      </c>
      <c r="H140" s="211">
        <v>19</v>
      </c>
      <c r="I140" s="8"/>
      <c r="J140" s="211">
        <f>ROUND(I140*H140,2)</f>
        <v>0</v>
      </c>
      <c r="K140" s="209" t="s">
        <v>211</v>
      </c>
      <c r="L140" s="212"/>
      <c r="M140" s="213" t="s">
        <v>1</v>
      </c>
      <c r="N140" s="214" t="s">
        <v>44</v>
      </c>
      <c r="O140" s="105"/>
      <c r="P140" s="106">
        <f>O140*H140</f>
        <v>0</v>
      </c>
      <c r="Q140" s="106">
        <v>3.5000000000000001E-3</v>
      </c>
      <c r="R140" s="106">
        <f>Q140*H140</f>
        <v>6.6500000000000004E-2</v>
      </c>
      <c r="S140" s="106">
        <v>0</v>
      </c>
      <c r="T140" s="107">
        <f>S140*H140</f>
        <v>0</v>
      </c>
      <c r="AR140" s="108" t="s">
        <v>225</v>
      </c>
      <c r="AT140" s="108" t="s">
        <v>221</v>
      </c>
      <c r="AU140" s="108" t="s">
        <v>88</v>
      </c>
      <c r="AY140" s="15" t="s">
        <v>205</v>
      </c>
      <c r="BE140" s="109">
        <f>IF(N140="základní",J140,0)</f>
        <v>0</v>
      </c>
      <c r="BF140" s="109">
        <f>IF(N140="snížená",J140,0)</f>
        <v>0</v>
      </c>
      <c r="BG140" s="109">
        <f>IF(N140="zákl. přenesená",J140,0)</f>
        <v>0</v>
      </c>
      <c r="BH140" s="109">
        <f>IF(N140="sníž. přenesená",J140,0)</f>
        <v>0</v>
      </c>
      <c r="BI140" s="109">
        <f>IF(N140="nulová",J140,0)</f>
        <v>0</v>
      </c>
      <c r="BJ140" s="15" t="s">
        <v>86</v>
      </c>
      <c r="BK140" s="109">
        <f>ROUND(I140*H140,2)</f>
        <v>0</v>
      </c>
      <c r="BL140" s="15" t="s">
        <v>212</v>
      </c>
      <c r="BM140" s="108" t="s">
        <v>1632</v>
      </c>
    </row>
    <row r="141" spans="2:65" s="122" customFormat="1">
      <c r="B141" s="121"/>
      <c r="D141" s="110" t="s">
        <v>218</v>
      </c>
      <c r="E141" s="123" t="s">
        <v>1</v>
      </c>
      <c r="F141" s="124" t="s">
        <v>1633</v>
      </c>
      <c r="H141" s="125">
        <v>19</v>
      </c>
      <c r="I141" s="6"/>
      <c r="L141" s="121"/>
      <c r="M141" s="126"/>
      <c r="N141" s="127"/>
      <c r="O141" s="127"/>
      <c r="P141" s="127"/>
      <c r="Q141" s="127"/>
      <c r="R141" s="127"/>
      <c r="S141" s="127"/>
      <c r="T141" s="128"/>
      <c r="AT141" s="123" t="s">
        <v>218</v>
      </c>
      <c r="AU141" s="123" t="s">
        <v>88</v>
      </c>
      <c r="AV141" s="122" t="s">
        <v>88</v>
      </c>
      <c r="AW141" s="122" t="s">
        <v>35</v>
      </c>
      <c r="AX141" s="122" t="s">
        <v>86</v>
      </c>
      <c r="AY141" s="123" t="s">
        <v>205</v>
      </c>
    </row>
    <row r="142" spans="2:65" s="25" customFormat="1" ht="16.5" customHeight="1">
      <c r="B142" s="23"/>
      <c r="C142" s="207" t="s">
        <v>258</v>
      </c>
      <c r="D142" s="207" t="s">
        <v>221</v>
      </c>
      <c r="E142" s="208" t="s">
        <v>1495</v>
      </c>
      <c r="F142" s="209" t="s">
        <v>1496</v>
      </c>
      <c r="G142" s="210" t="s">
        <v>346</v>
      </c>
      <c r="H142" s="211">
        <v>2</v>
      </c>
      <c r="I142" s="8"/>
      <c r="J142" s="211">
        <f>ROUND(I142*H142,2)</f>
        <v>0</v>
      </c>
      <c r="K142" s="209" t="s">
        <v>211</v>
      </c>
      <c r="L142" s="212"/>
      <c r="M142" s="213" t="s">
        <v>1</v>
      </c>
      <c r="N142" s="214" t="s">
        <v>44</v>
      </c>
      <c r="O142" s="105"/>
      <c r="P142" s="106">
        <f>O142*H142</f>
        <v>0</v>
      </c>
      <c r="Q142" s="106">
        <v>3.5000000000000001E-3</v>
      </c>
      <c r="R142" s="106">
        <f>Q142*H142</f>
        <v>7.0000000000000001E-3</v>
      </c>
      <c r="S142" s="106">
        <v>0</v>
      </c>
      <c r="T142" s="107">
        <f>S142*H142</f>
        <v>0</v>
      </c>
      <c r="AR142" s="108" t="s">
        <v>225</v>
      </c>
      <c r="AT142" s="108" t="s">
        <v>221</v>
      </c>
      <c r="AU142" s="108" t="s">
        <v>88</v>
      </c>
      <c r="AY142" s="15" t="s">
        <v>205</v>
      </c>
      <c r="BE142" s="109">
        <f>IF(N142="základní",J142,0)</f>
        <v>0</v>
      </c>
      <c r="BF142" s="109">
        <f>IF(N142="snížená",J142,0)</f>
        <v>0</v>
      </c>
      <c r="BG142" s="109">
        <f>IF(N142="zákl. přenesená",J142,0)</f>
        <v>0</v>
      </c>
      <c r="BH142" s="109">
        <f>IF(N142="sníž. přenesená",J142,0)</f>
        <v>0</v>
      </c>
      <c r="BI142" s="109">
        <f>IF(N142="nulová",J142,0)</f>
        <v>0</v>
      </c>
      <c r="BJ142" s="15" t="s">
        <v>86</v>
      </c>
      <c r="BK142" s="109">
        <f>ROUND(I142*H142,2)</f>
        <v>0</v>
      </c>
      <c r="BL142" s="15" t="s">
        <v>212</v>
      </c>
      <c r="BM142" s="108" t="s">
        <v>1634</v>
      </c>
    </row>
    <row r="143" spans="2:65" s="122" customFormat="1">
      <c r="B143" s="121"/>
      <c r="D143" s="110" t="s">
        <v>218</v>
      </c>
      <c r="E143" s="123" t="s">
        <v>1</v>
      </c>
      <c r="F143" s="124" t="s">
        <v>1635</v>
      </c>
      <c r="H143" s="125">
        <v>2</v>
      </c>
      <c r="I143" s="6"/>
      <c r="L143" s="121"/>
      <c r="M143" s="126"/>
      <c r="N143" s="127"/>
      <c r="O143" s="127"/>
      <c r="P143" s="127"/>
      <c r="Q143" s="127"/>
      <c r="R143" s="127"/>
      <c r="S143" s="127"/>
      <c r="T143" s="128"/>
      <c r="AT143" s="123" t="s">
        <v>218</v>
      </c>
      <c r="AU143" s="123" t="s">
        <v>88</v>
      </c>
      <c r="AV143" s="122" t="s">
        <v>88</v>
      </c>
      <c r="AW143" s="122" t="s">
        <v>35</v>
      </c>
      <c r="AX143" s="122" t="s">
        <v>86</v>
      </c>
      <c r="AY143" s="123" t="s">
        <v>205</v>
      </c>
    </row>
    <row r="144" spans="2:65" s="25" customFormat="1" ht="16.5" customHeight="1">
      <c r="B144" s="23"/>
      <c r="C144" s="207" t="s">
        <v>263</v>
      </c>
      <c r="D144" s="207" t="s">
        <v>221</v>
      </c>
      <c r="E144" s="208" t="s">
        <v>1499</v>
      </c>
      <c r="F144" s="209" t="s">
        <v>1500</v>
      </c>
      <c r="G144" s="210" t="s">
        <v>346</v>
      </c>
      <c r="H144" s="211">
        <v>9</v>
      </c>
      <c r="I144" s="8"/>
      <c r="J144" s="211">
        <f>ROUND(I144*H144,2)</f>
        <v>0</v>
      </c>
      <c r="K144" s="209" t="s">
        <v>211</v>
      </c>
      <c r="L144" s="212"/>
      <c r="M144" s="213" t="s">
        <v>1</v>
      </c>
      <c r="N144" s="214" t="s">
        <v>44</v>
      </c>
      <c r="O144" s="105"/>
      <c r="P144" s="106">
        <f>O144*H144</f>
        <v>0</v>
      </c>
      <c r="Q144" s="106">
        <v>3.5000000000000001E-3</v>
      </c>
      <c r="R144" s="106">
        <f>Q144*H144</f>
        <v>3.15E-2</v>
      </c>
      <c r="S144" s="106">
        <v>0</v>
      </c>
      <c r="T144" s="107">
        <f>S144*H144</f>
        <v>0</v>
      </c>
      <c r="AR144" s="108" t="s">
        <v>225</v>
      </c>
      <c r="AT144" s="108" t="s">
        <v>221</v>
      </c>
      <c r="AU144" s="108" t="s">
        <v>88</v>
      </c>
      <c r="AY144" s="15" t="s">
        <v>205</v>
      </c>
      <c r="BE144" s="109">
        <f>IF(N144="základní",J144,0)</f>
        <v>0</v>
      </c>
      <c r="BF144" s="109">
        <f>IF(N144="snížená",J144,0)</f>
        <v>0</v>
      </c>
      <c r="BG144" s="109">
        <f>IF(N144="zákl. přenesená",J144,0)</f>
        <v>0</v>
      </c>
      <c r="BH144" s="109">
        <f>IF(N144="sníž. přenesená",J144,0)</f>
        <v>0</v>
      </c>
      <c r="BI144" s="109">
        <f>IF(N144="nulová",J144,0)</f>
        <v>0</v>
      </c>
      <c r="BJ144" s="15" t="s">
        <v>86</v>
      </c>
      <c r="BK144" s="109">
        <f>ROUND(I144*H144,2)</f>
        <v>0</v>
      </c>
      <c r="BL144" s="15" t="s">
        <v>212</v>
      </c>
      <c r="BM144" s="108" t="s">
        <v>1636</v>
      </c>
    </row>
    <row r="145" spans="2:65" s="122" customFormat="1">
      <c r="B145" s="121"/>
      <c r="D145" s="110" t="s">
        <v>218</v>
      </c>
      <c r="E145" s="123" t="s">
        <v>1</v>
      </c>
      <c r="F145" s="124" t="s">
        <v>1600</v>
      </c>
      <c r="H145" s="125">
        <v>9</v>
      </c>
      <c r="I145" s="6"/>
      <c r="L145" s="121"/>
      <c r="M145" s="126"/>
      <c r="N145" s="127"/>
      <c r="O145" s="127"/>
      <c r="P145" s="127"/>
      <c r="Q145" s="127"/>
      <c r="R145" s="127"/>
      <c r="S145" s="127"/>
      <c r="T145" s="128"/>
      <c r="AT145" s="123" t="s">
        <v>218</v>
      </c>
      <c r="AU145" s="123" t="s">
        <v>88</v>
      </c>
      <c r="AV145" s="122" t="s">
        <v>88</v>
      </c>
      <c r="AW145" s="122" t="s">
        <v>35</v>
      </c>
      <c r="AX145" s="122" t="s">
        <v>86</v>
      </c>
      <c r="AY145" s="123" t="s">
        <v>205</v>
      </c>
    </row>
    <row r="146" spans="2:65" s="25" customFormat="1" ht="24" customHeight="1">
      <c r="B146" s="23"/>
      <c r="C146" s="98" t="s">
        <v>272</v>
      </c>
      <c r="D146" s="98" t="s">
        <v>207</v>
      </c>
      <c r="E146" s="99" t="s">
        <v>1503</v>
      </c>
      <c r="F146" s="100" t="s">
        <v>1504</v>
      </c>
      <c r="G146" s="101" t="s">
        <v>346</v>
      </c>
      <c r="H146" s="102">
        <v>30</v>
      </c>
      <c r="I146" s="5"/>
      <c r="J146" s="102">
        <f>ROUND(I146*H146,2)</f>
        <v>0</v>
      </c>
      <c r="K146" s="100" t="s">
        <v>234</v>
      </c>
      <c r="L146" s="23"/>
      <c r="M146" s="103" t="s">
        <v>1</v>
      </c>
      <c r="N146" s="104" t="s">
        <v>44</v>
      </c>
      <c r="O146" s="105"/>
      <c r="P146" s="106">
        <f>O146*H146</f>
        <v>0</v>
      </c>
      <c r="Q146" s="106">
        <v>5.0000000000000002E-5</v>
      </c>
      <c r="R146" s="106">
        <f>Q146*H146</f>
        <v>1.5E-3</v>
      </c>
      <c r="S146" s="106">
        <v>0</v>
      </c>
      <c r="T146" s="107">
        <f>S146*H146</f>
        <v>0</v>
      </c>
      <c r="AR146" s="108" t="s">
        <v>212</v>
      </c>
      <c r="AT146" s="108" t="s">
        <v>207</v>
      </c>
      <c r="AU146" s="108" t="s">
        <v>88</v>
      </c>
      <c r="AY146" s="15" t="s">
        <v>205</v>
      </c>
      <c r="BE146" s="109">
        <f>IF(N146="základní",J146,0)</f>
        <v>0</v>
      </c>
      <c r="BF146" s="109">
        <f>IF(N146="snížená",J146,0)</f>
        <v>0</v>
      </c>
      <c r="BG146" s="109">
        <f>IF(N146="zákl. přenesená",J146,0)</f>
        <v>0</v>
      </c>
      <c r="BH146" s="109">
        <f>IF(N146="sníž. přenesená",J146,0)</f>
        <v>0</v>
      </c>
      <c r="BI146" s="109">
        <f>IF(N146="nulová",J146,0)</f>
        <v>0</v>
      </c>
      <c r="BJ146" s="15" t="s">
        <v>86</v>
      </c>
      <c r="BK146" s="109">
        <f>ROUND(I146*H146,2)</f>
        <v>0</v>
      </c>
      <c r="BL146" s="15" t="s">
        <v>212</v>
      </c>
      <c r="BM146" s="108" t="s">
        <v>1637</v>
      </c>
    </row>
    <row r="147" spans="2:65" s="25" customFormat="1">
      <c r="B147" s="23"/>
      <c r="D147" s="110" t="s">
        <v>214</v>
      </c>
      <c r="F147" s="198" t="s">
        <v>1506</v>
      </c>
      <c r="I147" s="2"/>
      <c r="L147" s="23"/>
      <c r="M147" s="112"/>
      <c r="N147" s="105"/>
      <c r="O147" s="105"/>
      <c r="P147" s="105"/>
      <c r="Q147" s="105"/>
      <c r="R147" s="105"/>
      <c r="S147" s="105"/>
      <c r="T147" s="113"/>
      <c r="AT147" s="15" t="s">
        <v>214</v>
      </c>
      <c r="AU147" s="15" t="s">
        <v>88</v>
      </c>
    </row>
    <row r="148" spans="2:65" s="25" customFormat="1" ht="48.75">
      <c r="B148" s="23"/>
      <c r="D148" s="110" t="s">
        <v>237</v>
      </c>
      <c r="F148" s="111" t="s">
        <v>1507</v>
      </c>
      <c r="I148" s="2"/>
      <c r="L148" s="23"/>
      <c r="M148" s="112"/>
      <c r="N148" s="105"/>
      <c r="O148" s="105"/>
      <c r="P148" s="105"/>
      <c r="Q148" s="105"/>
      <c r="R148" s="105"/>
      <c r="S148" s="105"/>
      <c r="T148" s="113"/>
      <c r="AT148" s="15" t="s">
        <v>237</v>
      </c>
      <c r="AU148" s="15" t="s">
        <v>88</v>
      </c>
    </row>
    <row r="149" spans="2:65" s="25" customFormat="1" ht="16.5" customHeight="1">
      <c r="B149" s="23"/>
      <c r="C149" s="207" t="s">
        <v>225</v>
      </c>
      <c r="D149" s="207" t="s">
        <v>221</v>
      </c>
      <c r="E149" s="208" t="s">
        <v>1508</v>
      </c>
      <c r="F149" s="209" t="s">
        <v>1509</v>
      </c>
      <c r="G149" s="210" t="s">
        <v>346</v>
      </c>
      <c r="H149" s="211">
        <v>90</v>
      </c>
      <c r="I149" s="8"/>
      <c r="J149" s="211">
        <f>ROUND(I149*H149,2)</f>
        <v>0</v>
      </c>
      <c r="K149" s="209" t="s">
        <v>234</v>
      </c>
      <c r="L149" s="212"/>
      <c r="M149" s="213" t="s">
        <v>1</v>
      </c>
      <c r="N149" s="214" t="s">
        <v>44</v>
      </c>
      <c r="O149" s="105"/>
      <c r="P149" s="106">
        <f>O149*H149</f>
        <v>0</v>
      </c>
      <c r="Q149" s="106">
        <v>4.7200000000000002E-3</v>
      </c>
      <c r="R149" s="106">
        <f>Q149*H149</f>
        <v>0.42480000000000001</v>
      </c>
      <c r="S149" s="106">
        <v>0</v>
      </c>
      <c r="T149" s="107">
        <f>S149*H149</f>
        <v>0</v>
      </c>
      <c r="AR149" s="108" t="s">
        <v>225</v>
      </c>
      <c r="AT149" s="108" t="s">
        <v>221</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1638</v>
      </c>
    </row>
    <row r="150" spans="2:65" s="25" customFormat="1">
      <c r="B150" s="23"/>
      <c r="D150" s="110" t="s">
        <v>214</v>
      </c>
      <c r="F150" s="198" t="s">
        <v>1509</v>
      </c>
      <c r="I150" s="2"/>
      <c r="L150" s="23"/>
      <c r="M150" s="112"/>
      <c r="N150" s="105"/>
      <c r="O150" s="105"/>
      <c r="P150" s="105"/>
      <c r="Q150" s="105"/>
      <c r="R150" s="105"/>
      <c r="S150" s="105"/>
      <c r="T150" s="113"/>
      <c r="AT150" s="15" t="s">
        <v>214</v>
      </c>
      <c r="AU150" s="15" t="s">
        <v>88</v>
      </c>
    </row>
    <row r="151" spans="2:65" s="122" customFormat="1">
      <c r="B151" s="121"/>
      <c r="D151" s="110" t="s">
        <v>218</v>
      </c>
      <c r="F151" s="124" t="s">
        <v>1639</v>
      </c>
      <c r="H151" s="125">
        <v>90</v>
      </c>
      <c r="I151" s="6"/>
      <c r="L151" s="121"/>
      <c r="M151" s="126"/>
      <c r="N151" s="127"/>
      <c r="O151" s="127"/>
      <c r="P151" s="127"/>
      <c r="Q151" s="127"/>
      <c r="R151" s="127"/>
      <c r="S151" s="127"/>
      <c r="T151" s="128"/>
      <c r="AT151" s="123" t="s">
        <v>218</v>
      </c>
      <c r="AU151" s="123" t="s">
        <v>88</v>
      </c>
      <c r="AV151" s="122" t="s">
        <v>88</v>
      </c>
      <c r="AW151" s="122" t="s">
        <v>3</v>
      </c>
      <c r="AX151" s="122" t="s">
        <v>86</v>
      </c>
      <c r="AY151" s="123" t="s">
        <v>205</v>
      </c>
    </row>
    <row r="152" spans="2:65" s="25" customFormat="1" ht="16.5" customHeight="1">
      <c r="B152" s="23"/>
      <c r="C152" s="207" t="s">
        <v>286</v>
      </c>
      <c r="D152" s="207" t="s">
        <v>221</v>
      </c>
      <c r="E152" s="208" t="s">
        <v>1512</v>
      </c>
      <c r="F152" s="209" t="s">
        <v>1513</v>
      </c>
      <c r="G152" s="210" t="s">
        <v>346</v>
      </c>
      <c r="H152" s="211">
        <v>90</v>
      </c>
      <c r="I152" s="8"/>
      <c r="J152" s="211">
        <f>ROUND(I152*H152,2)</f>
        <v>0</v>
      </c>
      <c r="K152" s="209" t="s">
        <v>211</v>
      </c>
      <c r="L152" s="212"/>
      <c r="M152" s="213" t="s">
        <v>1</v>
      </c>
      <c r="N152" s="214" t="s">
        <v>44</v>
      </c>
      <c r="O152" s="105"/>
      <c r="P152" s="106">
        <f>O152*H152</f>
        <v>0</v>
      </c>
      <c r="Q152" s="106">
        <v>4.6999999999999999E-4</v>
      </c>
      <c r="R152" s="106">
        <f>Q152*H152</f>
        <v>4.2299999999999997E-2</v>
      </c>
      <c r="S152" s="106">
        <v>0</v>
      </c>
      <c r="T152" s="107">
        <f>S152*H152</f>
        <v>0</v>
      </c>
      <c r="AR152" s="108" t="s">
        <v>225</v>
      </c>
      <c r="AT152" s="108" t="s">
        <v>221</v>
      </c>
      <c r="AU152" s="108" t="s">
        <v>88</v>
      </c>
      <c r="AY152" s="15" t="s">
        <v>205</v>
      </c>
      <c r="BE152" s="109">
        <f>IF(N152="základní",J152,0)</f>
        <v>0</v>
      </c>
      <c r="BF152" s="109">
        <f>IF(N152="snížená",J152,0)</f>
        <v>0</v>
      </c>
      <c r="BG152" s="109">
        <f>IF(N152="zákl. přenesená",J152,0)</f>
        <v>0</v>
      </c>
      <c r="BH152" s="109">
        <f>IF(N152="sníž. přenesená",J152,0)</f>
        <v>0</v>
      </c>
      <c r="BI152" s="109">
        <f>IF(N152="nulová",J152,0)</f>
        <v>0</v>
      </c>
      <c r="BJ152" s="15" t="s">
        <v>86</v>
      </c>
      <c r="BK152" s="109">
        <f>ROUND(I152*H152,2)</f>
        <v>0</v>
      </c>
      <c r="BL152" s="15" t="s">
        <v>212</v>
      </c>
      <c r="BM152" s="108" t="s">
        <v>1640</v>
      </c>
    </row>
    <row r="153" spans="2:65" s="25" customFormat="1">
      <c r="B153" s="23"/>
      <c r="D153" s="110" t="s">
        <v>214</v>
      </c>
      <c r="F153" s="198" t="s">
        <v>1513</v>
      </c>
      <c r="I153" s="2"/>
      <c r="L153" s="23"/>
      <c r="M153" s="112"/>
      <c r="N153" s="105"/>
      <c r="O153" s="105"/>
      <c r="P153" s="105"/>
      <c r="Q153" s="105"/>
      <c r="R153" s="105"/>
      <c r="S153" s="105"/>
      <c r="T153" s="113"/>
      <c r="AT153" s="15" t="s">
        <v>214</v>
      </c>
      <c r="AU153" s="15" t="s">
        <v>88</v>
      </c>
    </row>
    <row r="154" spans="2:65" s="122" customFormat="1">
      <c r="B154" s="121"/>
      <c r="D154" s="110" t="s">
        <v>218</v>
      </c>
      <c r="E154" s="123" t="s">
        <v>1</v>
      </c>
      <c r="F154" s="124" t="s">
        <v>1641</v>
      </c>
      <c r="H154" s="125">
        <v>90</v>
      </c>
      <c r="I154" s="6"/>
      <c r="L154" s="121"/>
      <c r="M154" s="126"/>
      <c r="N154" s="127"/>
      <c r="O154" s="127"/>
      <c r="P154" s="127"/>
      <c r="Q154" s="127"/>
      <c r="R154" s="127"/>
      <c r="S154" s="127"/>
      <c r="T154" s="128"/>
      <c r="AT154" s="123" t="s">
        <v>218</v>
      </c>
      <c r="AU154" s="123" t="s">
        <v>88</v>
      </c>
      <c r="AV154" s="122" t="s">
        <v>88</v>
      </c>
      <c r="AW154" s="122" t="s">
        <v>35</v>
      </c>
      <c r="AX154" s="122" t="s">
        <v>86</v>
      </c>
      <c r="AY154" s="123" t="s">
        <v>205</v>
      </c>
    </row>
    <row r="155" spans="2:65" s="25" customFormat="1" ht="24" customHeight="1">
      <c r="B155" s="23"/>
      <c r="C155" s="98" t="s">
        <v>294</v>
      </c>
      <c r="D155" s="98" t="s">
        <v>207</v>
      </c>
      <c r="E155" s="99" t="s">
        <v>1516</v>
      </c>
      <c r="F155" s="100" t="s">
        <v>1517</v>
      </c>
      <c r="G155" s="101" t="s">
        <v>210</v>
      </c>
      <c r="H155" s="102">
        <v>27</v>
      </c>
      <c r="I155" s="5"/>
      <c r="J155" s="102">
        <f>ROUND(I155*H155,2)</f>
        <v>0</v>
      </c>
      <c r="K155" s="100" t="s">
        <v>234</v>
      </c>
      <c r="L155" s="23"/>
      <c r="M155" s="103" t="s">
        <v>1</v>
      </c>
      <c r="N155" s="104" t="s">
        <v>44</v>
      </c>
      <c r="O155" s="105"/>
      <c r="P155" s="106">
        <f>O155*H155</f>
        <v>0</v>
      </c>
      <c r="Q155" s="106">
        <v>3.6000000000000002E-4</v>
      </c>
      <c r="R155" s="106">
        <f>Q155*H155</f>
        <v>9.7200000000000012E-3</v>
      </c>
      <c r="S155" s="106">
        <v>0</v>
      </c>
      <c r="T155" s="107">
        <f>S155*H155</f>
        <v>0</v>
      </c>
      <c r="AR155" s="108" t="s">
        <v>212</v>
      </c>
      <c r="AT155" s="108" t="s">
        <v>207</v>
      </c>
      <c r="AU155" s="108" t="s">
        <v>88</v>
      </c>
      <c r="AY155" s="15" t="s">
        <v>205</v>
      </c>
      <c r="BE155" s="109">
        <f>IF(N155="základní",J155,0)</f>
        <v>0</v>
      </c>
      <c r="BF155" s="109">
        <f>IF(N155="snížená",J155,0)</f>
        <v>0</v>
      </c>
      <c r="BG155" s="109">
        <f>IF(N155="zákl. přenesená",J155,0)</f>
        <v>0</v>
      </c>
      <c r="BH155" s="109">
        <f>IF(N155="sníž. přenesená",J155,0)</f>
        <v>0</v>
      </c>
      <c r="BI155" s="109">
        <f>IF(N155="nulová",J155,0)</f>
        <v>0</v>
      </c>
      <c r="BJ155" s="15" t="s">
        <v>86</v>
      </c>
      <c r="BK155" s="109">
        <f>ROUND(I155*H155,2)</f>
        <v>0</v>
      </c>
      <c r="BL155" s="15" t="s">
        <v>212</v>
      </c>
      <c r="BM155" s="108" t="s">
        <v>1642</v>
      </c>
    </row>
    <row r="156" spans="2:65" s="25" customFormat="1" ht="19.5">
      <c r="B156" s="23"/>
      <c r="D156" s="110" t="s">
        <v>214</v>
      </c>
      <c r="F156" s="198" t="s">
        <v>1519</v>
      </c>
      <c r="I156" s="2"/>
      <c r="L156" s="23"/>
      <c r="M156" s="112"/>
      <c r="N156" s="105"/>
      <c r="O156" s="105"/>
      <c r="P156" s="105"/>
      <c r="Q156" s="105"/>
      <c r="R156" s="105"/>
      <c r="S156" s="105"/>
      <c r="T156" s="113"/>
      <c r="AT156" s="15" t="s">
        <v>214</v>
      </c>
      <c r="AU156" s="15" t="s">
        <v>88</v>
      </c>
    </row>
    <row r="157" spans="2:65" s="25" customFormat="1" ht="19.5">
      <c r="B157" s="23"/>
      <c r="D157" s="110" t="s">
        <v>237</v>
      </c>
      <c r="F157" s="111" t="s">
        <v>1520</v>
      </c>
      <c r="I157" s="2"/>
      <c r="L157" s="23"/>
      <c r="M157" s="112"/>
      <c r="N157" s="105"/>
      <c r="O157" s="105"/>
      <c r="P157" s="105"/>
      <c r="Q157" s="105"/>
      <c r="R157" s="105"/>
      <c r="S157" s="105"/>
      <c r="T157" s="113"/>
      <c r="AT157" s="15" t="s">
        <v>237</v>
      </c>
      <c r="AU157" s="15" t="s">
        <v>88</v>
      </c>
    </row>
    <row r="158" spans="2:65" s="122" customFormat="1">
      <c r="B158" s="121"/>
      <c r="D158" s="110" t="s">
        <v>218</v>
      </c>
      <c r="E158" s="123" t="s">
        <v>1</v>
      </c>
      <c r="F158" s="124" t="s">
        <v>1643</v>
      </c>
      <c r="H158" s="125">
        <v>27</v>
      </c>
      <c r="I158" s="6"/>
      <c r="L158" s="121"/>
      <c r="M158" s="126"/>
      <c r="N158" s="127"/>
      <c r="O158" s="127"/>
      <c r="P158" s="127"/>
      <c r="Q158" s="127"/>
      <c r="R158" s="127"/>
      <c r="S158" s="127"/>
      <c r="T158" s="128"/>
      <c r="AT158" s="123" t="s">
        <v>218</v>
      </c>
      <c r="AU158" s="123" t="s">
        <v>88</v>
      </c>
      <c r="AV158" s="122" t="s">
        <v>88</v>
      </c>
      <c r="AW158" s="122" t="s">
        <v>35</v>
      </c>
      <c r="AX158" s="122" t="s">
        <v>86</v>
      </c>
      <c r="AY158" s="123" t="s">
        <v>205</v>
      </c>
    </row>
    <row r="159" spans="2:65" s="25" customFormat="1" ht="16.5" customHeight="1">
      <c r="B159" s="23"/>
      <c r="C159" s="98" t="s">
        <v>300</v>
      </c>
      <c r="D159" s="98" t="s">
        <v>207</v>
      </c>
      <c r="E159" s="99" t="s">
        <v>1522</v>
      </c>
      <c r="F159" s="100" t="s">
        <v>1523</v>
      </c>
      <c r="G159" s="101" t="s">
        <v>346</v>
      </c>
      <c r="H159" s="102">
        <v>30</v>
      </c>
      <c r="I159" s="5"/>
      <c r="J159" s="102">
        <f>ROUND(I159*H159,2)</f>
        <v>0</v>
      </c>
      <c r="K159" s="100" t="s">
        <v>234</v>
      </c>
      <c r="L159" s="23"/>
      <c r="M159" s="103" t="s">
        <v>1</v>
      </c>
      <c r="N159" s="104" t="s">
        <v>44</v>
      </c>
      <c r="O159" s="105"/>
      <c r="P159" s="106">
        <f>O159*H159</f>
        <v>0</v>
      </c>
      <c r="Q159" s="106">
        <v>0</v>
      </c>
      <c r="R159" s="106">
        <f>Q159*H159</f>
        <v>0</v>
      </c>
      <c r="S159" s="106">
        <v>0</v>
      </c>
      <c r="T159" s="107">
        <f>S159*H159</f>
        <v>0</v>
      </c>
      <c r="AR159" s="108" t="s">
        <v>212</v>
      </c>
      <c r="AT159" s="108" t="s">
        <v>207</v>
      </c>
      <c r="AU159" s="108" t="s">
        <v>88</v>
      </c>
      <c r="AY159" s="15" t="s">
        <v>205</v>
      </c>
      <c r="BE159" s="109">
        <f>IF(N159="základní",J159,0)</f>
        <v>0</v>
      </c>
      <c r="BF159" s="109">
        <f>IF(N159="snížená",J159,0)</f>
        <v>0</v>
      </c>
      <c r="BG159" s="109">
        <f>IF(N159="zákl. přenesená",J159,0)</f>
        <v>0</v>
      </c>
      <c r="BH159" s="109">
        <f>IF(N159="sníž. přenesená",J159,0)</f>
        <v>0</v>
      </c>
      <c r="BI159" s="109">
        <f>IF(N159="nulová",J159,0)</f>
        <v>0</v>
      </c>
      <c r="BJ159" s="15" t="s">
        <v>86</v>
      </c>
      <c r="BK159" s="109">
        <f>ROUND(I159*H159,2)</f>
        <v>0</v>
      </c>
      <c r="BL159" s="15" t="s">
        <v>212</v>
      </c>
      <c r="BM159" s="108" t="s">
        <v>1644</v>
      </c>
    </row>
    <row r="160" spans="2:65" s="25" customFormat="1" ht="29.25">
      <c r="B160" s="23"/>
      <c r="D160" s="110" t="s">
        <v>214</v>
      </c>
      <c r="F160" s="198" t="s">
        <v>1525</v>
      </c>
      <c r="I160" s="2"/>
      <c r="L160" s="23"/>
      <c r="M160" s="112"/>
      <c r="N160" s="105"/>
      <c r="O160" s="105"/>
      <c r="P160" s="105"/>
      <c r="Q160" s="105"/>
      <c r="R160" s="105"/>
      <c r="S160" s="105"/>
      <c r="T160" s="113"/>
      <c r="AT160" s="15" t="s">
        <v>214</v>
      </c>
      <c r="AU160" s="15" t="s">
        <v>88</v>
      </c>
    </row>
    <row r="161" spans="2:65" s="25" customFormat="1" ht="68.25">
      <c r="B161" s="23"/>
      <c r="D161" s="110" t="s">
        <v>237</v>
      </c>
      <c r="F161" s="111" t="s">
        <v>1526</v>
      </c>
      <c r="I161" s="2"/>
      <c r="L161" s="23"/>
      <c r="M161" s="112"/>
      <c r="N161" s="105"/>
      <c r="O161" s="105"/>
      <c r="P161" s="105"/>
      <c r="Q161" s="105"/>
      <c r="R161" s="105"/>
      <c r="S161" s="105"/>
      <c r="T161" s="113"/>
      <c r="AT161" s="15" t="s">
        <v>237</v>
      </c>
      <c r="AU161" s="15" t="s">
        <v>88</v>
      </c>
    </row>
    <row r="162" spans="2:65" s="25" customFormat="1" ht="16.5" customHeight="1">
      <c r="B162" s="23"/>
      <c r="C162" s="98" t="s">
        <v>306</v>
      </c>
      <c r="D162" s="98" t="s">
        <v>207</v>
      </c>
      <c r="E162" s="99" t="s">
        <v>1527</v>
      </c>
      <c r="F162" s="100" t="s">
        <v>1528</v>
      </c>
      <c r="G162" s="101" t="s">
        <v>346</v>
      </c>
      <c r="H162" s="102">
        <v>90</v>
      </c>
      <c r="I162" s="5"/>
      <c r="J162" s="102">
        <f>ROUND(I162*H162,2)</f>
        <v>0</v>
      </c>
      <c r="K162" s="100" t="s">
        <v>211</v>
      </c>
      <c r="L162" s="23"/>
      <c r="M162" s="103" t="s">
        <v>1</v>
      </c>
      <c r="N162" s="104" t="s">
        <v>44</v>
      </c>
      <c r="O162" s="105"/>
      <c r="P162" s="106">
        <f>O162*H162</f>
        <v>0</v>
      </c>
      <c r="Q162" s="106">
        <v>2.0000000000000002E-5</v>
      </c>
      <c r="R162" s="106">
        <f>Q162*H162</f>
        <v>1.8000000000000002E-3</v>
      </c>
      <c r="S162" s="106">
        <v>0</v>
      </c>
      <c r="T162" s="107">
        <f>S162*H162</f>
        <v>0</v>
      </c>
      <c r="AR162" s="108" t="s">
        <v>212</v>
      </c>
      <c r="AT162" s="108" t="s">
        <v>207</v>
      </c>
      <c r="AU162" s="108" t="s">
        <v>88</v>
      </c>
      <c r="AY162" s="15" t="s">
        <v>205</v>
      </c>
      <c r="BE162" s="109">
        <f>IF(N162="základní",J162,0)</f>
        <v>0</v>
      </c>
      <c r="BF162" s="109">
        <f>IF(N162="snížená",J162,0)</f>
        <v>0</v>
      </c>
      <c r="BG162" s="109">
        <f>IF(N162="zákl. přenesená",J162,0)</f>
        <v>0</v>
      </c>
      <c r="BH162" s="109">
        <f>IF(N162="sníž. přenesená",J162,0)</f>
        <v>0</v>
      </c>
      <c r="BI162" s="109">
        <f>IF(N162="nulová",J162,0)</f>
        <v>0</v>
      </c>
      <c r="BJ162" s="15" t="s">
        <v>86</v>
      </c>
      <c r="BK162" s="109">
        <f>ROUND(I162*H162,2)</f>
        <v>0</v>
      </c>
      <c r="BL162" s="15" t="s">
        <v>212</v>
      </c>
      <c r="BM162" s="108" t="s">
        <v>1645</v>
      </c>
    </row>
    <row r="163" spans="2:65" s="25" customFormat="1">
      <c r="B163" s="23"/>
      <c r="D163" s="110" t="s">
        <v>214</v>
      </c>
      <c r="F163" s="198" t="s">
        <v>1528</v>
      </c>
      <c r="I163" s="2"/>
      <c r="L163" s="23"/>
      <c r="M163" s="112"/>
      <c r="N163" s="105"/>
      <c r="O163" s="105"/>
      <c r="P163" s="105"/>
      <c r="Q163" s="105"/>
      <c r="R163" s="105"/>
      <c r="S163" s="105"/>
      <c r="T163" s="113"/>
      <c r="AT163" s="15" t="s">
        <v>214</v>
      </c>
      <c r="AU163" s="15" t="s">
        <v>88</v>
      </c>
    </row>
    <row r="164" spans="2:65" s="122" customFormat="1">
      <c r="B164" s="121"/>
      <c r="D164" s="110" t="s">
        <v>218</v>
      </c>
      <c r="E164" s="123" t="s">
        <v>1</v>
      </c>
      <c r="F164" s="124" t="s">
        <v>1641</v>
      </c>
      <c r="H164" s="125">
        <v>90</v>
      </c>
      <c r="I164" s="6"/>
      <c r="L164" s="121"/>
      <c r="M164" s="126"/>
      <c r="N164" s="127"/>
      <c r="O164" s="127"/>
      <c r="P164" s="127"/>
      <c r="Q164" s="127"/>
      <c r="R164" s="127"/>
      <c r="S164" s="127"/>
      <c r="T164" s="128"/>
      <c r="AT164" s="123" t="s">
        <v>218</v>
      </c>
      <c r="AU164" s="123" t="s">
        <v>88</v>
      </c>
      <c r="AV164" s="122" t="s">
        <v>88</v>
      </c>
      <c r="AW164" s="122" t="s">
        <v>35</v>
      </c>
      <c r="AX164" s="122" t="s">
        <v>86</v>
      </c>
      <c r="AY164" s="123" t="s">
        <v>205</v>
      </c>
    </row>
    <row r="165" spans="2:65" s="25" customFormat="1" ht="24" customHeight="1">
      <c r="B165" s="23"/>
      <c r="C165" s="98" t="s">
        <v>309</v>
      </c>
      <c r="D165" s="98" t="s">
        <v>207</v>
      </c>
      <c r="E165" s="99" t="s">
        <v>1530</v>
      </c>
      <c r="F165" s="100" t="s">
        <v>1531</v>
      </c>
      <c r="G165" s="101" t="s">
        <v>210</v>
      </c>
      <c r="H165" s="102">
        <v>33.909999999999997</v>
      </c>
      <c r="I165" s="5"/>
      <c r="J165" s="102">
        <f>ROUND(I165*H165,2)</f>
        <v>0</v>
      </c>
      <c r="K165" s="100" t="s">
        <v>234</v>
      </c>
      <c r="L165" s="23"/>
      <c r="M165" s="103" t="s">
        <v>1</v>
      </c>
      <c r="N165" s="104" t="s">
        <v>44</v>
      </c>
      <c r="O165" s="105"/>
      <c r="P165" s="106">
        <f>O165*H165</f>
        <v>0</v>
      </c>
      <c r="Q165" s="106">
        <v>0</v>
      </c>
      <c r="R165" s="106">
        <f>Q165*H165</f>
        <v>0</v>
      </c>
      <c r="S165" s="106">
        <v>0</v>
      </c>
      <c r="T165" s="107">
        <f>S165*H165</f>
        <v>0</v>
      </c>
      <c r="AR165" s="108" t="s">
        <v>212</v>
      </c>
      <c r="AT165" s="108" t="s">
        <v>207</v>
      </c>
      <c r="AU165" s="108" t="s">
        <v>88</v>
      </c>
      <c r="AY165" s="15" t="s">
        <v>205</v>
      </c>
      <c r="BE165" s="109">
        <f>IF(N165="základní",J165,0)</f>
        <v>0</v>
      </c>
      <c r="BF165" s="109">
        <f>IF(N165="snížená",J165,0)</f>
        <v>0</v>
      </c>
      <c r="BG165" s="109">
        <f>IF(N165="zákl. přenesená",J165,0)</f>
        <v>0</v>
      </c>
      <c r="BH165" s="109">
        <f>IF(N165="sníž. přenesená",J165,0)</f>
        <v>0</v>
      </c>
      <c r="BI165" s="109">
        <f>IF(N165="nulová",J165,0)</f>
        <v>0</v>
      </c>
      <c r="BJ165" s="15" t="s">
        <v>86</v>
      </c>
      <c r="BK165" s="109">
        <f>ROUND(I165*H165,2)</f>
        <v>0</v>
      </c>
      <c r="BL165" s="15" t="s">
        <v>212</v>
      </c>
      <c r="BM165" s="108" t="s">
        <v>1646</v>
      </c>
    </row>
    <row r="166" spans="2:65" s="25" customFormat="1" ht="19.5">
      <c r="B166" s="23"/>
      <c r="D166" s="110" t="s">
        <v>214</v>
      </c>
      <c r="F166" s="198" t="s">
        <v>1533</v>
      </c>
      <c r="I166" s="2"/>
      <c r="L166" s="23"/>
      <c r="M166" s="112"/>
      <c r="N166" s="105"/>
      <c r="O166" s="105"/>
      <c r="P166" s="105"/>
      <c r="Q166" s="105"/>
      <c r="R166" s="105"/>
      <c r="S166" s="105"/>
      <c r="T166" s="113"/>
      <c r="AT166" s="15" t="s">
        <v>214</v>
      </c>
      <c r="AU166" s="15" t="s">
        <v>88</v>
      </c>
    </row>
    <row r="167" spans="2:65" s="25" customFormat="1" ht="68.25">
      <c r="B167" s="23"/>
      <c r="D167" s="110" t="s">
        <v>237</v>
      </c>
      <c r="F167" s="111" t="s">
        <v>1534</v>
      </c>
      <c r="I167" s="2"/>
      <c r="L167" s="23"/>
      <c r="M167" s="112"/>
      <c r="N167" s="105"/>
      <c r="O167" s="105"/>
      <c r="P167" s="105"/>
      <c r="Q167" s="105"/>
      <c r="R167" s="105"/>
      <c r="S167" s="105"/>
      <c r="T167" s="113"/>
      <c r="AT167" s="15" t="s">
        <v>237</v>
      </c>
      <c r="AU167" s="15" t="s">
        <v>88</v>
      </c>
    </row>
    <row r="168" spans="2:65" s="122" customFormat="1">
      <c r="B168" s="121"/>
      <c r="D168" s="110" t="s">
        <v>218</v>
      </c>
      <c r="E168" s="123" t="s">
        <v>1</v>
      </c>
      <c r="F168" s="124" t="s">
        <v>1647</v>
      </c>
      <c r="H168" s="125">
        <v>33.909999999999997</v>
      </c>
      <c r="I168" s="6"/>
      <c r="L168" s="121"/>
      <c r="M168" s="126"/>
      <c r="N168" s="127"/>
      <c r="O168" s="127"/>
      <c r="P168" s="127"/>
      <c r="Q168" s="127"/>
      <c r="R168" s="127"/>
      <c r="S168" s="127"/>
      <c r="T168" s="128"/>
      <c r="AT168" s="123" t="s">
        <v>218</v>
      </c>
      <c r="AU168" s="123" t="s">
        <v>88</v>
      </c>
      <c r="AV168" s="122" t="s">
        <v>88</v>
      </c>
      <c r="AW168" s="122" t="s">
        <v>35</v>
      </c>
      <c r="AX168" s="122" t="s">
        <v>86</v>
      </c>
      <c r="AY168" s="123" t="s">
        <v>205</v>
      </c>
    </row>
    <row r="169" spans="2:65" s="25" customFormat="1" ht="16.5" customHeight="1">
      <c r="B169" s="23"/>
      <c r="C169" s="207" t="s">
        <v>320</v>
      </c>
      <c r="D169" s="207" t="s">
        <v>221</v>
      </c>
      <c r="E169" s="208" t="s">
        <v>1536</v>
      </c>
      <c r="F169" s="209" t="s">
        <v>1537</v>
      </c>
      <c r="G169" s="210" t="s">
        <v>233</v>
      </c>
      <c r="H169" s="211">
        <v>3.49</v>
      </c>
      <c r="I169" s="8"/>
      <c r="J169" s="211">
        <f>ROUND(I169*H169,2)</f>
        <v>0</v>
      </c>
      <c r="K169" s="209" t="s">
        <v>234</v>
      </c>
      <c r="L169" s="212"/>
      <c r="M169" s="213" t="s">
        <v>1</v>
      </c>
      <c r="N169" s="214" t="s">
        <v>44</v>
      </c>
      <c r="O169" s="105"/>
      <c r="P169" s="106">
        <f>O169*H169</f>
        <v>0</v>
      </c>
      <c r="Q169" s="106">
        <v>0.2</v>
      </c>
      <c r="R169" s="106">
        <f>Q169*H169</f>
        <v>0.69800000000000006</v>
      </c>
      <c r="S169" s="106">
        <v>0</v>
      </c>
      <c r="T169" s="107">
        <f>S169*H169</f>
        <v>0</v>
      </c>
      <c r="AR169" s="108" t="s">
        <v>225</v>
      </c>
      <c r="AT169" s="108" t="s">
        <v>221</v>
      </c>
      <c r="AU169" s="108" t="s">
        <v>88</v>
      </c>
      <c r="AY169" s="15" t="s">
        <v>205</v>
      </c>
      <c r="BE169" s="109">
        <f>IF(N169="základní",J169,0)</f>
        <v>0</v>
      </c>
      <c r="BF169" s="109">
        <f>IF(N169="snížená",J169,0)</f>
        <v>0</v>
      </c>
      <c r="BG169" s="109">
        <f>IF(N169="zákl. přenesená",J169,0)</f>
        <v>0</v>
      </c>
      <c r="BH169" s="109">
        <f>IF(N169="sníž. přenesená",J169,0)</f>
        <v>0</v>
      </c>
      <c r="BI169" s="109">
        <f>IF(N169="nulová",J169,0)</f>
        <v>0</v>
      </c>
      <c r="BJ169" s="15" t="s">
        <v>86</v>
      </c>
      <c r="BK169" s="109">
        <f>ROUND(I169*H169,2)</f>
        <v>0</v>
      </c>
      <c r="BL169" s="15" t="s">
        <v>212</v>
      </c>
      <c r="BM169" s="108" t="s">
        <v>1648</v>
      </c>
    </row>
    <row r="170" spans="2:65" s="25" customFormat="1">
      <c r="B170" s="23"/>
      <c r="D170" s="110" t="s">
        <v>214</v>
      </c>
      <c r="F170" s="198" t="s">
        <v>1537</v>
      </c>
      <c r="I170" s="2"/>
      <c r="L170" s="23"/>
      <c r="M170" s="112"/>
      <c r="N170" s="105"/>
      <c r="O170" s="105"/>
      <c r="P170" s="105"/>
      <c r="Q170" s="105"/>
      <c r="R170" s="105"/>
      <c r="S170" s="105"/>
      <c r="T170" s="113"/>
      <c r="AT170" s="15" t="s">
        <v>214</v>
      </c>
      <c r="AU170" s="15" t="s">
        <v>88</v>
      </c>
    </row>
    <row r="171" spans="2:65" s="122" customFormat="1">
      <c r="B171" s="121"/>
      <c r="D171" s="110" t="s">
        <v>218</v>
      </c>
      <c r="F171" s="124" t="s">
        <v>1649</v>
      </c>
      <c r="H171" s="125">
        <v>3.49</v>
      </c>
      <c r="I171" s="6"/>
      <c r="L171" s="121"/>
      <c r="M171" s="126"/>
      <c r="N171" s="127"/>
      <c r="O171" s="127"/>
      <c r="P171" s="127"/>
      <c r="Q171" s="127"/>
      <c r="R171" s="127"/>
      <c r="S171" s="127"/>
      <c r="T171" s="128"/>
      <c r="AT171" s="123" t="s">
        <v>218</v>
      </c>
      <c r="AU171" s="123" t="s">
        <v>88</v>
      </c>
      <c r="AV171" s="122" t="s">
        <v>88</v>
      </c>
      <c r="AW171" s="122" t="s">
        <v>3</v>
      </c>
      <c r="AX171" s="122" t="s">
        <v>86</v>
      </c>
      <c r="AY171" s="123" t="s">
        <v>205</v>
      </c>
    </row>
    <row r="172" spans="2:65" s="25" customFormat="1" ht="16.5" customHeight="1">
      <c r="B172" s="23"/>
      <c r="C172" s="98" t="s">
        <v>8</v>
      </c>
      <c r="D172" s="98" t="s">
        <v>207</v>
      </c>
      <c r="E172" s="99" t="s">
        <v>1540</v>
      </c>
      <c r="F172" s="100" t="s">
        <v>1541</v>
      </c>
      <c r="G172" s="101" t="s">
        <v>233</v>
      </c>
      <c r="H172" s="102">
        <v>1.5</v>
      </c>
      <c r="I172" s="5"/>
      <c r="J172" s="102">
        <f>ROUND(I172*H172,2)</f>
        <v>0</v>
      </c>
      <c r="K172" s="100" t="s">
        <v>234</v>
      </c>
      <c r="L172" s="23"/>
      <c r="M172" s="103" t="s">
        <v>1</v>
      </c>
      <c r="N172" s="104" t="s">
        <v>44</v>
      </c>
      <c r="O172" s="105"/>
      <c r="P172" s="106">
        <f>O172*H172</f>
        <v>0</v>
      </c>
      <c r="Q172" s="106">
        <v>0</v>
      </c>
      <c r="R172" s="106">
        <f>Q172*H172</f>
        <v>0</v>
      </c>
      <c r="S172" s="106">
        <v>0</v>
      </c>
      <c r="T172" s="107">
        <f>S172*H172</f>
        <v>0</v>
      </c>
      <c r="AR172" s="108" t="s">
        <v>212</v>
      </c>
      <c r="AT172" s="108" t="s">
        <v>207</v>
      </c>
      <c r="AU172" s="108" t="s">
        <v>88</v>
      </c>
      <c r="AY172" s="15" t="s">
        <v>205</v>
      </c>
      <c r="BE172" s="109">
        <f>IF(N172="základní",J172,0)</f>
        <v>0</v>
      </c>
      <c r="BF172" s="109">
        <f>IF(N172="snížená",J172,0)</f>
        <v>0</v>
      </c>
      <c r="BG172" s="109">
        <f>IF(N172="zákl. přenesená",J172,0)</f>
        <v>0</v>
      </c>
      <c r="BH172" s="109">
        <f>IF(N172="sníž. přenesená",J172,0)</f>
        <v>0</v>
      </c>
      <c r="BI172" s="109">
        <f>IF(N172="nulová",J172,0)</f>
        <v>0</v>
      </c>
      <c r="BJ172" s="15" t="s">
        <v>86</v>
      </c>
      <c r="BK172" s="109">
        <f>ROUND(I172*H172,2)</f>
        <v>0</v>
      </c>
      <c r="BL172" s="15" t="s">
        <v>212</v>
      </c>
      <c r="BM172" s="108" t="s">
        <v>1650</v>
      </c>
    </row>
    <row r="173" spans="2:65" s="25" customFormat="1">
      <c r="B173" s="23"/>
      <c r="D173" s="110" t="s">
        <v>214</v>
      </c>
      <c r="F173" s="198" t="s">
        <v>1543</v>
      </c>
      <c r="I173" s="2"/>
      <c r="L173" s="23"/>
      <c r="M173" s="112"/>
      <c r="N173" s="105"/>
      <c r="O173" s="105"/>
      <c r="P173" s="105"/>
      <c r="Q173" s="105"/>
      <c r="R173" s="105"/>
      <c r="S173" s="105"/>
      <c r="T173" s="113"/>
      <c r="AT173" s="15" t="s">
        <v>214</v>
      </c>
      <c r="AU173" s="15" t="s">
        <v>88</v>
      </c>
    </row>
    <row r="174" spans="2:65" s="122" customFormat="1">
      <c r="B174" s="121"/>
      <c r="D174" s="110" t="s">
        <v>218</v>
      </c>
      <c r="E174" s="123" t="s">
        <v>1</v>
      </c>
      <c r="F174" s="124" t="s">
        <v>1651</v>
      </c>
      <c r="H174" s="125">
        <v>1.5</v>
      </c>
      <c r="I174" s="6"/>
      <c r="L174" s="121"/>
      <c r="M174" s="126"/>
      <c r="N174" s="127"/>
      <c r="O174" s="127"/>
      <c r="P174" s="127"/>
      <c r="Q174" s="127"/>
      <c r="R174" s="127"/>
      <c r="S174" s="127"/>
      <c r="T174" s="128"/>
      <c r="AT174" s="123" t="s">
        <v>218</v>
      </c>
      <c r="AU174" s="123" t="s">
        <v>88</v>
      </c>
      <c r="AV174" s="122" t="s">
        <v>88</v>
      </c>
      <c r="AW174" s="122" t="s">
        <v>35</v>
      </c>
      <c r="AX174" s="122" t="s">
        <v>86</v>
      </c>
      <c r="AY174" s="123" t="s">
        <v>205</v>
      </c>
    </row>
    <row r="175" spans="2:65" s="25" customFormat="1" ht="24" customHeight="1">
      <c r="B175" s="23"/>
      <c r="C175" s="98" t="s">
        <v>334</v>
      </c>
      <c r="D175" s="98" t="s">
        <v>207</v>
      </c>
      <c r="E175" s="99" t="s">
        <v>1545</v>
      </c>
      <c r="F175" s="100" t="s">
        <v>1546</v>
      </c>
      <c r="G175" s="101" t="s">
        <v>224</v>
      </c>
      <c r="H175" s="102">
        <v>3.49</v>
      </c>
      <c r="I175" s="5"/>
      <c r="J175" s="102">
        <f>ROUND(I175*H175,2)</f>
        <v>0</v>
      </c>
      <c r="K175" s="100" t="s">
        <v>234</v>
      </c>
      <c r="L175" s="23"/>
      <c r="M175" s="103" t="s">
        <v>1</v>
      </c>
      <c r="N175" s="104" t="s">
        <v>44</v>
      </c>
      <c r="O175" s="105"/>
      <c r="P175" s="106">
        <f>O175*H175</f>
        <v>0</v>
      </c>
      <c r="Q175" s="106">
        <v>0</v>
      </c>
      <c r="R175" s="106">
        <f>Q175*H175</f>
        <v>0</v>
      </c>
      <c r="S175" s="106">
        <v>0</v>
      </c>
      <c r="T175" s="107">
        <f>S175*H175</f>
        <v>0</v>
      </c>
      <c r="AR175" s="108" t="s">
        <v>212</v>
      </c>
      <c r="AT175" s="108" t="s">
        <v>207</v>
      </c>
      <c r="AU175" s="108" t="s">
        <v>88</v>
      </c>
      <c r="AY175" s="15" t="s">
        <v>205</v>
      </c>
      <c r="BE175" s="109">
        <f>IF(N175="základní",J175,0)</f>
        <v>0</v>
      </c>
      <c r="BF175" s="109">
        <f>IF(N175="snížená",J175,0)</f>
        <v>0</v>
      </c>
      <c r="BG175" s="109">
        <f>IF(N175="zákl. přenesená",J175,0)</f>
        <v>0</v>
      </c>
      <c r="BH175" s="109">
        <f>IF(N175="sníž. přenesená",J175,0)</f>
        <v>0</v>
      </c>
      <c r="BI175" s="109">
        <f>IF(N175="nulová",J175,0)</f>
        <v>0</v>
      </c>
      <c r="BJ175" s="15" t="s">
        <v>86</v>
      </c>
      <c r="BK175" s="109">
        <f>ROUND(I175*H175,2)</f>
        <v>0</v>
      </c>
      <c r="BL175" s="15" t="s">
        <v>212</v>
      </c>
      <c r="BM175" s="108" t="s">
        <v>1652</v>
      </c>
    </row>
    <row r="176" spans="2:65" s="25" customFormat="1" ht="19.5">
      <c r="B176" s="23"/>
      <c r="D176" s="110" t="s">
        <v>214</v>
      </c>
      <c r="F176" s="198" t="s">
        <v>1548</v>
      </c>
      <c r="I176" s="2"/>
      <c r="L176" s="23"/>
      <c r="M176" s="112"/>
      <c r="N176" s="105"/>
      <c r="O176" s="105"/>
      <c r="P176" s="105"/>
      <c r="Q176" s="105"/>
      <c r="R176" s="105"/>
      <c r="S176" s="105"/>
      <c r="T176" s="113"/>
      <c r="AT176" s="15" t="s">
        <v>214</v>
      </c>
      <c r="AU176" s="15" t="s">
        <v>88</v>
      </c>
    </row>
    <row r="177" spans="2:65" s="86" customFormat="1" ht="22.9" customHeight="1">
      <c r="B177" s="85"/>
      <c r="D177" s="87" t="s">
        <v>78</v>
      </c>
      <c r="E177" s="96" t="s">
        <v>1577</v>
      </c>
      <c r="F177" s="96" t="s">
        <v>1653</v>
      </c>
      <c r="I177" s="4"/>
      <c r="J177" s="97">
        <f>BK177</f>
        <v>0</v>
      </c>
      <c r="L177" s="85"/>
      <c r="M177" s="90"/>
      <c r="N177" s="91"/>
      <c r="O177" s="91"/>
      <c r="P177" s="92">
        <f>SUM(P178:P212)</f>
        <v>0</v>
      </c>
      <c r="Q177" s="91"/>
      <c r="R177" s="92">
        <f>SUM(R178:R212)</f>
        <v>1.8872</v>
      </c>
      <c r="S177" s="91"/>
      <c r="T177" s="93">
        <f>SUM(T178:T212)</f>
        <v>0</v>
      </c>
      <c r="AR177" s="87" t="s">
        <v>86</v>
      </c>
      <c r="AT177" s="94" t="s">
        <v>78</v>
      </c>
      <c r="AU177" s="94" t="s">
        <v>86</v>
      </c>
      <c r="AY177" s="87" t="s">
        <v>205</v>
      </c>
      <c r="BK177" s="95">
        <f>SUM(BK178:BK212)</f>
        <v>0</v>
      </c>
    </row>
    <row r="178" spans="2:65" s="25" customFormat="1" ht="24" customHeight="1">
      <c r="B178" s="23"/>
      <c r="C178" s="98" t="s">
        <v>343</v>
      </c>
      <c r="D178" s="98" t="s">
        <v>207</v>
      </c>
      <c r="E178" s="99" t="s">
        <v>1579</v>
      </c>
      <c r="F178" s="100" t="s">
        <v>1580</v>
      </c>
      <c r="G178" s="101" t="s">
        <v>346</v>
      </c>
      <c r="H178" s="102">
        <v>72</v>
      </c>
      <c r="I178" s="5"/>
      <c r="J178" s="102">
        <f>ROUND(I178*H178,2)</f>
        <v>0</v>
      </c>
      <c r="K178" s="100" t="s">
        <v>234</v>
      </c>
      <c r="L178" s="23"/>
      <c r="M178" s="103" t="s">
        <v>1</v>
      </c>
      <c r="N178" s="104" t="s">
        <v>44</v>
      </c>
      <c r="O178" s="105"/>
      <c r="P178" s="106">
        <f>O178*H178</f>
        <v>0</v>
      </c>
      <c r="Q178" s="106">
        <v>0</v>
      </c>
      <c r="R178" s="106">
        <f>Q178*H178</f>
        <v>0</v>
      </c>
      <c r="S178" s="106">
        <v>0</v>
      </c>
      <c r="T178" s="107">
        <f>S178*H178</f>
        <v>0</v>
      </c>
      <c r="AR178" s="108" t="s">
        <v>212</v>
      </c>
      <c r="AT178" s="108" t="s">
        <v>207</v>
      </c>
      <c r="AU178" s="108" t="s">
        <v>88</v>
      </c>
      <c r="AY178" s="15" t="s">
        <v>205</v>
      </c>
      <c r="BE178" s="109">
        <f>IF(N178="základní",J178,0)</f>
        <v>0</v>
      </c>
      <c r="BF178" s="109">
        <f>IF(N178="snížená",J178,0)</f>
        <v>0</v>
      </c>
      <c r="BG178" s="109">
        <f>IF(N178="zákl. přenesená",J178,0)</f>
        <v>0</v>
      </c>
      <c r="BH178" s="109">
        <f>IF(N178="sníž. přenesená",J178,0)</f>
        <v>0</v>
      </c>
      <c r="BI178" s="109">
        <f>IF(N178="nulová",J178,0)</f>
        <v>0</v>
      </c>
      <c r="BJ178" s="15" t="s">
        <v>86</v>
      </c>
      <c r="BK178" s="109">
        <f>ROUND(I178*H178,2)</f>
        <v>0</v>
      </c>
      <c r="BL178" s="15" t="s">
        <v>212</v>
      </c>
      <c r="BM178" s="108" t="s">
        <v>1654</v>
      </c>
    </row>
    <row r="179" spans="2:65" s="25" customFormat="1" ht="29.25">
      <c r="B179" s="23"/>
      <c r="D179" s="110" t="s">
        <v>214</v>
      </c>
      <c r="F179" s="198" t="s">
        <v>1582</v>
      </c>
      <c r="I179" s="2"/>
      <c r="L179" s="23"/>
      <c r="M179" s="112"/>
      <c r="N179" s="105"/>
      <c r="O179" s="105"/>
      <c r="P179" s="105"/>
      <c r="Q179" s="105"/>
      <c r="R179" s="105"/>
      <c r="S179" s="105"/>
      <c r="T179" s="113"/>
      <c r="AT179" s="15" t="s">
        <v>214</v>
      </c>
      <c r="AU179" s="15" t="s">
        <v>88</v>
      </c>
    </row>
    <row r="180" spans="2:65" s="25" customFormat="1" ht="87.75">
      <c r="B180" s="23"/>
      <c r="D180" s="110" t="s">
        <v>237</v>
      </c>
      <c r="F180" s="111" t="s">
        <v>1476</v>
      </c>
      <c r="I180" s="2"/>
      <c r="L180" s="23"/>
      <c r="M180" s="112"/>
      <c r="N180" s="105"/>
      <c r="O180" s="105"/>
      <c r="P180" s="105"/>
      <c r="Q180" s="105"/>
      <c r="R180" s="105"/>
      <c r="S180" s="105"/>
      <c r="T180" s="113"/>
      <c r="AT180" s="15" t="s">
        <v>237</v>
      </c>
      <c r="AU180" s="15" t="s">
        <v>88</v>
      </c>
    </row>
    <row r="181" spans="2:65" s="122" customFormat="1">
      <c r="B181" s="121"/>
      <c r="D181" s="110" t="s">
        <v>218</v>
      </c>
      <c r="E181" s="123" t="s">
        <v>1</v>
      </c>
      <c r="F181" s="124" t="s">
        <v>1655</v>
      </c>
      <c r="H181" s="125">
        <v>28</v>
      </c>
      <c r="I181" s="6"/>
      <c r="L181" s="121"/>
      <c r="M181" s="126"/>
      <c r="N181" s="127"/>
      <c r="O181" s="127"/>
      <c r="P181" s="127"/>
      <c r="Q181" s="127"/>
      <c r="R181" s="127"/>
      <c r="S181" s="127"/>
      <c r="T181" s="128"/>
      <c r="AT181" s="123" t="s">
        <v>218</v>
      </c>
      <c r="AU181" s="123" t="s">
        <v>88</v>
      </c>
      <c r="AV181" s="122" t="s">
        <v>88</v>
      </c>
      <c r="AW181" s="122" t="s">
        <v>35</v>
      </c>
      <c r="AX181" s="122" t="s">
        <v>79</v>
      </c>
      <c r="AY181" s="123" t="s">
        <v>205</v>
      </c>
    </row>
    <row r="182" spans="2:65" s="122" customFormat="1">
      <c r="B182" s="121"/>
      <c r="D182" s="110" t="s">
        <v>218</v>
      </c>
      <c r="E182" s="123" t="s">
        <v>1</v>
      </c>
      <c r="F182" s="124" t="s">
        <v>1656</v>
      </c>
      <c r="H182" s="125">
        <v>39</v>
      </c>
      <c r="I182" s="6"/>
      <c r="L182" s="121"/>
      <c r="M182" s="126"/>
      <c r="N182" s="127"/>
      <c r="O182" s="127"/>
      <c r="P182" s="127"/>
      <c r="Q182" s="127"/>
      <c r="R182" s="127"/>
      <c r="S182" s="127"/>
      <c r="T182" s="128"/>
      <c r="AT182" s="123" t="s">
        <v>218</v>
      </c>
      <c r="AU182" s="123" t="s">
        <v>88</v>
      </c>
      <c r="AV182" s="122" t="s">
        <v>88</v>
      </c>
      <c r="AW182" s="122" t="s">
        <v>35</v>
      </c>
      <c r="AX182" s="122" t="s">
        <v>79</v>
      </c>
      <c r="AY182" s="123" t="s">
        <v>205</v>
      </c>
    </row>
    <row r="183" spans="2:65" s="122" customFormat="1">
      <c r="B183" s="121"/>
      <c r="D183" s="110" t="s">
        <v>218</v>
      </c>
      <c r="E183" s="123" t="s">
        <v>1</v>
      </c>
      <c r="F183" s="124" t="s">
        <v>1657</v>
      </c>
      <c r="H183" s="125">
        <v>5</v>
      </c>
      <c r="I183" s="6"/>
      <c r="L183" s="121"/>
      <c r="M183" s="126"/>
      <c r="N183" s="127"/>
      <c r="O183" s="127"/>
      <c r="P183" s="127"/>
      <c r="Q183" s="127"/>
      <c r="R183" s="127"/>
      <c r="S183" s="127"/>
      <c r="T183" s="128"/>
      <c r="AT183" s="123" t="s">
        <v>218</v>
      </c>
      <c r="AU183" s="123" t="s">
        <v>88</v>
      </c>
      <c r="AV183" s="122" t="s">
        <v>88</v>
      </c>
      <c r="AW183" s="122" t="s">
        <v>35</v>
      </c>
      <c r="AX183" s="122" t="s">
        <v>79</v>
      </c>
      <c r="AY183" s="123" t="s">
        <v>205</v>
      </c>
    </row>
    <row r="184" spans="2:65" s="200" customFormat="1">
      <c r="B184" s="199"/>
      <c r="D184" s="110" t="s">
        <v>218</v>
      </c>
      <c r="E184" s="201" t="s">
        <v>1</v>
      </c>
      <c r="F184" s="202" t="s">
        <v>220</v>
      </c>
      <c r="H184" s="203">
        <v>72</v>
      </c>
      <c r="I184" s="7"/>
      <c r="L184" s="199"/>
      <c r="M184" s="204"/>
      <c r="N184" s="205"/>
      <c r="O184" s="205"/>
      <c r="P184" s="205"/>
      <c r="Q184" s="205"/>
      <c r="R184" s="205"/>
      <c r="S184" s="205"/>
      <c r="T184" s="206"/>
      <c r="AT184" s="201" t="s">
        <v>218</v>
      </c>
      <c r="AU184" s="201" t="s">
        <v>88</v>
      </c>
      <c r="AV184" s="200" t="s">
        <v>212</v>
      </c>
      <c r="AW184" s="200" t="s">
        <v>35</v>
      </c>
      <c r="AX184" s="200" t="s">
        <v>86</v>
      </c>
      <c r="AY184" s="201" t="s">
        <v>205</v>
      </c>
    </row>
    <row r="185" spans="2:65" s="25" customFormat="1" ht="16.5" customHeight="1">
      <c r="B185" s="23"/>
      <c r="C185" s="207" t="s">
        <v>353</v>
      </c>
      <c r="D185" s="207" t="s">
        <v>221</v>
      </c>
      <c r="E185" s="208" t="s">
        <v>1480</v>
      </c>
      <c r="F185" s="209" t="s">
        <v>1481</v>
      </c>
      <c r="G185" s="210" t="s">
        <v>233</v>
      </c>
      <c r="H185" s="211">
        <v>1.8</v>
      </c>
      <c r="I185" s="8"/>
      <c r="J185" s="211">
        <f>ROUND(I185*H185,2)</f>
        <v>0</v>
      </c>
      <c r="K185" s="209" t="s">
        <v>234</v>
      </c>
      <c r="L185" s="212"/>
      <c r="M185" s="213" t="s">
        <v>1</v>
      </c>
      <c r="N185" s="214" t="s">
        <v>44</v>
      </c>
      <c r="O185" s="105"/>
      <c r="P185" s="106">
        <f>O185*H185</f>
        <v>0</v>
      </c>
      <c r="Q185" s="106">
        <v>0.21</v>
      </c>
      <c r="R185" s="106">
        <f>Q185*H185</f>
        <v>0.378</v>
      </c>
      <c r="S185" s="106">
        <v>0</v>
      </c>
      <c r="T185" s="107">
        <f>S185*H185</f>
        <v>0</v>
      </c>
      <c r="AR185" s="108" t="s">
        <v>225</v>
      </c>
      <c r="AT185" s="108" t="s">
        <v>221</v>
      </c>
      <c r="AU185" s="108" t="s">
        <v>88</v>
      </c>
      <c r="AY185" s="15" t="s">
        <v>205</v>
      </c>
      <c r="BE185" s="109">
        <f>IF(N185="základní",J185,0)</f>
        <v>0</v>
      </c>
      <c r="BF185" s="109">
        <f>IF(N185="snížená",J185,0)</f>
        <v>0</v>
      </c>
      <c r="BG185" s="109">
        <f>IF(N185="zákl. přenesená",J185,0)</f>
        <v>0</v>
      </c>
      <c r="BH185" s="109">
        <f>IF(N185="sníž. přenesená",J185,0)</f>
        <v>0</v>
      </c>
      <c r="BI185" s="109">
        <f>IF(N185="nulová",J185,0)</f>
        <v>0</v>
      </c>
      <c r="BJ185" s="15" t="s">
        <v>86</v>
      </c>
      <c r="BK185" s="109">
        <f>ROUND(I185*H185,2)</f>
        <v>0</v>
      </c>
      <c r="BL185" s="15" t="s">
        <v>212</v>
      </c>
      <c r="BM185" s="108" t="s">
        <v>1658</v>
      </c>
    </row>
    <row r="186" spans="2:65" s="25" customFormat="1">
      <c r="B186" s="23"/>
      <c r="D186" s="110" t="s">
        <v>214</v>
      </c>
      <c r="F186" s="198" t="s">
        <v>1483</v>
      </c>
      <c r="I186" s="2"/>
      <c r="L186" s="23"/>
      <c r="M186" s="112"/>
      <c r="N186" s="105"/>
      <c r="O186" s="105"/>
      <c r="P186" s="105"/>
      <c r="Q186" s="105"/>
      <c r="R186" s="105"/>
      <c r="S186" s="105"/>
      <c r="T186" s="113"/>
      <c r="AT186" s="15" t="s">
        <v>214</v>
      </c>
      <c r="AU186" s="15" t="s">
        <v>88</v>
      </c>
    </row>
    <row r="187" spans="2:65" s="122" customFormat="1">
      <c r="B187" s="121"/>
      <c r="D187" s="110" t="s">
        <v>218</v>
      </c>
      <c r="F187" s="124" t="s">
        <v>1659</v>
      </c>
      <c r="H187" s="125">
        <v>1.8</v>
      </c>
      <c r="I187" s="6"/>
      <c r="L187" s="121"/>
      <c r="M187" s="126"/>
      <c r="N187" s="127"/>
      <c r="O187" s="127"/>
      <c r="P187" s="127"/>
      <c r="Q187" s="127"/>
      <c r="R187" s="127"/>
      <c r="S187" s="127"/>
      <c r="T187" s="128"/>
      <c r="AT187" s="123" t="s">
        <v>218</v>
      </c>
      <c r="AU187" s="123" t="s">
        <v>88</v>
      </c>
      <c r="AV187" s="122" t="s">
        <v>88</v>
      </c>
      <c r="AW187" s="122" t="s">
        <v>3</v>
      </c>
      <c r="AX187" s="122" t="s">
        <v>86</v>
      </c>
      <c r="AY187" s="123" t="s">
        <v>205</v>
      </c>
    </row>
    <row r="188" spans="2:65" s="25" customFormat="1" ht="24" customHeight="1">
      <c r="B188" s="23"/>
      <c r="C188" s="98" t="s">
        <v>360</v>
      </c>
      <c r="D188" s="98" t="s">
        <v>207</v>
      </c>
      <c r="E188" s="99" t="s">
        <v>1589</v>
      </c>
      <c r="F188" s="100" t="s">
        <v>1590</v>
      </c>
      <c r="G188" s="101" t="s">
        <v>346</v>
      </c>
      <c r="H188" s="102">
        <v>72</v>
      </c>
      <c r="I188" s="5"/>
      <c r="J188" s="102">
        <f>ROUND(I188*H188,2)</f>
        <v>0</v>
      </c>
      <c r="K188" s="100" t="s">
        <v>234</v>
      </c>
      <c r="L188" s="23"/>
      <c r="M188" s="103" t="s">
        <v>1</v>
      </c>
      <c r="N188" s="104" t="s">
        <v>44</v>
      </c>
      <c r="O188" s="105"/>
      <c r="P188" s="106">
        <f>O188*H188</f>
        <v>0</v>
      </c>
      <c r="Q188" s="106">
        <v>0</v>
      </c>
      <c r="R188" s="106">
        <f>Q188*H188</f>
        <v>0</v>
      </c>
      <c r="S188" s="106">
        <v>0</v>
      </c>
      <c r="T188" s="107">
        <f>S188*H188</f>
        <v>0</v>
      </c>
      <c r="AR188" s="108" t="s">
        <v>212</v>
      </c>
      <c r="AT188" s="108" t="s">
        <v>207</v>
      </c>
      <c r="AU188" s="108" t="s">
        <v>88</v>
      </c>
      <c r="AY188" s="15" t="s">
        <v>205</v>
      </c>
      <c r="BE188" s="109">
        <f>IF(N188="základní",J188,0)</f>
        <v>0</v>
      </c>
      <c r="BF188" s="109">
        <f>IF(N188="snížená",J188,0)</f>
        <v>0</v>
      </c>
      <c r="BG188" s="109">
        <f>IF(N188="zákl. přenesená",J188,0)</f>
        <v>0</v>
      </c>
      <c r="BH188" s="109">
        <f>IF(N188="sníž. přenesená",J188,0)</f>
        <v>0</v>
      </c>
      <c r="BI188" s="109">
        <f>IF(N188="nulová",J188,0)</f>
        <v>0</v>
      </c>
      <c r="BJ188" s="15" t="s">
        <v>86</v>
      </c>
      <c r="BK188" s="109">
        <f>ROUND(I188*H188,2)</f>
        <v>0</v>
      </c>
      <c r="BL188" s="15" t="s">
        <v>212</v>
      </c>
      <c r="BM188" s="108" t="s">
        <v>1660</v>
      </c>
    </row>
    <row r="189" spans="2:65" s="25" customFormat="1" ht="19.5">
      <c r="B189" s="23"/>
      <c r="D189" s="110" t="s">
        <v>214</v>
      </c>
      <c r="F189" s="198" t="s">
        <v>1661</v>
      </c>
      <c r="I189" s="2"/>
      <c r="L189" s="23"/>
      <c r="M189" s="112"/>
      <c r="N189" s="105"/>
      <c r="O189" s="105"/>
      <c r="P189" s="105"/>
      <c r="Q189" s="105"/>
      <c r="R189" s="105"/>
      <c r="S189" s="105"/>
      <c r="T189" s="113"/>
      <c r="AT189" s="15" t="s">
        <v>214</v>
      </c>
      <c r="AU189" s="15" t="s">
        <v>88</v>
      </c>
    </row>
    <row r="190" spans="2:65" s="25" customFormat="1" ht="68.25">
      <c r="B190" s="23"/>
      <c r="D190" s="110" t="s">
        <v>237</v>
      </c>
      <c r="F190" s="111" t="s">
        <v>1489</v>
      </c>
      <c r="I190" s="2"/>
      <c r="L190" s="23"/>
      <c r="M190" s="112"/>
      <c r="N190" s="105"/>
      <c r="O190" s="105"/>
      <c r="P190" s="105"/>
      <c r="Q190" s="105"/>
      <c r="R190" s="105"/>
      <c r="S190" s="105"/>
      <c r="T190" s="113"/>
      <c r="AT190" s="15" t="s">
        <v>237</v>
      </c>
      <c r="AU190" s="15" t="s">
        <v>88</v>
      </c>
    </row>
    <row r="191" spans="2:65" s="25" customFormat="1" ht="16.5" customHeight="1">
      <c r="B191" s="23"/>
      <c r="C191" s="207" t="s">
        <v>368</v>
      </c>
      <c r="D191" s="207" t="s">
        <v>221</v>
      </c>
      <c r="E191" s="208" t="s">
        <v>1593</v>
      </c>
      <c r="F191" s="209" t="s">
        <v>1594</v>
      </c>
      <c r="G191" s="210" t="s">
        <v>346</v>
      </c>
      <c r="H191" s="211">
        <v>28</v>
      </c>
      <c r="I191" s="8"/>
      <c r="J191" s="211">
        <f>ROUND(I191*H191,2)</f>
        <v>0</v>
      </c>
      <c r="K191" s="209" t="s">
        <v>211</v>
      </c>
      <c r="L191" s="212"/>
      <c r="M191" s="213" t="s">
        <v>1</v>
      </c>
      <c r="N191" s="214" t="s">
        <v>44</v>
      </c>
      <c r="O191" s="105"/>
      <c r="P191" s="106">
        <f>O191*H191</f>
        <v>0</v>
      </c>
      <c r="Q191" s="106">
        <v>3.5E-4</v>
      </c>
      <c r="R191" s="106">
        <f>Q191*H191</f>
        <v>9.7999999999999997E-3</v>
      </c>
      <c r="S191" s="106">
        <v>0</v>
      </c>
      <c r="T191" s="107">
        <f>S191*H191</f>
        <v>0</v>
      </c>
      <c r="AR191" s="108" t="s">
        <v>225</v>
      </c>
      <c r="AT191" s="108" t="s">
        <v>221</v>
      </c>
      <c r="AU191" s="108" t="s">
        <v>88</v>
      </c>
      <c r="AY191" s="15" t="s">
        <v>205</v>
      </c>
      <c r="BE191" s="109">
        <f>IF(N191="základní",J191,0)</f>
        <v>0</v>
      </c>
      <c r="BF191" s="109">
        <f>IF(N191="snížená",J191,0)</f>
        <v>0</v>
      </c>
      <c r="BG191" s="109">
        <f>IF(N191="zákl. přenesená",J191,0)</f>
        <v>0</v>
      </c>
      <c r="BH191" s="109">
        <f>IF(N191="sníž. přenesená",J191,0)</f>
        <v>0</v>
      </c>
      <c r="BI191" s="109">
        <f>IF(N191="nulová",J191,0)</f>
        <v>0</v>
      </c>
      <c r="BJ191" s="15" t="s">
        <v>86</v>
      </c>
      <c r="BK191" s="109">
        <f>ROUND(I191*H191,2)</f>
        <v>0</v>
      </c>
      <c r="BL191" s="15" t="s">
        <v>212</v>
      </c>
      <c r="BM191" s="108" t="s">
        <v>1662</v>
      </c>
    </row>
    <row r="192" spans="2:65" s="122" customFormat="1">
      <c r="B192" s="121"/>
      <c r="D192" s="110" t="s">
        <v>218</v>
      </c>
      <c r="E192" s="123" t="s">
        <v>1</v>
      </c>
      <c r="F192" s="124" t="s">
        <v>1663</v>
      </c>
      <c r="H192" s="125">
        <v>28</v>
      </c>
      <c r="I192" s="6"/>
      <c r="L192" s="121"/>
      <c r="M192" s="126"/>
      <c r="N192" s="127"/>
      <c r="O192" s="127"/>
      <c r="P192" s="127"/>
      <c r="Q192" s="127"/>
      <c r="R192" s="127"/>
      <c r="S192" s="127"/>
      <c r="T192" s="128"/>
      <c r="AT192" s="123" t="s">
        <v>218</v>
      </c>
      <c r="AU192" s="123" t="s">
        <v>88</v>
      </c>
      <c r="AV192" s="122" t="s">
        <v>88</v>
      </c>
      <c r="AW192" s="122" t="s">
        <v>35</v>
      </c>
      <c r="AX192" s="122" t="s">
        <v>86</v>
      </c>
      <c r="AY192" s="123" t="s">
        <v>205</v>
      </c>
    </row>
    <row r="193" spans="2:65" s="25" customFormat="1" ht="16.5" customHeight="1">
      <c r="B193" s="23"/>
      <c r="C193" s="207" t="s">
        <v>7</v>
      </c>
      <c r="D193" s="207" t="s">
        <v>221</v>
      </c>
      <c r="E193" s="208" t="s">
        <v>1597</v>
      </c>
      <c r="F193" s="209" t="s">
        <v>1598</v>
      </c>
      <c r="G193" s="210" t="s">
        <v>346</v>
      </c>
      <c r="H193" s="211">
        <v>39</v>
      </c>
      <c r="I193" s="8"/>
      <c r="J193" s="211">
        <f>ROUND(I193*H193,2)</f>
        <v>0</v>
      </c>
      <c r="K193" s="209" t="s">
        <v>211</v>
      </c>
      <c r="L193" s="212"/>
      <c r="M193" s="213" t="s">
        <v>1</v>
      </c>
      <c r="N193" s="214" t="s">
        <v>44</v>
      </c>
      <c r="O193" s="105"/>
      <c r="P193" s="106">
        <f>O193*H193</f>
        <v>0</v>
      </c>
      <c r="Q193" s="106">
        <v>3.5E-4</v>
      </c>
      <c r="R193" s="106">
        <f>Q193*H193</f>
        <v>1.3650000000000001E-2</v>
      </c>
      <c r="S193" s="106">
        <v>0</v>
      </c>
      <c r="T193" s="107">
        <f>S193*H193</f>
        <v>0</v>
      </c>
      <c r="AR193" s="108" t="s">
        <v>225</v>
      </c>
      <c r="AT193" s="108" t="s">
        <v>221</v>
      </c>
      <c r="AU193" s="108" t="s">
        <v>88</v>
      </c>
      <c r="AY193" s="15" t="s">
        <v>205</v>
      </c>
      <c r="BE193" s="109">
        <f>IF(N193="základní",J193,0)</f>
        <v>0</v>
      </c>
      <c r="BF193" s="109">
        <f>IF(N193="snížená",J193,0)</f>
        <v>0</v>
      </c>
      <c r="BG193" s="109">
        <f>IF(N193="zákl. přenesená",J193,0)</f>
        <v>0</v>
      </c>
      <c r="BH193" s="109">
        <f>IF(N193="sníž. přenesená",J193,0)</f>
        <v>0</v>
      </c>
      <c r="BI193" s="109">
        <f>IF(N193="nulová",J193,0)</f>
        <v>0</v>
      </c>
      <c r="BJ193" s="15" t="s">
        <v>86</v>
      </c>
      <c r="BK193" s="109">
        <f>ROUND(I193*H193,2)</f>
        <v>0</v>
      </c>
      <c r="BL193" s="15" t="s">
        <v>212</v>
      </c>
      <c r="BM193" s="108" t="s">
        <v>1664</v>
      </c>
    </row>
    <row r="194" spans="2:65" s="122" customFormat="1">
      <c r="B194" s="121"/>
      <c r="D194" s="110" t="s">
        <v>218</v>
      </c>
      <c r="E194" s="123" t="s">
        <v>1</v>
      </c>
      <c r="F194" s="124" t="s">
        <v>1665</v>
      </c>
      <c r="H194" s="125">
        <v>39</v>
      </c>
      <c r="I194" s="6"/>
      <c r="L194" s="121"/>
      <c r="M194" s="126"/>
      <c r="N194" s="127"/>
      <c r="O194" s="127"/>
      <c r="P194" s="127"/>
      <c r="Q194" s="127"/>
      <c r="R194" s="127"/>
      <c r="S194" s="127"/>
      <c r="T194" s="128"/>
      <c r="AT194" s="123" t="s">
        <v>218</v>
      </c>
      <c r="AU194" s="123" t="s">
        <v>88</v>
      </c>
      <c r="AV194" s="122" t="s">
        <v>88</v>
      </c>
      <c r="AW194" s="122" t="s">
        <v>35</v>
      </c>
      <c r="AX194" s="122" t="s">
        <v>86</v>
      </c>
      <c r="AY194" s="123" t="s">
        <v>205</v>
      </c>
    </row>
    <row r="195" spans="2:65" s="25" customFormat="1" ht="16.5" customHeight="1">
      <c r="B195" s="23"/>
      <c r="C195" s="207" t="s">
        <v>380</v>
      </c>
      <c r="D195" s="207" t="s">
        <v>221</v>
      </c>
      <c r="E195" s="208" t="s">
        <v>1605</v>
      </c>
      <c r="F195" s="209" t="s">
        <v>1606</v>
      </c>
      <c r="G195" s="210" t="s">
        <v>346</v>
      </c>
      <c r="H195" s="211">
        <v>5</v>
      </c>
      <c r="I195" s="8"/>
      <c r="J195" s="211">
        <f>ROUND(I195*H195,2)</f>
        <v>0</v>
      </c>
      <c r="K195" s="209" t="s">
        <v>211</v>
      </c>
      <c r="L195" s="212"/>
      <c r="M195" s="213" t="s">
        <v>1</v>
      </c>
      <c r="N195" s="214" t="s">
        <v>44</v>
      </c>
      <c r="O195" s="105"/>
      <c r="P195" s="106">
        <f>O195*H195</f>
        <v>0</v>
      </c>
      <c r="Q195" s="106">
        <v>3.5E-4</v>
      </c>
      <c r="R195" s="106">
        <f>Q195*H195</f>
        <v>1.75E-3</v>
      </c>
      <c r="S195" s="106">
        <v>0</v>
      </c>
      <c r="T195" s="107">
        <f>S195*H195</f>
        <v>0</v>
      </c>
      <c r="AR195" s="108" t="s">
        <v>225</v>
      </c>
      <c r="AT195" s="108" t="s">
        <v>221</v>
      </c>
      <c r="AU195" s="108" t="s">
        <v>88</v>
      </c>
      <c r="AY195" s="15" t="s">
        <v>205</v>
      </c>
      <c r="BE195" s="109">
        <f>IF(N195="základní",J195,0)</f>
        <v>0</v>
      </c>
      <c r="BF195" s="109">
        <f>IF(N195="snížená",J195,0)</f>
        <v>0</v>
      </c>
      <c r="BG195" s="109">
        <f>IF(N195="zákl. přenesená",J195,0)</f>
        <v>0</v>
      </c>
      <c r="BH195" s="109">
        <f>IF(N195="sníž. přenesená",J195,0)</f>
        <v>0</v>
      </c>
      <c r="BI195" s="109">
        <f>IF(N195="nulová",J195,0)</f>
        <v>0</v>
      </c>
      <c r="BJ195" s="15" t="s">
        <v>86</v>
      </c>
      <c r="BK195" s="109">
        <f>ROUND(I195*H195,2)</f>
        <v>0</v>
      </c>
      <c r="BL195" s="15" t="s">
        <v>212</v>
      </c>
      <c r="BM195" s="108" t="s">
        <v>1666</v>
      </c>
    </row>
    <row r="196" spans="2:65" s="122" customFormat="1">
      <c r="B196" s="121"/>
      <c r="D196" s="110" t="s">
        <v>218</v>
      </c>
      <c r="E196" s="123" t="s">
        <v>1</v>
      </c>
      <c r="F196" s="124" t="s">
        <v>1667</v>
      </c>
      <c r="H196" s="125">
        <v>5</v>
      </c>
      <c r="I196" s="6"/>
      <c r="L196" s="121"/>
      <c r="M196" s="126"/>
      <c r="N196" s="127"/>
      <c r="O196" s="127"/>
      <c r="P196" s="127"/>
      <c r="Q196" s="127"/>
      <c r="R196" s="127"/>
      <c r="S196" s="127"/>
      <c r="T196" s="128"/>
      <c r="AT196" s="123" t="s">
        <v>218</v>
      </c>
      <c r="AU196" s="123" t="s">
        <v>88</v>
      </c>
      <c r="AV196" s="122" t="s">
        <v>88</v>
      </c>
      <c r="AW196" s="122" t="s">
        <v>35</v>
      </c>
      <c r="AX196" s="122" t="s">
        <v>79</v>
      </c>
      <c r="AY196" s="123" t="s">
        <v>205</v>
      </c>
    </row>
    <row r="197" spans="2:65" s="200" customFormat="1">
      <c r="B197" s="199"/>
      <c r="D197" s="110" t="s">
        <v>218</v>
      </c>
      <c r="E197" s="201" t="s">
        <v>1</v>
      </c>
      <c r="F197" s="202" t="s">
        <v>220</v>
      </c>
      <c r="H197" s="203">
        <v>5</v>
      </c>
      <c r="I197" s="7"/>
      <c r="L197" s="199"/>
      <c r="M197" s="204"/>
      <c r="N197" s="205"/>
      <c r="O197" s="205"/>
      <c r="P197" s="205"/>
      <c r="Q197" s="205"/>
      <c r="R197" s="205"/>
      <c r="S197" s="205"/>
      <c r="T197" s="206"/>
      <c r="AT197" s="201" t="s">
        <v>218</v>
      </c>
      <c r="AU197" s="201" t="s">
        <v>88</v>
      </c>
      <c r="AV197" s="200" t="s">
        <v>212</v>
      </c>
      <c r="AW197" s="200" t="s">
        <v>35</v>
      </c>
      <c r="AX197" s="200" t="s">
        <v>86</v>
      </c>
      <c r="AY197" s="201" t="s">
        <v>205</v>
      </c>
    </row>
    <row r="198" spans="2:65" s="25" customFormat="1" ht="24" customHeight="1">
      <c r="B198" s="23"/>
      <c r="C198" s="98" t="s">
        <v>389</v>
      </c>
      <c r="D198" s="98" t="s">
        <v>207</v>
      </c>
      <c r="E198" s="99" t="s">
        <v>1608</v>
      </c>
      <c r="F198" s="100" t="s">
        <v>1609</v>
      </c>
      <c r="G198" s="101" t="s">
        <v>210</v>
      </c>
      <c r="H198" s="102">
        <v>100.8</v>
      </c>
      <c r="I198" s="5"/>
      <c r="J198" s="102">
        <f>ROUND(I198*H198,2)</f>
        <v>0</v>
      </c>
      <c r="K198" s="100" t="s">
        <v>234</v>
      </c>
      <c r="L198" s="23"/>
      <c r="M198" s="103" t="s">
        <v>1</v>
      </c>
      <c r="N198" s="104" t="s">
        <v>44</v>
      </c>
      <c r="O198" s="105"/>
      <c r="P198" s="106">
        <f>O198*H198</f>
        <v>0</v>
      </c>
      <c r="Q198" s="106">
        <v>0</v>
      </c>
      <c r="R198" s="106">
        <f>Q198*H198</f>
        <v>0</v>
      </c>
      <c r="S198" s="106">
        <v>0</v>
      </c>
      <c r="T198" s="107">
        <f>S198*H198</f>
        <v>0</v>
      </c>
      <c r="AR198" s="108" t="s">
        <v>212</v>
      </c>
      <c r="AT198" s="108" t="s">
        <v>207</v>
      </c>
      <c r="AU198" s="108" t="s">
        <v>88</v>
      </c>
      <c r="AY198" s="15" t="s">
        <v>205</v>
      </c>
      <c r="BE198" s="109">
        <f>IF(N198="základní",J198,0)</f>
        <v>0</v>
      </c>
      <c r="BF198" s="109">
        <f>IF(N198="snížená",J198,0)</f>
        <v>0</v>
      </c>
      <c r="BG198" s="109">
        <f>IF(N198="zákl. přenesená",J198,0)</f>
        <v>0</v>
      </c>
      <c r="BH198" s="109">
        <f>IF(N198="sníž. přenesená",J198,0)</f>
        <v>0</v>
      </c>
      <c r="BI198" s="109">
        <f>IF(N198="nulová",J198,0)</f>
        <v>0</v>
      </c>
      <c r="BJ198" s="15" t="s">
        <v>86</v>
      </c>
      <c r="BK198" s="109">
        <f>ROUND(I198*H198,2)</f>
        <v>0</v>
      </c>
      <c r="BL198" s="15" t="s">
        <v>212</v>
      </c>
      <c r="BM198" s="108" t="s">
        <v>1668</v>
      </c>
    </row>
    <row r="199" spans="2:65" s="25" customFormat="1" ht="29.25">
      <c r="B199" s="23"/>
      <c r="D199" s="110" t="s">
        <v>214</v>
      </c>
      <c r="F199" s="198" t="s">
        <v>1669</v>
      </c>
      <c r="I199" s="2"/>
      <c r="L199" s="23"/>
      <c r="M199" s="112"/>
      <c r="N199" s="105"/>
      <c r="O199" s="105"/>
      <c r="P199" s="105"/>
      <c r="Q199" s="105"/>
      <c r="R199" s="105"/>
      <c r="S199" s="105"/>
      <c r="T199" s="113"/>
      <c r="AT199" s="15" t="s">
        <v>214</v>
      </c>
      <c r="AU199" s="15" t="s">
        <v>88</v>
      </c>
    </row>
    <row r="200" spans="2:65" s="25" customFormat="1" ht="146.25">
      <c r="B200" s="23"/>
      <c r="D200" s="110" t="s">
        <v>237</v>
      </c>
      <c r="F200" s="111" t="s">
        <v>1612</v>
      </c>
      <c r="I200" s="2"/>
      <c r="L200" s="23"/>
      <c r="M200" s="112"/>
      <c r="N200" s="105"/>
      <c r="O200" s="105"/>
      <c r="P200" s="105"/>
      <c r="Q200" s="105"/>
      <c r="R200" s="105"/>
      <c r="S200" s="105"/>
      <c r="T200" s="113"/>
      <c r="AT200" s="15" t="s">
        <v>237</v>
      </c>
      <c r="AU200" s="15" t="s">
        <v>88</v>
      </c>
    </row>
    <row r="201" spans="2:65" s="122" customFormat="1">
      <c r="B201" s="121"/>
      <c r="D201" s="110" t="s">
        <v>218</v>
      </c>
      <c r="E201" s="123" t="s">
        <v>1</v>
      </c>
      <c r="F201" s="124" t="s">
        <v>1670</v>
      </c>
      <c r="H201" s="125">
        <v>100.8</v>
      </c>
      <c r="I201" s="6"/>
      <c r="L201" s="121"/>
      <c r="M201" s="126"/>
      <c r="N201" s="127"/>
      <c r="O201" s="127"/>
      <c r="P201" s="127"/>
      <c r="Q201" s="127"/>
      <c r="R201" s="127"/>
      <c r="S201" s="127"/>
      <c r="T201" s="128"/>
      <c r="AT201" s="123" t="s">
        <v>218</v>
      </c>
      <c r="AU201" s="123" t="s">
        <v>88</v>
      </c>
      <c r="AV201" s="122" t="s">
        <v>88</v>
      </c>
      <c r="AW201" s="122" t="s">
        <v>35</v>
      </c>
      <c r="AX201" s="122" t="s">
        <v>86</v>
      </c>
      <c r="AY201" s="123" t="s">
        <v>205</v>
      </c>
    </row>
    <row r="202" spans="2:65" s="25" customFormat="1" ht="24" customHeight="1">
      <c r="B202" s="23"/>
      <c r="C202" s="98" t="s">
        <v>395</v>
      </c>
      <c r="D202" s="98" t="s">
        <v>207</v>
      </c>
      <c r="E202" s="99" t="s">
        <v>1530</v>
      </c>
      <c r="F202" s="100" t="s">
        <v>1531</v>
      </c>
      <c r="G202" s="101" t="s">
        <v>210</v>
      </c>
      <c r="H202" s="102">
        <v>72</v>
      </c>
      <c r="I202" s="5"/>
      <c r="J202" s="102">
        <f>ROUND(I202*H202,2)</f>
        <v>0</v>
      </c>
      <c r="K202" s="100" t="s">
        <v>234</v>
      </c>
      <c r="L202" s="23"/>
      <c r="M202" s="103" t="s">
        <v>1</v>
      </c>
      <c r="N202" s="104" t="s">
        <v>44</v>
      </c>
      <c r="O202" s="105"/>
      <c r="P202" s="106">
        <f>O202*H202</f>
        <v>0</v>
      </c>
      <c r="Q202" s="106">
        <v>0</v>
      </c>
      <c r="R202" s="106">
        <f>Q202*H202</f>
        <v>0</v>
      </c>
      <c r="S202" s="106">
        <v>0</v>
      </c>
      <c r="T202" s="107">
        <f>S202*H202</f>
        <v>0</v>
      </c>
      <c r="AR202" s="108" t="s">
        <v>212</v>
      </c>
      <c r="AT202" s="108" t="s">
        <v>207</v>
      </c>
      <c r="AU202" s="108" t="s">
        <v>88</v>
      </c>
      <c r="AY202" s="15" t="s">
        <v>205</v>
      </c>
      <c r="BE202" s="109">
        <f>IF(N202="základní",J202,0)</f>
        <v>0</v>
      </c>
      <c r="BF202" s="109">
        <f>IF(N202="snížená",J202,0)</f>
        <v>0</v>
      </c>
      <c r="BG202" s="109">
        <f>IF(N202="zákl. přenesená",J202,0)</f>
        <v>0</v>
      </c>
      <c r="BH202" s="109">
        <f>IF(N202="sníž. přenesená",J202,0)</f>
        <v>0</v>
      </c>
      <c r="BI202" s="109">
        <f>IF(N202="nulová",J202,0)</f>
        <v>0</v>
      </c>
      <c r="BJ202" s="15" t="s">
        <v>86</v>
      </c>
      <c r="BK202" s="109">
        <f>ROUND(I202*H202,2)</f>
        <v>0</v>
      </c>
      <c r="BL202" s="15" t="s">
        <v>212</v>
      </c>
      <c r="BM202" s="108" t="s">
        <v>1671</v>
      </c>
    </row>
    <row r="203" spans="2:65" s="25" customFormat="1" ht="19.5">
      <c r="B203" s="23"/>
      <c r="D203" s="110" t="s">
        <v>214</v>
      </c>
      <c r="F203" s="198" t="s">
        <v>1533</v>
      </c>
      <c r="I203" s="2"/>
      <c r="L203" s="23"/>
      <c r="M203" s="112"/>
      <c r="N203" s="105"/>
      <c r="O203" s="105"/>
      <c r="P203" s="105"/>
      <c r="Q203" s="105"/>
      <c r="R203" s="105"/>
      <c r="S203" s="105"/>
      <c r="T203" s="113"/>
      <c r="AT203" s="15" t="s">
        <v>214</v>
      </c>
      <c r="AU203" s="15" t="s">
        <v>88</v>
      </c>
    </row>
    <row r="204" spans="2:65" s="25" customFormat="1" ht="68.25">
      <c r="B204" s="23"/>
      <c r="D204" s="110" t="s">
        <v>237</v>
      </c>
      <c r="F204" s="111" t="s">
        <v>1534</v>
      </c>
      <c r="I204" s="2"/>
      <c r="L204" s="23"/>
      <c r="M204" s="112"/>
      <c r="N204" s="105"/>
      <c r="O204" s="105"/>
      <c r="P204" s="105"/>
      <c r="Q204" s="105"/>
      <c r="R204" s="105"/>
      <c r="S204" s="105"/>
      <c r="T204" s="113"/>
      <c r="AT204" s="15" t="s">
        <v>237</v>
      </c>
      <c r="AU204" s="15" t="s">
        <v>88</v>
      </c>
    </row>
    <row r="205" spans="2:65" s="25" customFormat="1" ht="16.5" customHeight="1">
      <c r="B205" s="23"/>
      <c r="C205" s="207" t="s">
        <v>401</v>
      </c>
      <c r="D205" s="207" t="s">
        <v>221</v>
      </c>
      <c r="E205" s="208" t="s">
        <v>1536</v>
      </c>
      <c r="F205" s="209" t="s">
        <v>1537</v>
      </c>
      <c r="G205" s="210" t="s">
        <v>233</v>
      </c>
      <c r="H205" s="211">
        <v>7.42</v>
      </c>
      <c r="I205" s="8"/>
      <c r="J205" s="211">
        <f>ROUND(I205*H205,2)</f>
        <v>0</v>
      </c>
      <c r="K205" s="209" t="s">
        <v>234</v>
      </c>
      <c r="L205" s="212"/>
      <c r="M205" s="213" t="s">
        <v>1</v>
      </c>
      <c r="N205" s="214" t="s">
        <v>44</v>
      </c>
      <c r="O205" s="105"/>
      <c r="P205" s="106">
        <f>O205*H205</f>
        <v>0</v>
      </c>
      <c r="Q205" s="106">
        <v>0.2</v>
      </c>
      <c r="R205" s="106">
        <f>Q205*H205</f>
        <v>1.484</v>
      </c>
      <c r="S205" s="106">
        <v>0</v>
      </c>
      <c r="T205" s="107">
        <f>S205*H205</f>
        <v>0</v>
      </c>
      <c r="AR205" s="108" t="s">
        <v>225</v>
      </c>
      <c r="AT205" s="108" t="s">
        <v>221</v>
      </c>
      <c r="AU205" s="108" t="s">
        <v>88</v>
      </c>
      <c r="AY205" s="15" t="s">
        <v>205</v>
      </c>
      <c r="BE205" s="109">
        <f>IF(N205="základní",J205,0)</f>
        <v>0</v>
      </c>
      <c r="BF205" s="109">
        <f>IF(N205="snížená",J205,0)</f>
        <v>0</v>
      </c>
      <c r="BG205" s="109">
        <f>IF(N205="zákl. přenesená",J205,0)</f>
        <v>0</v>
      </c>
      <c r="BH205" s="109">
        <f>IF(N205="sníž. přenesená",J205,0)</f>
        <v>0</v>
      </c>
      <c r="BI205" s="109">
        <f>IF(N205="nulová",J205,0)</f>
        <v>0</v>
      </c>
      <c r="BJ205" s="15" t="s">
        <v>86</v>
      </c>
      <c r="BK205" s="109">
        <f>ROUND(I205*H205,2)</f>
        <v>0</v>
      </c>
      <c r="BL205" s="15" t="s">
        <v>212</v>
      </c>
      <c r="BM205" s="108" t="s">
        <v>1672</v>
      </c>
    </row>
    <row r="206" spans="2:65" s="25" customFormat="1">
      <c r="B206" s="23"/>
      <c r="D206" s="110" t="s">
        <v>214</v>
      </c>
      <c r="F206" s="198" t="s">
        <v>1537</v>
      </c>
      <c r="I206" s="2"/>
      <c r="L206" s="23"/>
      <c r="M206" s="112"/>
      <c r="N206" s="105"/>
      <c r="O206" s="105"/>
      <c r="P206" s="105"/>
      <c r="Q206" s="105"/>
      <c r="R206" s="105"/>
      <c r="S206" s="105"/>
      <c r="T206" s="113"/>
      <c r="AT206" s="15" t="s">
        <v>214</v>
      </c>
      <c r="AU206" s="15" t="s">
        <v>88</v>
      </c>
    </row>
    <row r="207" spans="2:65" s="122" customFormat="1">
      <c r="B207" s="121"/>
      <c r="D207" s="110" t="s">
        <v>218</v>
      </c>
      <c r="F207" s="124" t="s">
        <v>1673</v>
      </c>
      <c r="H207" s="125">
        <v>7.42</v>
      </c>
      <c r="I207" s="6"/>
      <c r="L207" s="121"/>
      <c r="M207" s="126"/>
      <c r="N207" s="127"/>
      <c r="O207" s="127"/>
      <c r="P207" s="127"/>
      <c r="Q207" s="127"/>
      <c r="R207" s="127"/>
      <c r="S207" s="127"/>
      <c r="T207" s="128"/>
      <c r="AT207" s="123" t="s">
        <v>218</v>
      </c>
      <c r="AU207" s="123" t="s">
        <v>88</v>
      </c>
      <c r="AV207" s="122" t="s">
        <v>88</v>
      </c>
      <c r="AW207" s="122" t="s">
        <v>3</v>
      </c>
      <c r="AX207" s="122" t="s">
        <v>86</v>
      </c>
      <c r="AY207" s="123" t="s">
        <v>205</v>
      </c>
    </row>
    <row r="208" spans="2:65" s="25" customFormat="1" ht="16.5" customHeight="1">
      <c r="B208" s="23"/>
      <c r="C208" s="98" t="s">
        <v>407</v>
      </c>
      <c r="D208" s="98" t="s">
        <v>207</v>
      </c>
      <c r="E208" s="99" t="s">
        <v>1540</v>
      </c>
      <c r="F208" s="100" t="s">
        <v>1541</v>
      </c>
      <c r="G208" s="101" t="s">
        <v>233</v>
      </c>
      <c r="H208" s="102">
        <v>1.8</v>
      </c>
      <c r="I208" s="5"/>
      <c r="J208" s="102">
        <f>ROUND(I208*H208,2)</f>
        <v>0</v>
      </c>
      <c r="K208" s="100" t="s">
        <v>234</v>
      </c>
      <c r="L208" s="23"/>
      <c r="M208" s="103" t="s">
        <v>1</v>
      </c>
      <c r="N208" s="104" t="s">
        <v>44</v>
      </c>
      <c r="O208" s="105"/>
      <c r="P208" s="106">
        <f>O208*H208</f>
        <v>0</v>
      </c>
      <c r="Q208" s="106">
        <v>0</v>
      </c>
      <c r="R208" s="106">
        <f>Q208*H208</f>
        <v>0</v>
      </c>
      <c r="S208" s="106">
        <v>0</v>
      </c>
      <c r="T208" s="107">
        <f>S208*H208</f>
        <v>0</v>
      </c>
      <c r="AR208" s="108" t="s">
        <v>212</v>
      </c>
      <c r="AT208" s="108" t="s">
        <v>207</v>
      </c>
      <c r="AU208" s="108" t="s">
        <v>88</v>
      </c>
      <c r="AY208" s="15" t="s">
        <v>205</v>
      </c>
      <c r="BE208" s="109">
        <f>IF(N208="základní",J208,0)</f>
        <v>0</v>
      </c>
      <c r="BF208" s="109">
        <f>IF(N208="snížená",J208,0)</f>
        <v>0</v>
      </c>
      <c r="BG208" s="109">
        <f>IF(N208="zákl. přenesená",J208,0)</f>
        <v>0</v>
      </c>
      <c r="BH208" s="109">
        <f>IF(N208="sníž. přenesená",J208,0)</f>
        <v>0</v>
      </c>
      <c r="BI208" s="109">
        <f>IF(N208="nulová",J208,0)</f>
        <v>0</v>
      </c>
      <c r="BJ208" s="15" t="s">
        <v>86</v>
      </c>
      <c r="BK208" s="109">
        <f>ROUND(I208*H208,2)</f>
        <v>0</v>
      </c>
      <c r="BL208" s="15" t="s">
        <v>212</v>
      </c>
      <c r="BM208" s="108" t="s">
        <v>1674</v>
      </c>
    </row>
    <row r="209" spans="2:65" s="25" customFormat="1">
      <c r="B209" s="23"/>
      <c r="D209" s="110" t="s">
        <v>214</v>
      </c>
      <c r="F209" s="198" t="s">
        <v>1543</v>
      </c>
      <c r="I209" s="2"/>
      <c r="L209" s="23"/>
      <c r="M209" s="112"/>
      <c r="N209" s="105"/>
      <c r="O209" s="105"/>
      <c r="P209" s="105"/>
      <c r="Q209" s="105"/>
      <c r="R209" s="105"/>
      <c r="S209" s="105"/>
      <c r="T209" s="113"/>
      <c r="AT209" s="15" t="s">
        <v>214</v>
      </c>
      <c r="AU209" s="15" t="s">
        <v>88</v>
      </c>
    </row>
    <row r="210" spans="2:65" s="122" customFormat="1">
      <c r="B210" s="121"/>
      <c r="D210" s="110" t="s">
        <v>218</v>
      </c>
      <c r="E210" s="123" t="s">
        <v>1</v>
      </c>
      <c r="F210" s="124" t="s">
        <v>1675</v>
      </c>
      <c r="H210" s="125">
        <v>1.8</v>
      </c>
      <c r="I210" s="6"/>
      <c r="L210" s="121"/>
      <c r="M210" s="126"/>
      <c r="N210" s="127"/>
      <c r="O210" s="127"/>
      <c r="P210" s="127"/>
      <c r="Q210" s="127"/>
      <c r="R210" s="127"/>
      <c r="S210" s="127"/>
      <c r="T210" s="128"/>
      <c r="AT210" s="123" t="s">
        <v>218</v>
      </c>
      <c r="AU210" s="123" t="s">
        <v>88</v>
      </c>
      <c r="AV210" s="122" t="s">
        <v>88</v>
      </c>
      <c r="AW210" s="122" t="s">
        <v>35</v>
      </c>
      <c r="AX210" s="122" t="s">
        <v>86</v>
      </c>
      <c r="AY210" s="123" t="s">
        <v>205</v>
      </c>
    </row>
    <row r="211" spans="2:65" s="25" customFormat="1" ht="24" customHeight="1">
      <c r="B211" s="23"/>
      <c r="C211" s="98" t="s">
        <v>417</v>
      </c>
      <c r="D211" s="98" t="s">
        <v>207</v>
      </c>
      <c r="E211" s="99" t="s">
        <v>1545</v>
      </c>
      <c r="F211" s="100" t="s">
        <v>1546</v>
      </c>
      <c r="G211" s="101" t="s">
        <v>224</v>
      </c>
      <c r="H211" s="102">
        <v>1.89</v>
      </c>
      <c r="I211" s="5"/>
      <c r="J211" s="102">
        <f>ROUND(I211*H211,2)</f>
        <v>0</v>
      </c>
      <c r="K211" s="100" t="s">
        <v>234</v>
      </c>
      <c r="L211" s="23"/>
      <c r="M211" s="103" t="s">
        <v>1</v>
      </c>
      <c r="N211" s="104" t="s">
        <v>44</v>
      </c>
      <c r="O211" s="105"/>
      <c r="P211" s="106">
        <f>O211*H211</f>
        <v>0</v>
      </c>
      <c r="Q211" s="106">
        <v>0</v>
      </c>
      <c r="R211" s="106">
        <f>Q211*H211</f>
        <v>0</v>
      </c>
      <c r="S211" s="106">
        <v>0</v>
      </c>
      <c r="T211" s="107">
        <f>S211*H211</f>
        <v>0</v>
      </c>
      <c r="AR211" s="108" t="s">
        <v>212</v>
      </c>
      <c r="AT211" s="108" t="s">
        <v>207</v>
      </c>
      <c r="AU211" s="108" t="s">
        <v>88</v>
      </c>
      <c r="AY211" s="15" t="s">
        <v>205</v>
      </c>
      <c r="BE211" s="109">
        <f>IF(N211="základní",J211,0)</f>
        <v>0</v>
      </c>
      <c r="BF211" s="109">
        <f>IF(N211="snížená",J211,0)</f>
        <v>0</v>
      </c>
      <c r="BG211" s="109">
        <f>IF(N211="zákl. přenesená",J211,0)</f>
        <v>0</v>
      </c>
      <c r="BH211" s="109">
        <f>IF(N211="sníž. přenesená",J211,0)</f>
        <v>0</v>
      </c>
      <c r="BI211" s="109">
        <f>IF(N211="nulová",J211,0)</f>
        <v>0</v>
      </c>
      <c r="BJ211" s="15" t="s">
        <v>86</v>
      </c>
      <c r="BK211" s="109">
        <f>ROUND(I211*H211,2)</f>
        <v>0</v>
      </c>
      <c r="BL211" s="15" t="s">
        <v>212</v>
      </c>
      <c r="BM211" s="108" t="s">
        <v>1676</v>
      </c>
    </row>
    <row r="212" spans="2:65" s="25" customFormat="1" ht="19.5">
      <c r="B212" s="23"/>
      <c r="D212" s="110" t="s">
        <v>214</v>
      </c>
      <c r="F212" s="198" t="s">
        <v>1548</v>
      </c>
      <c r="L212" s="23"/>
      <c r="M212" s="139"/>
      <c r="N212" s="140"/>
      <c r="O212" s="140"/>
      <c r="P212" s="140"/>
      <c r="Q212" s="140"/>
      <c r="R212" s="140"/>
      <c r="S212" s="140"/>
      <c r="T212" s="141"/>
      <c r="AT212" s="15" t="s">
        <v>214</v>
      </c>
      <c r="AU212" s="15" t="s">
        <v>88</v>
      </c>
    </row>
    <row r="213" spans="2:65" s="25" customFormat="1" ht="6.95" customHeight="1">
      <c r="B213" s="53"/>
      <c r="C213" s="54"/>
      <c r="D213" s="54"/>
      <c r="E213" s="54"/>
      <c r="F213" s="54"/>
      <c r="G213" s="54"/>
      <c r="H213" s="54"/>
      <c r="I213" s="54"/>
      <c r="J213" s="54"/>
      <c r="K213" s="54"/>
      <c r="L213" s="23"/>
    </row>
  </sheetData>
  <sheetProtection algorithmName="SHA-512" hashValue="RNLE0JBb166VQWiiQ6Hovfan1+U36o8BO6MZTHvRx04MT6Jh1mdJ+kR90idctFgT+r+brFJC9Ctjvh4Wk9aglw==" saltValue="93a20PEVz1DONKXqpIez7Q==" spinCount="100000" sheet="1" objects="1" scenarios="1"/>
  <autoFilter ref="C122:K212"/>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51"/>
  <sheetViews>
    <sheetView showGridLines="0" topLeftCell="A110" workbookViewId="0">
      <selection activeCell="K131" sqref="K131"/>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7"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43" width="9.33203125" style="14"/>
    <col min="44" max="65" width="9.33203125" style="14" hidden="1"/>
    <col min="66" max="16384" width="9.33203125" style="14"/>
  </cols>
  <sheetData>
    <row r="2" spans="2:46" ht="36.950000000000003" customHeight="1">
      <c r="L2" s="234" t="s">
        <v>5</v>
      </c>
      <c r="M2" s="235"/>
      <c r="N2" s="235"/>
      <c r="O2" s="235"/>
      <c r="P2" s="235"/>
      <c r="Q2" s="235"/>
      <c r="R2" s="235"/>
      <c r="S2" s="235"/>
      <c r="T2" s="235"/>
      <c r="U2" s="235"/>
      <c r="V2" s="235"/>
      <c r="AT2" s="15" t="s">
        <v>166</v>
      </c>
    </row>
    <row r="3" spans="2:46" ht="6.95" customHeight="1">
      <c r="B3" s="16"/>
      <c r="C3" s="17"/>
      <c r="D3" s="17"/>
      <c r="E3" s="17"/>
      <c r="F3" s="17"/>
      <c r="G3" s="17"/>
      <c r="H3" s="17"/>
      <c r="I3" s="17"/>
      <c r="J3" s="17"/>
      <c r="K3" s="17"/>
      <c r="L3" s="18"/>
      <c r="AT3" s="15" t="s">
        <v>88</v>
      </c>
    </row>
    <row r="4" spans="2:46" ht="24.95" customHeight="1">
      <c r="B4" s="18"/>
      <c r="D4" s="19" t="s">
        <v>170</v>
      </c>
      <c r="L4" s="18"/>
      <c r="M4" s="20" t="s">
        <v>10</v>
      </c>
      <c r="AT4" s="15" t="s">
        <v>3</v>
      </c>
    </row>
    <row r="5" spans="2:46" ht="6.95" customHeight="1">
      <c r="B5" s="18"/>
      <c r="L5" s="18"/>
    </row>
    <row r="6" spans="2:46" ht="12" customHeight="1">
      <c r="B6" s="18"/>
      <c r="D6" s="22" t="s">
        <v>15</v>
      </c>
      <c r="L6" s="18"/>
    </row>
    <row r="7" spans="2:46" ht="16.5" customHeight="1">
      <c r="B7" s="18"/>
      <c r="E7" s="272" t="str">
        <f>'Rekapitulace stavby'!K6</f>
        <v>SN Žireč</v>
      </c>
      <c r="F7" s="273"/>
      <c r="G7" s="273"/>
      <c r="H7" s="273"/>
      <c r="L7" s="18"/>
    </row>
    <row r="8" spans="2:46" s="25" customFormat="1" ht="12" customHeight="1">
      <c r="B8" s="23"/>
      <c r="D8" s="22" t="s">
        <v>171</v>
      </c>
      <c r="L8" s="23"/>
    </row>
    <row r="9" spans="2:46" s="25" customFormat="1" ht="36.950000000000003" customHeight="1">
      <c r="B9" s="23"/>
      <c r="E9" s="245" t="s">
        <v>1677</v>
      </c>
      <c r="F9" s="271"/>
      <c r="G9" s="271"/>
      <c r="H9" s="271"/>
      <c r="L9" s="23"/>
    </row>
    <row r="10" spans="2:46" s="25" customFormat="1">
      <c r="B10" s="23"/>
      <c r="L10" s="23"/>
    </row>
    <row r="11" spans="2:46" s="25" customFormat="1" ht="12" customHeight="1">
      <c r="B11" s="23"/>
      <c r="D11" s="22" t="s">
        <v>17</v>
      </c>
      <c r="F11" s="30" t="s">
        <v>1</v>
      </c>
      <c r="I11" s="22" t="s">
        <v>18</v>
      </c>
      <c r="J11" s="30" t="s">
        <v>1</v>
      </c>
      <c r="L11" s="23"/>
    </row>
    <row r="12" spans="2:46" s="25" customFormat="1" ht="12" customHeight="1">
      <c r="B12" s="23"/>
      <c r="D12" s="22" t="s">
        <v>19</v>
      </c>
      <c r="F12" s="30" t="s">
        <v>20</v>
      </c>
      <c r="I12" s="22" t="s">
        <v>21</v>
      </c>
      <c r="J12" s="163" t="str">
        <f>'Rekapitulace stavby'!AN8</f>
        <v>17. 12. 2018</v>
      </c>
      <c r="L12" s="23"/>
    </row>
    <row r="13" spans="2:46" s="25" customFormat="1" ht="10.9" customHeight="1">
      <c r="B13" s="23"/>
      <c r="L13" s="23"/>
    </row>
    <row r="14" spans="2:46" s="25" customFormat="1" ht="12" customHeight="1">
      <c r="B14" s="23"/>
      <c r="D14" s="22" t="s">
        <v>23</v>
      </c>
      <c r="I14" s="22" t="s">
        <v>24</v>
      </c>
      <c r="J14" s="30" t="s">
        <v>25</v>
      </c>
      <c r="L14" s="23"/>
    </row>
    <row r="15" spans="2:46" s="25" customFormat="1" ht="18" customHeight="1">
      <c r="B15" s="23"/>
      <c r="E15" s="30" t="s">
        <v>26</v>
      </c>
      <c r="I15" s="22" t="s">
        <v>27</v>
      </c>
      <c r="J15" s="30" t="s">
        <v>28</v>
      </c>
      <c r="L15" s="23"/>
    </row>
    <row r="16" spans="2:46" s="25" customFormat="1" ht="6.95" customHeight="1">
      <c r="B16" s="23"/>
      <c r="L16" s="23"/>
    </row>
    <row r="17" spans="2:12" s="25" customFormat="1" ht="12" customHeight="1">
      <c r="B17" s="23"/>
      <c r="D17" s="22" t="s">
        <v>29</v>
      </c>
      <c r="I17" s="22" t="s">
        <v>24</v>
      </c>
      <c r="J17" s="29" t="str">
        <f>'Rekapitulace stavby'!AN13</f>
        <v>Vyplň údaj</v>
      </c>
      <c r="L17" s="23"/>
    </row>
    <row r="18" spans="2:12" s="25" customFormat="1" ht="18" customHeight="1">
      <c r="B18" s="23"/>
      <c r="E18" s="274" t="str">
        <f>'Rekapitulace stavby'!E14</f>
        <v>Vyplň údaj</v>
      </c>
      <c r="F18" s="248"/>
      <c r="G18" s="248"/>
      <c r="H18" s="248"/>
      <c r="I18" s="22" t="s">
        <v>27</v>
      </c>
      <c r="J18" s="29" t="str">
        <f>'Rekapitulace stavby'!AN14</f>
        <v>Vyplň údaj</v>
      </c>
      <c r="L18" s="23"/>
    </row>
    <row r="19" spans="2:12" s="25" customFormat="1" ht="6.95" customHeight="1">
      <c r="B19" s="23"/>
      <c r="L19" s="23"/>
    </row>
    <row r="20" spans="2:12" s="25" customFormat="1" ht="12" customHeight="1">
      <c r="B20" s="23"/>
      <c r="D20" s="22" t="s">
        <v>31</v>
      </c>
      <c r="I20" s="22" t="s">
        <v>24</v>
      </c>
      <c r="J20" s="30" t="s">
        <v>32</v>
      </c>
      <c r="L20" s="23"/>
    </row>
    <row r="21" spans="2:12" s="25" customFormat="1" ht="18" customHeight="1">
      <c r="B21" s="23"/>
      <c r="E21" s="30" t="s">
        <v>33</v>
      </c>
      <c r="I21" s="22" t="s">
        <v>27</v>
      </c>
      <c r="J21" s="30" t="s">
        <v>34</v>
      </c>
      <c r="L21" s="23"/>
    </row>
    <row r="22" spans="2:12" s="25" customFormat="1" ht="6.95" customHeight="1">
      <c r="B22" s="23"/>
      <c r="L22" s="23"/>
    </row>
    <row r="23" spans="2:12" s="25" customFormat="1" ht="12" customHeight="1">
      <c r="B23" s="23"/>
      <c r="D23" s="22" t="s">
        <v>36</v>
      </c>
      <c r="I23" s="22" t="s">
        <v>24</v>
      </c>
      <c r="J23" s="30" t="str">
        <f>IF('Rekapitulace stavby'!AN19="","",'Rekapitulace stavby'!AN19)</f>
        <v/>
      </c>
      <c r="L23" s="23"/>
    </row>
    <row r="24" spans="2:12" s="25" customFormat="1" ht="18" customHeight="1">
      <c r="B24" s="23"/>
      <c r="E24" s="30" t="str">
        <f>IF('Rekapitulace stavby'!E20="","",'Rekapitulace stavby'!E20)</f>
        <v xml:space="preserve"> </v>
      </c>
      <c r="I24" s="22" t="s">
        <v>27</v>
      </c>
      <c r="J24" s="30" t="str">
        <f>IF('Rekapitulace stavby'!AN20="","",'Rekapitulace stavby'!AN20)</f>
        <v/>
      </c>
      <c r="L24" s="23"/>
    </row>
    <row r="25" spans="2:12" s="25" customFormat="1" ht="6.95" customHeight="1">
      <c r="B25" s="23"/>
      <c r="L25" s="23"/>
    </row>
    <row r="26" spans="2:12" s="25" customFormat="1" ht="12" customHeight="1">
      <c r="B26" s="23"/>
      <c r="D26" s="22" t="s">
        <v>37</v>
      </c>
      <c r="L26" s="23"/>
    </row>
    <row r="27" spans="2:12" s="32" customFormat="1" ht="38.25" customHeight="1">
      <c r="B27" s="31"/>
      <c r="E27" s="252" t="s">
        <v>1678</v>
      </c>
      <c r="F27" s="252"/>
      <c r="G27" s="252"/>
      <c r="H27" s="252"/>
      <c r="L27" s="31"/>
    </row>
    <row r="28" spans="2:12" s="25" customFormat="1" ht="6.95" customHeight="1">
      <c r="B28" s="23"/>
      <c r="L28" s="23"/>
    </row>
    <row r="29" spans="2:12" s="25" customFormat="1" ht="6.95" customHeight="1">
      <c r="B29" s="23"/>
      <c r="D29" s="33"/>
      <c r="E29" s="33"/>
      <c r="F29" s="33"/>
      <c r="G29" s="33"/>
      <c r="H29" s="33"/>
      <c r="I29" s="33"/>
      <c r="J29" s="33"/>
      <c r="K29" s="33"/>
      <c r="L29" s="23"/>
    </row>
    <row r="30" spans="2:12" s="25" customFormat="1" ht="25.35" customHeight="1">
      <c r="B30" s="23"/>
      <c r="D30" s="34" t="s">
        <v>39</v>
      </c>
      <c r="J30" s="169">
        <f>ROUND(J123, 2)</f>
        <v>0</v>
      </c>
      <c r="L30" s="23"/>
    </row>
    <row r="31" spans="2:12" s="25" customFormat="1" ht="6.95" customHeight="1">
      <c r="B31" s="23"/>
      <c r="D31" s="33"/>
      <c r="E31" s="33"/>
      <c r="F31" s="33"/>
      <c r="G31" s="33"/>
      <c r="H31" s="33"/>
      <c r="I31" s="33"/>
      <c r="J31" s="33"/>
      <c r="K31" s="33"/>
      <c r="L31" s="23"/>
    </row>
    <row r="32" spans="2:12" s="25" customFormat="1" ht="14.45" customHeight="1">
      <c r="B32" s="23"/>
      <c r="F32" s="150" t="s">
        <v>41</v>
      </c>
      <c r="I32" s="150" t="s">
        <v>40</v>
      </c>
      <c r="J32" s="150" t="s">
        <v>42</v>
      </c>
      <c r="L32" s="23"/>
    </row>
    <row r="33" spans="2:12" s="25" customFormat="1" ht="14.45" customHeight="1">
      <c r="B33" s="23"/>
      <c r="D33" s="37" t="s">
        <v>43</v>
      </c>
      <c r="E33" s="22" t="s">
        <v>44</v>
      </c>
      <c r="F33" s="38">
        <f>ROUND((SUM(BE123:BE250)),  2)</f>
        <v>0</v>
      </c>
      <c r="I33" s="39">
        <v>0.21</v>
      </c>
      <c r="J33" s="38">
        <f>ROUND(((SUM(BE123:BE250))*I33),  2)</f>
        <v>0</v>
      </c>
      <c r="L33" s="23"/>
    </row>
    <row r="34" spans="2:12" s="25" customFormat="1" ht="14.45" customHeight="1">
      <c r="B34" s="23"/>
      <c r="E34" s="22" t="s">
        <v>45</v>
      </c>
      <c r="F34" s="38">
        <f>ROUND((SUM(BF123:BF250)),  2)</f>
        <v>0</v>
      </c>
      <c r="I34" s="39">
        <v>0.15</v>
      </c>
      <c r="J34" s="38">
        <f>ROUND(((SUM(BF123:BF250))*I34),  2)</f>
        <v>0</v>
      </c>
      <c r="L34" s="23"/>
    </row>
    <row r="35" spans="2:12" s="25" customFormat="1" ht="14.45" hidden="1" customHeight="1">
      <c r="B35" s="23"/>
      <c r="E35" s="22" t="s">
        <v>46</v>
      </c>
      <c r="F35" s="38">
        <f>ROUND((SUM(BG123:BG250)),  2)</f>
        <v>0</v>
      </c>
      <c r="I35" s="39">
        <v>0.21</v>
      </c>
      <c r="J35" s="38">
        <f>0</f>
        <v>0</v>
      </c>
      <c r="L35" s="23"/>
    </row>
    <row r="36" spans="2:12" s="25" customFormat="1" ht="14.45" hidden="1" customHeight="1">
      <c r="B36" s="23"/>
      <c r="E36" s="22" t="s">
        <v>47</v>
      </c>
      <c r="F36" s="38">
        <f>ROUND((SUM(BH123:BH250)),  2)</f>
        <v>0</v>
      </c>
      <c r="I36" s="39">
        <v>0.15</v>
      </c>
      <c r="J36" s="38">
        <f>0</f>
        <v>0</v>
      </c>
      <c r="L36" s="23"/>
    </row>
    <row r="37" spans="2:12" s="25" customFormat="1" ht="14.45" hidden="1" customHeight="1">
      <c r="B37" s="23"/>
      <c r="E37" s="22" t="s">
        <v>48</v>
      </c>
      <c r="F37" s="38">
        <f>ROUND((SUM(BI123:BI250)),  2)</f>
        <v>0</v>
      </c>
      <c r="I37" s="39">
        <v>0</v>
      </c>
      <c r="J37" s="38">
        <f>0</f>
        <v>0</v>
      </c>
      <c r="L37" s="23"/>
    </row>
    <row r="38" spans="2:12" s="25" customFormat="1" ht="6.95" customHeight="1">
      <c r="B38" s="23"/>
      <c r="L38" s="23"/>
    </row>
    <row r="39" spans="2:12" s="25" customFormat="1" ht="25.35" customHeight="1">
      <c r="B39" s="23"/>
      <c r="C39" s="40"/>
      <c r="D39" s="41" t="s">
        <v>49</v>
      </c>
      <c r="E39" s="42"/>
      <c r="F39" s="42"/>
      <c r="G39" s="43" t="s">
        <v>50</v>
      </c>
      <c r="H39" s="44" t="s">
        <v>51</v>
      </c>
      <c r="I39" s="42"/>
      <c r="J39" s="45">
        <f>SUM(J30:J37)</f>
        <v>0</v>
      </c>
      <c r="K39" s="46"/>
      <c r="L39" s="23"/>
    </row>
    <row r="40" spans="2:12" s="25" customFormat="1" ht="14.45" customHeight="1">
      <c r="B40" s="23"/>
      <c r="L40" s="23"/>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47" s="25" customFormat="1" ht="6.95" customHeight="1">
      <c r="B81" s="55"/>
      <c r="C81" s="56"/>
      <c r="D81" s="56"/>
      <c r="E81" s="56"/>
      <c r="F81" s="56"/>
      <c r="G81" s="56"/>
      <c r="H81" s="56"/>
      <c r="I81" s="56"/>
      <c r="J81" s="56"/>
      <c r="K81" s="56"/>
      <c r="L81" s="23"/>
    </row>
    <row r="82" spans="2:47" s="25" customFormat="1" ht="24.95" customHeight="1">
      <c r="B82" s="23"/>
      <c r="C82" s="19" t="s">
        <v>176</v>
      </c>
      <c r="L82" s="23"/>
    </row>
    <row r="83" spans="2:47" s="25" customFormat="1" ht="6.95" customHeight="1">
      <c r="B83" s="23"/>
      <c r="L83" s="23"/>
    </row>
    <row r="84" spans="2:47" s="25" customFormat="1" ht="12" customHeight="1">
      <c r="B84" s="23"/>
      <c r="C84" s="22" t="s">
        <v>15</v>
      </c>
      <c r="L84" s="23"/>
    </row>
    <row r="85" spans="2:47" s="25" customFormat="1" ht="16.5" customHeight="1">
      <c r="B85" s="23"/>
      <c r="E85" s="272" t="str">
        <f>E7</f>
        <v>SN Žireč</v>
      </c>
      <c r="F85" s="273"/>
      <c r="G85" s="273"/>
      <c r="H85" s="273"/>
      <c r="L85" s="23"/>
    </row>
    <row r="86" spans="2:47" s="25" customFormat="1" ht="12" customHeight="1">
      <c r="B86" s="23"/>
      <c r="C86" s="22" t="s">
        <v>171</v>
      </c>
      <c r="L86" s="23"/>
    </row>
    <row r="87" spans="2:47" s="25" customFormat="1" ht="16.5" customHeight="1">
      <c r="B87" s="23"/>
      <c r="E87" s="245" t="str">
        <f>E9</f>
        <v>SO 07 - Průleh</v>
      </c>
      <c r="F87" s="271"/>
      <c r="G87" s="271"/>
      <c r="H87" s="271"/>
      <c r="L87" s="23"/>
    </row>
    <row r="88" spans="2:47" s="25" customFormat="1" ht="6.95" customHeight="1">
      <c r="B88" s="23"/>
      <c r="L88" s="23"/>
    </row>
    <row r="89" spans="2:47" s="25" customFormat="1" ht="12" customHeight="1">
      <c r="B89" s="23"/>
      <c r="C89" s="22" t="s">
        <v>19</v>
      </c>
      <c r="F89" s="30" t="str">
        <f>F12</f>
        <v xml:space="preserve"> </v>
      </c>
      <c r="I89" s="22" t="s">
        <v>21</v>
      </c>
      <c r="J89" s="163" t="str">
        <f>IF(J12="","",J12)</f>
        <v>17. 12. 2018</v>
      </c>
      <c r="L89" s="23"/>
    </row>
    <row r="90" spans="2:47" s="25" customFormat="1" ht="6.95" customHeight="1">
      <c r="B90" s="23"/>
      <c r="L90" s="23"/>
    </row>
    <row r="91" spans="2:47" s="25" customFormat="1" ht="27.95" customHeight="1">
      <c r="B91" s="23"/>
      <c r="C91" s="22" t="s">
        <v>23</v>
      </c>
      <c r="F91" s="30" t="str">
        <f>E15</f>
        <v>Povodí Labe, státní podnik</v>
      </c>
      <c r="I91" s="22" t="s">
        <v>31</v>
      </c>
      <c r="J91" s="57" t="str">
        <f>E21</f>
        <v>Sweco Hydroprojekt a.s.</v>
      </c>
      <c r="L91" s="23"/>
    </row>
    <row r="92" spans="2:47" s="25" customFormat="1" ht="15.2" customHeight="1">
      <c r="B92" s="23"/>
      <c r="C92" s="22" t="s">
        <v>29</v>
      </c>
      <c r="F92" s="30" t="str">
        <f>IF(E18="","",E18)</f>
        <v>Vyplň údaj</v>
      </c>
      <c r="I92" s="22" t="s">
        <v>36</v>
      </c>
      <c r="J92" s="57" t="str">
        <f>E24</f>
        <v xml:space="preserve"> </v>
      </c>
      <c r="L92" s="23"/>
    </row>
    <row r="93" spans="2:47" s="25" customFormat="1" ht="10.35" customHeight="1">
      <c r="B93" s="23"/>
      <c r="L93" s="23"/>
    </row>
    <row r="94" spans="2:47" s="25" customFormat="1" ht="29.25" customHeight="1">
      <c r="B94" s="23"/>
      <c r="C94" s="58" t="s">
        <v>177</v>
      </c>
      <c r="D94" s="40"/>
      <c r="E94" s="40"/>
      <c r="F94" s="40"/>
      <c r="G94" s="40"/>
      <c r="H94" s="40"/>
      <c r="I94" s="40"/>
      <c r="J94" s="59" t="s">
        <v>178</v>
      </c>
      <c r="K94" s="40"/>
      <c r="L94" s="23"/>
    </row>
    <row r="95" spans="2:47" s="25" customFormat="1" ht="10.35" customHeight="1">
      <c r="B95" s="23"/>
      <c r="L95" s="23"/>
    </row>
    <row r="96" spans="2:47" s="25" customFormat="1" ht="22.9" customHeight="1">
      <c r="B96" s="23"/>
      <c r="C96" s="60" t="s">
        <v>179</v>
      </c>
      <c r="J96" s="169">
        <f>J123</f>
        <v>0</v>
      </c>
      <c r="L96" s="23"/>
      <c r="AU96" s="15" t="s">
        <v>180</v>
      </c>
    </row>
    <row r="97" spans="2:12" s="62" customFormat="1" ht="24.95" customHeight="1">
      <c r="B97" s="61"/>
      <c r="D97" s="63" t="s">
        <v>181</v>
      </c>
      <c r="E97" s="64"/>
      <c r="F97" s="64"/>
      <c r="G97" s="64"/>
      <c r="H97" s="64"/>
      <c r="I97" s="64"/>
      <c r="J97" s="65">
        <f>J124</f>
        <v>0</v>
      </c>
      <c r="L97" s="61"/>
    </row>
    <row r="98" spans="2:12" s="188" customFormat="1" ht="19.899999999999999" customHeight="1">
      <c r="B98" s="66"/>
      <c r="D98" s="68" t="s">
        <v>182</v>
      </c>
      <c r="E98" s="69"/>
      <c r="F98" s="69"/>
      <c r="G98" s="69"/>
      <c r="H98" s="69"/>
      <c r="I98" s="69"/>
      <c r="J98" s="70">
        <f>J125</f>
        <v>0</v>
      </c>
      <c r="L98" s="66"/>
    </row>
    <row r="99" spans="2:12" s="188" customFormat="1" ht="19.899999999999999" customHeight="1">
      <c r="B99" s="66"/>
      <c r="D99" s="68" t="s">
        <v>183</v>
      </c>
      <c r="E99" s="69"/>
      <c r="F99" s="69"/>
      <c r="G99" s="69"/>
      <c r="H99" s="69"/>
      <c r="I99" s="69"/>
      <c r="J99" s="70">
        <f>J217</f>
        <v>0</v>
      </c>
      <c r="L99" s="66"/>
    </row>
    <row r="100" spans="2:12" s="188" customFormat="1" ht="19.899999999999999" customHeight="1">
      <c r="B100" s="66"/>
      <c r="D100" s="68" t="s">
        <v>185</v>
      </c>
      <c r="E100" s="69"/>
      <c r="F100" s="69"/>
      <c r="G100" s="69"/>
      <c r="H100" s="69"/>
      <c r="I100" s="69"/>
      <c r="J100" s="70">
        <f>J224</f>
        <v>0</v>
      </c>
      <c r="L100" s="66"/>
    </row>
    <row r="101" spans="2:12" s="188" customFormat="1" ht="19.899999999999999" customHeight="1">
      <c r="B101" s="66"/>
      <c r="D101" s="68" t="s">
        <v>433</v>
      </c>
      <c r="E101" s="69"/>
      <c r="F101" s="69"/>
      <c r="G101" s="69"/>
      <c r="H101" s="69"/>
      <c r="I101" s="69"/>
      <c r="J101" s="70">
        <f>J232</f>
        <v>0</v>
      </c>
      <c r="L101" s="66"/>
    </row>
    <row r="102" spans="2:12" s="188" customFormat="1" ht="19.899999999999999" customHeight="1">
      <c r="B102" s="66"/>
      <c r="D102" s="68" t="s">
        <v>186</v>
      </c>
      <c r="E102" s="69"/>
      <c r="F102" s="69"/>
      <c r="G102" s="69"/>
      <c r="H102" s="69"/>
      <c r="I102" s="69"/>
      <c r="J102" s="70">
        <f>J245</f>
        <v>0</v>
      </c>
      <c r="L102" s="66"/>
    </row>
    <row r="103" spans="2:12" s="188" customFormat="1" ht="19.899999999999999" customHeight="1">
      <c r="B103" s="66"/>
      <c r="D103" s="68" t="s">
        <v>188</v>
      </c>
      <c r="E103" s="69"/>
      <c r="F103" s="69"/>
      <c r="G103" s="69"/>
      <c r="H103" s="69"/>
      <c r="I103" s="69"/>
      <c r="J103" s="70">
        <f>J248</f>
        <v>0</v>
      </c>
      <c r="L103" s="66"/>
    </row>
    <row r="104" spans="2:12" s="25" customFormat="1" ht="21.75" customHeight="1">
      <c r="B104" s="23"/>
      <c r="L104" s="23"/>
    </row>
    <row r="105" spans="2:12" s="25" customFormat="1" ht="6.95" customHeight="1">
      <c r="B105" s="53"/>
      <c r="C105" s="54"/>
      <c r="D105" s="54"/>
      <c r="E105" s="54"/>
      <c r="F105" s="54"/>
      <c r="G105" s="54"/>
      <c r="H105" s="54"/>
      <c r="I105" s="54"/>
      <c r="J105" s="54"/>
      <c r="K105" s="54"/>
      <c r="L105" s="23"/>
    </row>
    <row r="109" spans="2:12" s="25" customFormat="1" ht="6.95" customHeight="1">
      <c r="B109" s="55"/>
      <c r="C109" s="56"/>
      <c r="D109" s="56"/>
      <c r="E109" s="56"/>
      <c r="F109" s="56"/>
      <c r="G109" s="56"/>
      <c r="H109" s="56"/>
      <c r="I109" s="56"/>
      <c r="J109" s="56"/>
      <c r="K109" s="56"/>
      <c r="L109" s="23"/>
    </row>
    <row r="110" spans="2:12" s="25" customFormat="1" ht="24.95" customHeight="1">
      <c r="B110" s="23"/>
      <c r="C110" s="19" t="s">
        <v>190</v>
      </c>
      <c r="L110" s="23"/>
    </row>
    <row r="111" spans="2:12" s="25" customFormat="1" ht="6.95" customHeight="1">
      <c r="B111" s="23"/>
      <c r="L111" s="23"/>
    </row>
    <row r="112" spans="2:12" s="25" customFormat="1" ht="12" customHeight="1">
      <c r="B112" s="23"/>
      <c r="C112" s="22" t="s">
        <v>15</v>
      </c>
      <c r="L112" s="23"/>
    </row>
    <row r="113" spans="2:65" s="25" customFormat="1" ht="16.5" customHeight="1">
      <c r="B113" s="23"/>
      <c r="E113" s="272" t="str">
        <f>E7</f>
        <v>SN Žireč</v>
      </c>
      <c r="F113" s="273"/>
      <c r="G113" s="273"/>
      <c r="H113" s="273"/>
      <c r="L113" s="23"/>
    </row>
    <row r="114" spans="2:65" s="25" customFormat="1" ht="12" customHeight="1">
      <c r="B114" s="23"/>
      <c r="C114" s="22" t="s">
        <v>171</v>
      </c>
      <c r="L114" s="23"/>
    </row>
    <row r="115" spans="2:65" s="25" customFormat="1" ht="16.5" customHeight="1">
      <c r="B115" s="23"/>
      <c r="E115" s="245" t="str">
        <f>E9</f>
        <v>SO 07 - Průleh</v>
      </c>
      <c r="F115" s="271"/>
      <c r="G115" s="271"/>
      <c r="H115" s="271"/>
      <c r="L115" s="23"/>
    </row>
    <row r="116" spans="2:65" s="25" customFormat="1" ht="6.95" customHeight="1">
      <c r="B116" s="23"/>
      <c r="L116" s="23"/>
    </row>
    <row r="117" spans="2:65" s="25" customFormat="1" ht="12" customHeight="1">
      <c r="B117" s="23"/>
      <c r="C117" s="22" t="s">
        <v>19</v>
      </c>
      <c r="F117" s="30" t="str">
        <f>F12</f>
        <v xml:space="preserve"> </v>
      </c>
      <c r="I117" s="22" t="s">
        <v>21</v>
      </c>
      <c r="J117" s="163" t="str">
        <f>IF(J12="","",J12)</f>
        <v>17. 12. 2018</v>
      </c>
      <c r="L117" s="23"/>
    </row>
    <row r="118" spans="2:65" s="25" customFormat="1" ht="6.95" customHeight="1">
      <c r="B118" s="23"/>
      <c r="L118" s="23"/>
    </row>
    <row r="119" spans="2:65" s="25" customFormat="1" ht="27.95" customHeight="1">
      <c r="B119" s="23"/>
      <c r="C119" s="22" t="s">
        <v>23</v>
      </c>
      <c r="F119" s="30" t="str">
        <f>E15</f>
        <v>Povodí Labe, státní podnik</v>
      </c>
      <c r="I119" s="22" t="s">
        <v>31</v>
      </c>
      <c r="J119" s="57" t="str">
        <f>E21</f>
        <v>Sweco Hydroprojekt a.s.</v>
      </c>
      <c r="L119" s="23"/>
    </row>
    <row r="120" spans="2:65" s="25" customFormat="1" ht="15.2" customHeight="1">
      <c r="B120" s="23"/>
      <c r="C120" s="22" t="s">
        <v>29</v>
      </c>
      <c r="F120" s="30" t="str">
        <f>IF(E18="","",E18)</f>
        <v>Vyplň údaj</v>
      </c>
      <c r="I120" s="22" t="s">
        <v>36</v>
      </c>
      <c r="J120" s="57" t="str">
        <f>E24</f>
        <v xml:space="preserve"> </v>
      </c>
      <c r="L120" s="23"/>
    </row>
    <row r="121" spans="2:65" s="25" customFormat="1" ht="10.35" customHeight="1">
      <c r="B121" s="23"/>
      <c r="L121" s="23"/>
    </row>
    <row r="122" spans="2:65" s="78" customFormat="1" ht="29.25" customHeight="1">
      <c r="B122" s="71"/>
      <c r="C122" s="72" t="s">
        <v>191</v>
      </c>
      <c r="D122" s="73" t="s">
        <v>64</v>
      </c>
      <c r="E122" s="73" t="s">
        <v>60</v>
      </c>
      <c r="F122" s="73" t="s">
        <v>61</v>
      </c>
      <c r="G122" s="73" t="s">
        <v>192</v>
      </c>
      <c r="H122" s="73" t="s">
        <v>193</v>
      </c>
      <c r="I122" s="73" t="s">
        <v>194</v>
      </c>
      <c r="J122" s="73" t="s">
        <v>178</v>
      </c>
      <c r="K122" s="74" t="s">
        <v>195</v>
      </c>
      <c r="L122" s="71"/>
      <c r="M122" s="75" t="s">
        <v>1</v>
      </c>
      <c r="N122" s="76" t="s">
        <v>43</v>
      </c>
      <c r="O122" s="76" t="s">
        <v>196</v>
      </c>
      <c r="P122" s="76" t="s">
        <v>197</v>
      </c>
      <c r="Q122" s="76" t="s">
        <v>198</v>
      </c>
      <c r="R122" s="76" t="s">
        <v>199</v>
      </c>
      <c r="S122" s="76" t="s">
        <v>200</v>
      </c>
      <c r="T122" s="77" t="s">
        <v>201</v>
      </c>
    </row>
    <row r="123" spans="2:65" s="25" customFormat="1" ht="22.9" customHeight="1">
      <c r="B123" s="23"/>
      <c r="C123" s="79" t="s">
        <v>202</v>
      </c>
      <c r="J123" s="80">
        <f>BK123</f>
        <v>0</v>
      </c>
      <c r="L123" s="23"/>
      <c r="M123" s="81"/>
      <c r="N123" s="33"/>
      <c r="O123" s="33"/>
      <c r="P123" s="82">
        <f>P124</f>
        <v>0</v>
      </c>
      <c r="Q123" s="33"/>
      <c r="R123" s="82">
        <f>R124</f>
        <v>76.965408800000006</v>
      </c>
      <c r="S123" s="33"/>
      <c r="T123" s="83">
        <f>T124</f>
        <v>0</v>
      </c>
      <c r="AT123" s="15" t="s">
        <v>78</v>
      </c>
      <c r="AU123" s="15" t="s">
        <v>180</v>
      </c>
      <c r="BK123" s="84">
        <f>BK124</f>
        <v>0</v>
      </c>
    </row>
    <row r="124" spans="2:65" s="86" customFormat="1" ht="25.9" customHeight="1">
      <c r="B124" s="85"/>
      <c r="D124" s="87" t="s">
        <v>78</v>
      </c>
      <c r="E124" s="88" t="s">
        <v>203</v>
      </c>
      <c r="F124" s="88" t="s">
        <v>204</v>
      </c>
      <c r="J124" s="89">
        <f>BK124</f>
        <v>0</v>
      </c>
      <c r="L124" s="85"/>
      <c r="M124" s="90"/>
      <c r="N124" s="91"/>
      <c r="O124" s="91"/>
      <c r="P124" s="92">
        <f>P125+P217+P224+P232+P245+P248</f>
        <v>0</v>
      </c>
      <c r="Q124" s="91"/>
      <c r="R124" s="92">
        <f>R125+R217+R224+R232+R245+R248</f>
        <v>76.965408800000006</v>
      </c>
      <c r="S124" s="91"/>
      <c r="T124" s="93">
        <f>T125+T217+T224+T232+T245+T248</f>
        <v>0</v>
      </c>
      <c r="AR124" s="87" t="s">
        <v>86</v>
      </c>
      <c r="AT124" s="94" t="s">
        <v>78</v>
      </c>
      <c r="AU124" s="94" t="s">
        <v>79</v>
      </c>
      <c r="AY124" s="87" t="s">
        <v>205</v>
      </c>
      <c r="BK124" s="95">
        <f>BK125+BK217+BK224+BK232+BK245+BK248</f>
        <v>0</v>
      </c>
    </row>
    <row r="125" spans="2:65" s="86" customFormat="1" ht="22.9" customHeight="1">
      <c r="B125" s="85"/>
      <c r="D125" s="87" t="s">
        <v>78</v>
      </c>
      <c r="E125" s="96" t="s">
        <v>86</v>
      </c>
      <c r="F125" s="96" t="s">
        <v>206</v>
      </c>
      <c r="J125" s="97">
        <f>BK125</f>
        <v>0</v>
      </c>
      <c r="L125" s="85"/>
      <c r="M125" s="90"/>
      <c r="N125" s="91"/>
      <c r="O125" s="91"/>
      <c r="P125" s="92">
        <f>SUM(P126:P216)</f>
        <v>0</v>
      </c>
      <c r="Q125" s="91"/>
      <c r="R125" s="92">
        <f>SUM(R126:R216)</f>
        <v>5.042E-2</v>
      </c>
      <c r="S125" s="91"/>
      <c r="T125" s="93">
        <f>SUM(T126:T216)</f>
        <v>0</v>
      </c>
      <c r="AR125" s="87" t="s">
        <v>86</v>
      </c>
      <c r="AT125" s="94" t="s">
        <v>78</v>
      </c>
      <c r="AU125" s="94" t="s">
        <v>86</v>
      </c>
      <c r="AY125" s="87" t="s">
        <v>205</v>
      </c>
      <c r="BK125" s="95">
        <f>SUM(BK126:BK216)</f>
        <v>0</v>
      </c>
    </row>
    <row r="126" spans="2:65" s="25" customFormat="1" ht="36" customHeight="1">
      <c r="B126" s="23"/>
      <c r="C126" s="98" t="s">
        <v>86</v>
      </c>
      <c r="D126" s="98" t="s">
        <v>207</v>
      </c>
      <c r="E126" s="99" t="s">
        <v>1420</v>
      </c>
      <c r="F126" s="100" t="s">
        <v>1421</v>
      </c>
      <c r="G126" s="101" t="s">
        <v>210</v>
      </c>
      <c r="H126" s="102">
        <v>300</v>
      </c>
      <c r="I126" s="5"/>
      <c r="J126" s="102">
        <f>ROUND(I126*H126,2)</f>
        <v>0</v>
      </c>
      <c r="K126" s="100" t="s">
        <v>211</v>
      </c>
      <c r="L126" s="23"/>
      <c r="M126" s="103" t="s">
        <v>1</v>
      </c>
      <c r="N126" s="104" t="s">
        <v>44</v>
      </c>
      <c r="O126" s="105"/>
      <c r="P126" s="106">
        <f>O126*H126</f>
        <v>0</v>
      </c>
      <c r="Q126" s="106">
        <v>0</v>
      </c>
      <c r="R126" s="106">
        <f>Q126*H126</f>
        <v>0</v>
      </c>
      <c r="S126" s="106">
        <v>0</v>
      </c>
      <c r="T126" s="107">
        <f>S126*H126</f>
        <v>0</v>
      </c>
      <c r="AR126" s="108" t="s">
        <v>212</v>
      </c>
      <c r="AT126" s="108" t="s">
        <v>207</v>
      </c>
      <c r="AU126" s="108" t="s">
        <v>88</v>
      </c>
      <c r="AY126" s="15" t="s">
        <v>205</v>
      </c>
      <c r="BE126" s="109">
        <f>IF(N126="základní",J126,0)</f>
        <v>0</v>
      </c>
      <c r="BF126" s="109">
        <f>IF(N126="snížená",J126,0)</f>
        <v>0</v>
      </c>
      <c r="BG126" s="109">
        <f>IF(N126="zákl. přenesená",J126,0)</f>
        <v>0</v>
      </c>
      <c r="BH126" s="109">
        <f>IF(N126="sníž. přenesená",J126,0)</f>
        <v>0</v>
      </c>
      <c r="BI126" s="109">
        <f>IF(N126="nulová",J126,0)</f>
        <v>0</v>
      </c>
      <c r="BJ126" s="15" t="s">
        <v>86</v>
      </c>
      <c r="BK126" s="109">
        <f>ROUND(I126*H126,2)</f>
        <v>0</v>
      </c>
      <c r="BL126" s="15" t="s">
        <v>212</v>
      </c>
      <c r="BM126" s="108" t="s">
        <v>1679</v>
      </c>
    </row>
    <row r="127" spans="2:65" s="122" customFormat="1">
      <c r="B127" s="121"/>
      <c r="D127" s="110" t="s">
        <v>218</v>
      </c>
      <c r="E127" s="123" t="s">
        <v>1</v>
      </c>
      <c r="F127" s="124" t="s">
        <v>1680</v>
      </c>
      <c r="H127" s="125">
        <v>300</v>
      </c>
      <c r="I127" s="6"/>
      <c r="L127" s="121"/>
      <c r="M127" s="126"/>
      <c r="N127" s="127"/>
      <c r="O127" s="127"/>
      <c r="P127" s="127"/>
      <c r="Q127" s="127"/>
      <c r="R127" s="127"/>
      <c r="S127" s="127"/>
      <c r="T127" s="128"/>
      <c r="AT127" s="123" t="s">
        <v>218</v>
      </c>
      <c r="AU127" s="123" t="s">
        <v>88</v>
      </c>
      <c r="AV127" s="122" t="s">
        <v>88</v>
      </c>
      <c r="AW127" s="122" t="s">
        <v>35</v>
      </c>
      <c r="AX127" s="122" t="s">
        <v>79</v>
      </c>
      <c r="AY127" s="123" t="s">
        <v>205</v>
      </c>
    </row>
    <row r="128" spans="2:65" s="200" customFormat="1">
      <c r="B128" s="199"/>
      <c r="D128" s="110" t="s">
        <v>218</v>
      </c>
      <c r="E128" s="201" t="s">
        <v>1</v>
      </c>
      <c r="F128" s="202" t="s">
        <v>220</v>
      </c>
      <c r="H128" s="203">
        <v>300</v>
      </c>
      <c r="I128" s="7"/>
      <c r="L128" s="199"/>
      <c r="M128" s="204"/>
      <c r="N128" s="205"/>
      <c r="O128" s="205"/>
      <c r="P128" s="205"/>
      <c r="Q128" s="205"/>
      <c r="R128" s="205"/>
      <c r="S128" s="205"/>
      <c r="T128" s="206"/>
      <c r="AT128" s="201" t="s">
        <v>218</v>
      </c>
      <c r="AU128" s="201" t="s">
        <v>88</v>
      </c>
      <c r="AV128" s="200" t="s">
        <v>212</v>
      </c>
      <c r="AW128" s="200" t="s">
        <v>35</v>
      </c>
      <c r="AX128" s="200" t="s">
        <v>86</v>
      </c>
      <c r="AY128" s="201" t="s">
        <v>205</v>
      </c>
    </row>
    <row r="129" spans="2:65" s="25" customFormat="1" ht="16.5" customHeight="1">
      <c r="B129" s="23"/>
      <c r="C129" s="98" t="s">
        <v>88</v>
      </c>
      <c r="D129" s="98" t="s">
        <v>207</v>
      </c>
      <c r="E129" s="99" t="s">
        <v>1681</v>
      </c>
      <c r="F129" s="100" t="s">
        <v>1682</v>
      </c>
      <c r="G129" s="101" t="s">
        <v>233</v>
      </c>
      <c r="H129" s="102">
        <v>545.44000000000005</v>
      </c>
      <c r="I129" s="5"/>
      <c r="J129" s="102">
        <f>ROUND(I129*H129,2)</f>
        <v>0</v>
      </c>
      <c r="K129" s="100" t="s">
        <v>234</v>
      </c>
      <c r="L129" s="23"/>
      <c r="M129" s="103" t="s">
        <v>1</v>
      </c>
      <c r="N129" s="104" t="s">
        <v>44</v>
      </c>
      <c r="O129" s="105"/>
      <c r="P129" s="106">
        <f>O129*H129</f>
        <v>0</v>
      </c>
      <c r="Q129" s="106">
        <v>0</v>
      </c>
      <c r="R129" s="106">
        <f>Q129*H129</f>
        <v>0</v>
      </c>
      <c r="S129" s="106">
        <v>0</v>
      </c>
      <c r="T129" s="107">
        <f>S129*H129</f>
        <v>0</v>
      </c>
      <c r="AR129" s="108" t="s">
        <v>212</v>
      </c>
      <c r="AT129" s="108" t="s">
        <v>207</v>
      </c>
      <c r="AU129" s="108" t="s">
        <v>88</v>
      </c>
      <c r="AY129" s="15" t="s">
        <v>205</v>
      </c>
      <c r="BE129" s="109">
        <f>IF(N129="základní",J129,0)</f>
        <v>0</v>
      </c>
      <c r="BF129" s="109">
        <f>IF(N129="snížená",J129,0)</f>
        <v>0</v>
      </c>
      <c r="BG129" s="109">
        <f>IF(N129="zákl. přenesená",J129,0)</f>
        <v>0</v>
      </c>
      <c r="BH129" s="109">
        <f>IF(N129="sníž. přenesená",J129,0)</f>
        <v>0</v>
      </c>
      <c r="BI129" s="109">
        <f>IF(N129="nulová",J129,0)</f>
        <v>0</v>
      </c>
      <c r="BJ129" s="15" t="s">
        <v>86</v>
      </c>
      <c r="BK129" s="109">
        <f>ROUND(I129*H129,2)</f>
        <v>0</v>
      </c>
      <c r="BL129" s="15" t="s">
        <v>212</v>
      </c>
      <c r="BM129" s="108" t="s">
        <v>1683</v>
      </c>
    </row>
    <row r="130" spans="2:65" s="25" customFormat="1" ht="29.25">
      <c r="B130" s="23"/>
      <c r="D130" s="110" t="s">
        <v>214</v>
      </c>
      <c r="F130" s="198" t="s">
        <v>1684</v>
      </c>
      <c r="I130" s="2"/>
      <c r="L130" s="23"/>
      <c r="M130" s="112"/>
      <c r="N130" s="105"/>
      <c r="O130" s="105"/>
      <c r="P130" s="105"/>
      <c r="Q130" s="105"/>
      <c r="R130" s="105"/>
      <c r="S130" s="105"/>
      <c r="T130" s="113"/>
      <c r="AT130" s="15" t="s">
        <v>214</v>
      </c>
      <c r="AU130" s="15" t="s">
        <v>88</v>
      </c>
    </row>
    <row r="131" spans="2:65" s="25" customFormat="1" ht="234">
      <c r="B131" s="23"/>
      <c r="D131" s="110" t="s">
        <v>237</v>
      </c>
      <c r="F131" s="111" t="s">
        <v>1401</v>
      </c>
      <c r="I131" s="2"/>
      <c r="L131" s="23"/>
      <c r="M131" s="112"/>
      <c r="N131" s="105"/>
      <c r="O131" s="105"/>
      <c r="P131" s="105"/>
      <c r="Q131" s="105"/>
      <c r="R131" s="105"/>
      <c r="S131" s="105"/>
      <c r="T131" s="113"/>
      <c r="AT131" s="15" t="s">
        <v>237</v>
      </c>
      <c r="AU131" s="15" t="s">
        <v>88</v>
      </c>
    </row>
    <row r="132" spans="2:65" s="115" customFormat="1" ht="22.5">
      <c r="B132" s="114"/>
      <c r="D132" s="110" t="s">
        <v>218</v>
      </c>
      <c r="E132" s="116" t="s">
        <v>1</v>
      </c>
      <c r="F132" s="117" t="s">
        <v>1685</v>
      </c>
      <c r="H132" s="116" t="s">
        <v>1</v>
      </c>
      <c r="I132" s="9"/>
      <c r="L132" s="114"/>
      <c r="M132" s="118"/>
      <c r="N132" s="119"/>
      <c r="O132" s="119"/>
      <c r="P132" s="119"/>
      <c r="Q132" s="119"/>
      <c r="R132" s="119"/>
      <c r="S132" s="119"/>
      <c r="T132" s="120"/>
      <c r="AT132" s="116" t="s">
        <v>218</v>
      </c>
      <c r="AU132" s="116" t="s">
        <v>88</v>
      </c>
      <c r="AV132" s="115" t="s">
        <v>86</v>
      </c>
      <c r="AW132" s="115" t="s">
        <v>35</v>
      </c>
      <c r="AX132" s="115" t="s">
        <v>79</v>
      </c>
      <c r="AY132" s="116" t="s">
        <v>205</v>
      </c>
    </row>
    <row r="133" spans="2:65" s="122" customFormat="1" ht="22.5">
      <c r="B133" s="121"/>
      <c r="D133" s="110" t="s">
        <v>218</v>
      </c>
      <c r="E133" s="123" t="s">
        <v>1</v>
      </c>
      <c r="F133" s="124" t="s">
        <v>1686</v>
      </c>
      <c r="H133" s="125">
        <v>620.59</v>
      </c>
      <c r="I133" s="6"/>
      <c r="L133" s="121"/>
      <c r="M133" s="126"/>
      <c r="N133" s="127"/>
      <c r="O133" s="127"/>
      <c r="P133" s="127"/>
      <c r="Q133" s="127"/>
      <c r="R133" s="127"/>
      <c r="S133" s="127"/>
      <c r="T133" s="128"/>
      <c r="AT133" s="123" t="s">
        <v>218</v>
      </c>
      <c r="AU133" s="123" t="s">
        <v>88</v>
      </c>
      <c r="AV133" s="122" t="s">
        <v>88</v>
      </c>
      <c r="AW133" s="122" t="s">
        <v>35</v>
      </c>
      <c r="AX133" s="122" t="s">
        <v>79</v>
      </c>
      <c r="AY133" s="123" t="s">
        <v>205</v>
      </c>
    </row>
    <row r="134" spans="2:65" s="122" customFormat="1" ht="22.5">
      <c r="B134" s="121"/>
      <c r="D134" s="110" t="s">
        <v>218</v>
      </c>
      <c r="E134" s="123" t="s">
        <v>1</v>
      </c>
      <c r="F134" s="124" t="s">
        <v>1687</v>
      </c>
      <c r="H134" s="125">
        <v>-75.150000000000006</v>
      </c>
      <c r="I134" s="6"/>
      <c r="L134" s="121"/>
      <c r="M134" s="126"/>
      <c r="N134" s="127"/>
      <c r="O134" s="127"/>
      <c r="P134" s="127"/>
      <c r="Q134" s="127"/>
      <c r="R134" s="127"/>
      <c r="S134" s="127"/>
      <c r="T134" s="128"/>
      <c r="AT134" s="123" t="s">
        <v>218</v>
      </c>
      <c r="AU134" s="123" t="s">
        <v>88</v>
      </c>
      <c r="AV134" s="122" t="s">
        <v>88</v>
      </c>
      <c r="AW134" s="122" t="s">
        <v>35</v>
      </c>
      <c r="AX134" s="122" t="s">
        <v>79</v>
      </c>
      <c r="AY134" s="123" t="s">
        <v>205</v>
      </c>
    </row>
    <row r="135" spans="2:65" s="200" customFormat="1">
      <c r="B135" s="199"/>
      <c r="D135" s="110" t="s">
        <v>218</v>
      </c>
      <c r="E135" s="201" t="s">
        <v>1</v>
      </c>
      <c r="F135" s="202" t="s">
        <v>220</v>
      </c>
      <c r="H135" s="203">
        <v>545.44000000000005</v>
      </c>
      <c r="I135" s="7"/>
      <c r="L135" s="199"/>
      <c r="M135" s="204"/>
      <c r="N135" s="205"/>
      <c r="O135" s="205"/>
      <c r="P135" s="205"/>
      <c r="Q135" s="205"/>
      <c r="R135" s="205"/>
      <c r="S135" s="205"/>
      <c r="T135" s="206"/>
      <c r="AT135" s="201" t="s">
        <v>218</v>
      </c>
      <c r="AU135" s="201" t="s">
        <v>88</v>
      </c>
      <c r="AV135" s="200" t="s">
        <v>212</v>
      </c>
      <c r="AW135" s="200" t="s">
        <v>35</v>
      </c>
      <c r="AX135" s="200" t="s">
        <v>86</v>
      </c>
      <c r="AY135" s="201" t="s">
        <v>205</v>
      </c>
    </row>
    <row r="136" spans="2:65" s="25" customFormat="1" ht="16.5" customHeight="1">
      <c r="B136" s="23"/>
      <c r="C136" s="98" t="s">
        <v>230</v>
      </c>
      <c r="D136" s="98" t="s">
        <v>207</v>
      </c>
      <c r="E136" s="99" t="s">
        <v>1397</v>
      </c>
      <c r="F136" s="100" t="s">
        <v>1398</v>
      </c>
      <c r="G136" s="101" t="s">
        <v>233</v>
      </c>
      <c r="H136" s="102">
        <v>75.150000000000006</v>
      </c>
      <c r="I136" s="5"/>
      <c r="J136" s="102">
        <f>ROUND(I136*H136,2)</f>
        <v>0</v>
      </c>
      <c r="K136" s="100" t="s">
        <v>234</v>
      </c>
      <c r="L136" s="23"/>
      <c r="M136" s="103" t="s">
        <v>1</v>
      </c>
      <c r="N136" s="104" t="s">
        <v>44</v>
      </c>
      <c r="O136" s="105"/>
      <c r="P136" s="106">
        <f>O136*H136</f>
        <v>0</v>
      </c>
      <c r="Q136" s="106">
        <v>0</v>
      </c>
      <c r="R136" s="106">
        <f>Q136*H136</f>
        <v>0</v>
      </c>
      <c r="S136" s="106">
        <v>0</v>
      </c>
      <c r="T136" s="107">
        <f>S136*H136</f>
        <v>0</v>
      </c>
      <c r="AR136" s="108" t="s">
        <v>212</v>
      </c>
      <c r="AT136" s="108" t="s">
        <v>207</v>
      </c>
      <c r="AU136" s="108" t="s">
        <v>88</v>
      </c>
      <c r="AY136" s="15" t="s">
        <v>205</v>
      </c>
      <c r="BE136" s="109">
        <f>IF(N136="základní",J136,0)</f>
        <v>0</v>
      </c>
      <c r="BF136" s="109">
        <f>IF(N136="snížená",J136,0)</f>
        <v>0</v>
      </c>
      <c r="BG136" s="109">
        <f>IF(N136="zákl. přenesená",J136,0)</f>
        <v>0</v>
      </c>
      <c r="BH136" s="109">
        <f>IF(N136="sníž. přenesená",J136,0)</f>
        <v>0</v>
      </c>
      <c r="BI136" s="109">
        <f>IF(N136="nulová",J136,0)</f>
        <v>0</v>
      </c>
      <c r="BJ136" s="15" t="s">
        <v>86</v>
      </c>
      <c r="BK136" s="109">
        <f>ROUND(I136*H136,2)</f>
        <v>0</v>
      </c>
      <c r="BL136" s="15" t="s">
        <v>212</v>
      </c>
      <c r="BM136" s="108" t="s">
        <v>1688</v>
      </c>
    </row>
    <row r="137" spans="2:65" s="25" customFormat="1" ht="29.25">
      <c r="B137" s="23"/>
      <c r="D137" s="110" t="s">
        <v>214</v>
      </c>
      <c r="F137" s="198" t="s">
        <v>1400</v>
      </c>
      <c r="I137" s="2"/>
      <c r="L137" s="23"/>
      <c r="M137" s="112"/>
      <c r="N137" s="105"/>
      <c r="O137" s="105"/>
      <c r="P137" s="105"/>
      <c r="Q137" s="105"/>
      <c r="R137" s="105"/>
      <c r="S137" s="105"/>
      <c r="T137" s="113"/>
      <c r="AT137" s="15" t="s">
        <v>214</v>
      </c>
      <c r="AU137" s="15" t="s">
        <v>88</v>
      </c>
    </row>
    <row r="138" spans="2:65" s="25" customFormat="1" ht="234">
      <c r="B138" s="23"/>
      <c r="D138" s="110" t="s">
        <v>237</v>
      </c>
      <c r="F138" s="111" t="s">
        <v>1401</v>
      </c>
      <c r="I138" s="2"/>
      <c r="L138" s="23"/>
      <c r="M138" s="112"/>
      <c r="N138" s="105"/>
      <c r="O138" s="105"/>
      <c r="P138" s="105"/>
      <c r="Q138" s="105"/>
      <c r="R138" s="105"/>
      <c r="S138" s="105"/>
      <c r="T138" s="113"/>
      <c r="AT138" s="15" t="s">
        <v>237</v>
      </c>
      <c r="AU138" s="15" t="s">
        <v>88</v>
      </c>
    </row>
    <row r="139" spans="2:65" s="115" customFormat="1" ht="22.5">
      <c r="B139" s="114"/>
      <c r="D139" s="110" t="s">
        <v>218</v>
      </c>
      <c r="E139" s="116" t="s">
        <v>1</v>
      </c>
      <c r="F139" s="117" t="s">
        <v>1689</v>
      </c>
      <c r="H139" s="116" t="s">
        <v>1</v>
      </c>
      <c r="I139" s="9"/>
      <c r="L139" s="114"/>
      <c r="M139" s="118"/>
      <c r="N139" s="119"/>
      <c r="O139" s="119"/>
      <c r="P139" s="119"/>
      <c r="Q139" s="119"/>
      <c r="R139" s="119"/>
      <c r="S139" s="119"/>
      <c r="T139" s="120"/>
      <c r="AT139" s="116" t="s">
        <v>218</v>
      </c>
      <c r="AU139" s="116" t="s">
        <v>88</v>
      </c>
      <c r="AV139" s="115" t="s">
        <v>86</v>
      </c>
      <c r="AW139" s="115" t="s">
        <v>35</v>
      </c>
      <c r="AX139" s="115" t="s">
        <v>79</v>
      </c>
      <c r="AY139" s="116" t="s">
        <v>205</v>
      </c>
    </row>
    <row r="140" spans="2:65" s="122" customFormat="1" ht="22.5">
      <c r="B140" s="121"/>
      <c r="D140" s="110" t="s">
        <v>218</v>
      </c>
      <c r="E140" s="123" t="s">
        <v>1</v>
      </c>
      <c r="F140" s="124" t="s">
        <v>1690</v>
      </c>
      <c r="H140" s="125">
        <v>18.75</v>
      </c>
      <c r="I140" s="6"/>
      <c r="L140" s="121"/>
      <c r="M140" s="126"/>
      <c r="N140" s="127"/>
      <c r="O140" s="127"/>
      <c r="P140" s="127"/>
      <c r="Q140" s="127"/>
      <c r="R140" s="127"/>
      <c r="S140" s="127"/>
      <c r="T140" s="128"/>
      <c r="AT140" s="123" t="s">
        <v>218</v>
      </c>
      <c r="AU140" s="123" t="s">
        <v>88</v>
      </c>
      <c r="AV140" s="122" t="s">
        <v>88</v>
      </c>
      <c r="AW140" s="122" t="s">
        <v>35</v>
      </c>
      <c r="AX140" s="122" t="s">
        <v>79</v>
      </c>
      <c r="AY140" s="123" t="s">
        <v>205</v>
      </c>
    </row>
    <row r="141" spans="2:65" s="122" customFormat="1" ht="22.5">
      <c r="B141" s="121"/>
      <c r="D141" s="110" t="s">
        <v>218</v>
      </c>
      <c r="E141" s="123" t="s">
        <v>1</v>
      </c>
      <c r="F141" s="124" t="s">
        <v>1691</v>
      </c>
      <c r="H141" s="125">
        <v>56.4</v>
      </c>
      <c r="I141" s="6"/>
      <c r="L141" s="121"/>
      <c r="M141" s="126"/>
      <c r="N141" s="127"/>
      <c r="O141" s="127"/>
      <c r="P141" s="127"/>
      <c r="Q141" s="127"/>
      <c r="R141" s="127"/>
      <c r="S141" s="127"/>
      <c r="T141" s="128"/>
      <c r="AT141" s="123" t="s">
        <v>218</v>
      </c>
      <c r="AU141" s="123" t="s">
        <v>88</v>
      </c>
      <c r="AV141" s="122" t="s">
        <v>88</v>
      </c>
      <c r="AW141" s="122" t="s">
        <v>35</v>
      </c>
      <c r="AX141" s="122" t="s">
        <v>79</v>
      </c>
      <c r="AY141" s="123" t="s">
        <v>205</v>
      </c>
    </row>
    <row r="142" spans="2:65" s="200" customFormat="1">
      <c r="B142" s="199"/>
      <c r="D142" s="110" t="s">
        <v>218</v>
      </c>
      <c r="E142" s="201" t="s">
        <v>1</v>
      </c>
      <c r="F142" s="202" t="s">
        <v>220</v>
      </c>
      <c r="H142" s="203">
        <v>75.150000000000006</v>
      </c>
      <c r="I142" s="7"/>
      <c r="L142" s="199"/>
      <c r="M142" s="204"/>
      <c r="N142" s="205"/>
      <c r="O142" s="205"/>
      <c r="P142" s="205"/>
      <c r="Q142" s="205"/>
      <c r="R142" s="205"/>
      <c r="S142" s="205"/>
      <c r="T142" s="206"/>
      <c r="AT142" s="201" t="s">
        <v>218</v>
      </c>
      <c r="AU142" s="201" t="s">
        <v>88</v>
      </c>
      <c r="AV142" s="200" t="s">
        <v>212</v>
      </c>
      <c r="AW142" s="200" t="s">
        <v>35</v>
      </c>
      <c r="AX142" s="200" t="s">
        <v>86</v>
      </c>
      <c r="AY142" s="201" t="s">
        <v>205</v>
      </c>
    </row>
    <row r="143" spans="2:65" s="25" customFormat="1" ht="24" customHeight="1">
      <c r="B143" s="23"/>
      <c r="C143" s="98" t="s">
        <v>212</v>
      </c>
      <c r="D143" s="98" t="s">
        <v>207</v>
      </c>
      <c r="E143" s="99" t="s">
        <v>1692</v>
      </c>
      <c r="F143" s="100" t="s">
        <v>1693</v>
      </c>
      <c r="G143" s="101" t="s">
        <v>233</v>
      </c>
      <c r="H143" s="102">
        <v>868</v>
      </c>
      <c r="I143" s="5"/>
      <c r="J143" s="102">
        <f>ROUND(I143*H143,2)</f>
        <v>0</v>
      </c>
      <c r="K143" s="100" t="s">
        <v>234</v>
      </c>
      <c r="L143" s="23"/>
      <c r="M143" s="103" t="s">
        <v>1</v>
      </c>
      <c r="N143" s="104" t="s">
        <v>44</v>
      </c>
      <c r="O143" s="105"/>
      <c r="P143" s="106">
        <f>O143*H143</f>
        <v>0</v>
      </c>
      <c r="Q143" s="106">
        <v>0</v>
      </c>
      <c r="R143" s="106">
        <f>Q143*H143</f>
        <v>0</v>
      </c>
      <c r="S143" s="106">
        <v>0</v>
      </c>
      <c r="T143" s="107">
        <f>S143*H143</f>
        <v>0</v>
      </c>
      <c r="AR143" s="108" t="s">
        <v>212</v>
      </c>
      <c r="AT143" s="108" t="s">
        <v>207</v>
      </c>
      <c r="AU143" s="108" t="s">
        <v>88</v>
      </c>
      <c r="AY143" s="15" t="s">
        <v>205</v>
      </c>
      <c r="BE143" s="109">
        <f>IF(N143="základní",J143,0)</f>
        <v>0</v>
      </c>
      <c r="BF143" s="109">
        <f>IF(N143="snížená",J143,0)</f>
        <v>0</v>
      </c>
      <c r="BG143" s="109">
        <f>IF(N143="zákl. přenesená",J143,0)</f>
        <v>0</v>
      </c>
      <c r="BH143" s="109">
        <f>IF(N143="sníž. přenesená",J143,0)</f>
        <v>0</v>
      </c>
      <c r="BI143" s="109">
        <f>IF(N143="nulová",J143,0)</f>
        <v>0</v>
      </c>
      <c r="BJ143" s="15" t="s">
        <v>86</v>
      </c>
      <c r="BK143" s="109">
        <f>ROUND(I143*H143,2)</f>
        <v>0</v>
      </c>
      <c r="BL143" s="15" t="s">
        <v>212</v>
      </c>
      <c r="BM143" s="108" t="s">
        <v>1694</v>
      </c>
    </row>
    <row r="144" spans="2:65" s="25" customFormat="1" ht="29.25">
      <c r="B144" s="23"/>
      <c r="D144" s="110" t="s">
        <v>214</v>
      </c>
      <c r="F144" s="198" t="s">
        <v>1695</v>
      </c>
      <c r="I144" s="2"/>
      <c r="L144" s="23"/>
      <c r="M144" s="112"/>
      <c r="N144" s="105"/>
      <c r="O144" s="105"/>
      <c r="P144" s="105"/>
      <c r="Q144" s="105"/>
      <c r="R144" s="105"/>
      <c r="S144" s="105"/>
      <c r="T144" s="113"/>
      <c r="AT144" s="15" t="s">
        <v>214</v>
      </c>
      <c r="AU144" s="15" t="s">
        <v>88</v>
      </c>
    </row>
    <row r="145" spans="2:65" s="25" customFormat="1" ht="97.5">
      <c r="B145" s="23"/>
      <c r="D145" s="110" t="s">
        <v>237</v>
      </c>
      <c r="F145" s="111" t="s">
        <v>238</v>
      </c>
      <c r="I145" s="2"/>
      <c r="L145" s="23"/>
      <c r="M145" s="112"/>
      <c r="N145" s="105"/>
      <c r="O145" s="105"/>
      <c r="P145" s="105"/>
      <c r="Q145" s="105"/>
      <c r="R145" s="105"/>
      <c r="S145" s="105"/>
      <c r="T145" s="113"/>
      <c r="AT145" s="15" t="s">
        <v>237</v>
      </c>
      <c r="AU145" s="15" t="s">
        <v>88</v>
      </c>
    </row>
    <row r="146" spans="2:65" s="115" customFormat="1" ht="22.5">
      <c r="B146" s="114"/>
      <c r="D146" s="110" t="s">
        <v>218</v>
      </c>
      <c r="E146" s="116" t="s">
        <v>1</v>
      </c>
      <c r="F146" s="117" t="s">
        <v>1696</v>
      </c>
      <c r="H146" s="116" t="s">
        <v>1</v>
      </c>
      <c r="I146" s="9"/>
      <c r="L146" s="114"/>
      <c r="M146" s="118"/>
      <c r="N146" s="119"/>
      <c r="O146" s="119"/>
      <c r="P146" s="119"/>
      <c r="Q146" s="119"/>
      <c r="R146" s="119"/>
      <c r="S146" s="119"/>
      <c r="T146" s="120"/>
      <c r="AT146" s="116" t="s">
        <v>218</v>
      </c>
      <c r="AU146" s="116" t="s">
        <v>88</v>
      </c>
      <c r="AV146" s="115" t="s">
        <v>86</v>
      </c>
      <c r="AW146" s="115" t="s">
        <v>35</v>
      </c>
      <c r="AX146" s="115" t="s">
        <v>79</v>
      </c>
      <c r="AY146" s="116" t="s">
        <v>205</v>
      </c>
    </row>
    <row r="147" spans="2:65" s="122" customFormat="1">
      <c r="B147" s="121"/>
      <c r="D147" s="110" t="s">
        <v>218</v>
      </c>
      <c r="E147" s="123" t="s">
        <v>1</v>
      </c>
      <c r="F147" s="124" t="s">
        <v>1697</v>
      </c>
      <c r="H147" s="125">
        <v>868</v>
      </c>
      <c r="I147" s="6"/>
      <c r="L147" s="121"/>
      <c r="M147" s="126"/>
      <c r="N147" s="127"/>
      <c r="O147" s="127"/>
      <c r="P147" s="127"/>
      <c r="Q147" s="127"/>
      <c r="R147" s="127"/>
      <c r="S147" s="127"/>
      <c r="T147" s="128"/>
      <c r="AT147" s="123" t="s">
        <v>218</v>
      </c>
      <c r="AU147" s="123" t="s">
        <v>88</v>
      </c>
      <c r="AV147" s="122" t="s">
        <v>88</v>
      </c>
      <c r="AW147" s="122" t="s">
        <v>35</v>
      </c>
      <c r="AX147" s="122" t="s">
        <v>79</v>
      </c>
      <c r="AY147" s="123" t="s">
        <v>205</v>
      </c>
    </row>
    <row r="148" spans="2:65" s="200" customFormat="1">
      <c r="B148" s="199"/>
      <c r="D148" s="110" t="s">
        <v>218</v>
      </c>
      <c r="E148" s="201" t="s">
        <v>1</v>
      </c>
      <c r="F148" s="202" t="s">
        <v>220</v>
      </c>
      <c r="H148" s="203">
        <v>868</v>
      </c>
      <c r="I148" s="7"/>
      <c r="L148" s="199"/>
      <c r="M148" s="204"/>
      <c r="N148" s="205"/>
      <c r="O148" s="205"/>
      <c r="P148" s="205"/>
      <c r="Q148" s="205"/>
      <c r="R148" s="205"/>
      <c r="S148" s="205"/>
      <c r="T148" s="206"/>
      <c r="AT148" s="201" t="s">
        <v>218</v>
      </c>
      <c r="AU148" s="201" t="s">
        <v>88</v>
      </c>
      <c r="AV148" s="200" t="s">
        <v>212</v>
      </c>
      <c r="AW148" s="200" t="s">
        <v>35</v>
      </c>
      <c r="AX148" s="200" t="s">
        <v>86</v>
      </c>
      <c r="AY148" s="201" t="s">
        <v>205</v>
      </c>
    </row>
    <row r="149" spans="2:65" s="25" customFormat="1" ht="24" customHeight="1">
      <c r="B149" s="23"/>
      <c r="C149" s="98" t="s">
        <v>258</v>
      </c>
      <c r="D149" s="98" t="s">
        <v>207</v>
      </c>
      <c r="E149" s="99" t="s">
        <v>1698</v>
      </c>
      <c r="F149" s="100" t="s">
        <v>1699</v>
      </c>
      <c r="G149" s="101" t="s">
        <v>233</v>
      </c>
      <c r="H149" s="102">
        <v>31.92</v>
      </c>
      <c r="I149" s="5"/>
      <c r="J149" s="102">
        <f>ROUND(I149*H149,2)</f>
        <v>0</v>
      </c>
      <c r="K149" s="100" t="s">
        <v>234</v>
      </c>
      <c r="L149" s="23"/>
      <c r="M149" s="103" t="s">
        <v>1</v>
      </c>
      <c r="N149" s="104" t="s">
        <v>44</v>
      </c>
      <c r="O149" s="105"/>
      <c r="P149" s="106">
        <f>O149*H149</f>
        <v>0</v>
      </c>
      <c r="Q149" s="106">
        <v>0</v>
      </c>
      <c r="R149" s="106">
        <f>Q149*H149</f>
        <v>0</v>
      </c>
      <c r="S149" s="106">
        <v>0</v>
      </c>
      <c r="T149" s="107">
        <f>S149*H149</f>
        <v>0</v>
      </c>
      <c r="AR149" s="108" t="s">
        <v>212</v>
      </c>
      <c r="AT149" s="108" t="s">
        <v>207</v>
      </c>
      <c r="AU149" s="108" t="s">
        <v>88</v>
      </c>
      <c r="AY149" s="15" t="s">
        <v>205</v>
      </c>
      <c r="BE149" s="109">
        <f>IF(N149="základní",J149,0)</f>
        <v>0</v>
      </c>
      <c r="BF149" s="109">
        <f>IF(N149="snížená",J149,0)</f>
        <v>0</v>
      </c>
      <c r="BG149" s="109">
        <f>IF(N149="zákl. přenesená",J149,0)</f>
        <v>0</v>
      </c>
      <c r="BH149" s="109">
        <f>IF(N149="sníž. přenesená",J149,0)</f>
        <v>0</v>
      </c>
      <c r="BI149" s="109">
        <f>IF(N149="nulová",J149,0)</f>
        <v>0</v>
      </c>
      <c r="BJ149" s="15" t="s">
        <v>86</v>
      </c>
      <c r="BK149" s="109">
        <f>ROUND(I149*H149,2)</f>
        <v>0</v>
      </c>
      <c r="BL149" s="15" t="s">
        <v>212</v>
      </c>
      <c r="BM149" s="108" t="s">
        <v>1700</v>
      </c>
    </row>
    <row r="150" spans="2:65" s="25" customFormat="1" ht="29.25">
      <c r="B150" s="23"/>
      <c r="D150" s="110" t="s">
        <v>214</v>
      </c>
      <c r="F150" s="198" t="s">
        <v>1701</v>
      </c>
      <c r="I150" s="2"/>
      <c r="L150" s="23"/>
      <c r="M150" s="112"/>
      <c r="N150" s="105"/>
      <c r="O150" s="105"/>
      <c r="P150" s="105"/>
      <c r="Q150" s="105"/>
      <c r="R150" s="105"/>
      <c r="S150" s="105"/>
      <c r="T150" s="113"/>
      <c r="AT150" s="15" t="s">
        <v>214</v>
      </c>
      <c r="AU150" s="15" t="s">
        <v>88</v>
      </c>
    </row>
    <row r="151" spans="2:65" s="25" customFormat="1" ht="204.75">
      <c r="B151" s="23"/>
      <c r="D151" s="110" t="s">
        <v>237</v>
      </c>
      <c r="F151" s="111" t="s">
        <v>1702</v>
      </c>
      <c r="I151" s="2"/>
      <c r="L151" s="23"/>
      <c r="M151" s="112"/>
      <c r="N151" s="105"/>
      <c r="O151" s="105"/>
      <c r="P151" s="105"/>
      <c r="Q151" s="105"/>
      <c r="R151" s="105"/>
      <c r="S151" s="105"/>
      <c r="T151" s="113"/>
      <c r="AT151" s="15" t="s">
        <v>237</v>
      </c>
      <c r="AU151" s="15" t="s">
        <v>88</v>
      </c>
    </row>
    <row r="152" spans="2:65" s="115" customFormat="1">
      <c r="B152" s="114"/>
      <c r="D152" s="110" t="s">
        <v>218</v>
      </c>
      <c r="E152" s="116" t="s">
        <v>1</v>
      </c>
      <c r="F152" s="117" t="s">
        <v>1703</v>
      </c>
      <c r="H152" s="116" t="s">
        <v>1</v>
      </c>
      <c r="I152" s="9"/>
      <c r="L152" s="114"/>
      <c r="M152" s="118"/>
      <c r="N152" s="119"/>
      <c r="O152" s="119"/>
      <c r="P152" s="119"/>
      <c r="Q152" s="119"/>
      <c r="R152" s="119"/>
      <c r="S152" s="119"/>
      <c r="T152" s="120"/>
      <c r="AT152" s="116" t="s">
        <v>218</v>
      </c>
      <c r="AU152" s="116" t="s">
        <v>88</v>
      </c>
      <c r="AV152" s="115" t="s">
        <v>86</v>
      </c>
      <c r="AW152" s="115" t="s">
        <v>35</v>
      </c>
      <c r="AX152" s="115" t="s">
        <v>79</v>
      </c>
      <c r="AY152" s="116" t="s">
        <v>205</v>
      </c>
    </row>
    <row r="153" spans="2:65" s="122" customFormat="1">
      <c r="B153" s="121"/>
      <c r="D153" s="110" t="s">
        <v>218</v>
      </c>
      <c r="E153" s="123" t="s">
        <v>1</v>
      </c>
      <c r="F153" s="124" t="s">
        <v>1704</v>
      </c>
      <c r="H153" s="125">
        <v>31.92</v>
      </c>
      <c r="I153" s="6"/>
      <c r="L153" s="121"/>
      <c r="M153" s="126"/>
      <c r="N153" s="127"/>
      <c r="O153" s="127"/>
      <c r="P153" s="127"/>
      <c r="Q153" s="127"/>
      <c r="R153" s="127"/>
      <c r="S153" s="127"/>
      <c r="T153" s="128"/>
      <c r="AT153" s="123" t="s">
        <v>218</v>
      </c>
      <c r="AU153" s="123" t="s">
        <v>88</v>
      </c>
      <c r="AV153" s="122" t="s">
        <v>88</v>
      </c>
      <c r="AW153" s="122" t="s">
        <v>35</v>
      </c>
      <c r="AX153" s="122" t="s">
        <v>79</v>
      </c>
      <c r="AY153" s="123" t="s">
        <v>205</v>
      </c>
    </row>
    <row r="154" spans="2:65" s="200" customFormat="1">
      <c r="B154" s="199"/>
      <c r="D154" s="110" t="s">
        <v>218</v>
      </c>
      <c r="E154" s="201" t="s">
        <v>1</v>
      </c>
      <c r="F154" s="202" t="s">
        <v>220</v>
      </c>
      <c r="H154" s="203">
        <v>31.92</v>
      </c>
      <c r="I154" s="7"/>
      <c r="L154" s="199"/>
      <c r="M154" s="204"/>
      <c r="N154" s="205"/>
      <c r="O154" s="205"/>
      <c r="P154" s="205"/>
      <c r="Q154" s="205"/>
      <c r="R154" s="205"/>
      <c r="S154" s="205"/>
      <c r="T154" s="206"/>
      <c r="AT154" s="201" t="s">
        <v>218</v>
      </c>
      <c r="AU154" s="201" t="s">
        <v>88</v>
      </c>
      <c r="AV154" s="200" t="s">
        <v>212</v>
      </c>
      <c r="AW154" s="200" t="s">
        <v>35</v>
      </c>
      <c r="AX154" s="200" t="s">
        <v>86</v>
      </c>
      <c r="AY154" s="201" t="s">
        <v>205</v>
      </c>
    </row>
    <row r="155" spans="2:65" s="25" customFormat="1" ht="24" customHeight="1">
      <c r="B155" s="23"/>
      <c r="C155" s="98" t="s">
        <v>263</v>
      </c>
      <c r="D155" s="98" t="s">
        <v>207</v>
      </c>
      <c r="E155" s="99" t="s">
        <v>242</v>
      </c>
      <c r="F155" s="100" t="s">
        <v>243</v>
      </c>
      <c r="G155" s="101" t="s">
        <v>233</v>
      </c>
      <c r="H155" s="102">
        <v>695.74</v>
      </c>
      <c r="I155" s="5"/>
      <c r="J155" s="102">
        <f>ROUND(I155*H155,2)</f>
        <v>0</v>
      </c>
      <c r="K155" s="100" t="s">
        <v>234</v>
      </c>
      <c r="L155" s="23"/>
      <c r="M155" s="103" t="s">
        <v>1</v>
      </c>
      <c r="N155" s="104" t="s">
        <v>44</v>
      </c>
      <c r="O155" s="105"/>
      <c r="P155" s="106">
        <f>O155*H155</f>
        <v>0</v>
      </c>
      <c r="Q155" s="106">
        <v>0</v>
      </c>
      <c r="R155" s="106">
        <f>Q155*H155</f>
        <v>0</v>
      </c>
      <c r="S155" s="106">
        <v>0</v>
      </c>
      <c r="T155" s="107">
        <f>S155*H155</f>
        <v>0</v>
      </c>
      <c r="AR155" s="108" t="s">
        <v>212</v>
      </c>
      <c r="AT155" s="108" t="s">
        <v>207</v>
      </c>
      <c r="AU155" s="108" t="s">
        <v>88</v>
      </c>
      <c r="AY155" s="15" t="s">
        <v>205</v>
      </c>
      <c r="BE155" s="109">
        <f>IF(N155="základní",J155,0)</f>
        <v>0</v>
      </c>
      <c r="BF155" s="109">
        <f>IF(N155="snížená",J155,0)</f>
        <v>0</v>
      </c>
      <c r="BG155" s="109">
        <f>IF(N155="zákl. přenesená",J155,0)</f>
        <v>0</v>
      </c>
      <c r="BH155" s="109">
        <f>IF(N155="sníž. přenesená",J155,0)</f>
        <v>0</v>
      </c>
      <c r="BI155" s="109">
        <f>IF(N155="nulová",J155,0)</f>
        <v>0</v>
      </c>
      <c r="BJ155" s="15" t="s">
        <v>86</v>
      </c>
      <c r="BK155" s="109">
        <f>ROUND(I155*H155,2)</f>
        <v>0</v>
      </c>
      <c r="BL155" s="15" t="s">
        <v>212</v>
      </c>
      <c r="BM155" s="108" t="s">
        <v>1705</v>
      </c>
    </row>
    <row r="156" spans="2:65" s="25" customFormat="1" ht="39">
      <c r="B156" s="23"/>
      <c r="D156" s="110" t="s">
        <v>214</v>
      </c>
      <c r="F156" s="198" t="s">
        <v>245</v>
      </c>
      <c r="I156" s="2"/>
      <c r="L156" s="23"/>
      <c r="M156" s="112"/>
      <c r="N156" s="105"/>
      <c r="O156" s="105"/>
      <c r="P156" s="105"/>
      <c r="Q156" s="105"/>
      <c r="R156" s="105"/>
      <c r="S156" s="105"/>
      <c r="T156" s="113"/>
      <c r="AT156" s="15" t="s">
        <v>214</v>
      </c>
      <c r="AU156" s="15" t="s">
        <v>88</v>
      </c>
    </row>
    <row r="157" spans="2:65" s="25" customFormat="1" ht="195">
      <c r="B157" s="23"/>
      <c r="D157" s="110" t="s">
        <v>237</v>
      </c>
      <c r="F157" s="111" t="s">
        <v>246</v>
      </c>
      <c r="I157" s="2"/>
      <c r="L157" s="23"/>
      <c r="M157" s="112"/>
      <c r="N157" s="105"/>
      <c r="O157" s="105"/>
      <c r="P157" s="105"/>
      <c r="Q157" s="105"/>
      <c r="R157" s="105"/>
      <c r="S157" s="105"/>
      <c r="T157" s="113"/>
      <c r="AT157" s="15" t="s">
        <v>237</v>
      </c>
      <c r="AU157" s="15" t="s">
        <v>88</v>
      </c>
    </row>
    <row r="158" spans="2:65" s="115" customFormat="1" ht="22.5">
      <c r="B158" s="114"/>
      <c r="D158" s="110" t="s">
        <v>218</v>
      </c>
      <c r="E158" s="116" t="s">
        <v>1</v>
      </c>
      <c r="F158" s="117" t="s">
        <v>1706</v>
      </c>
      <c r="H158" s="116" t="s">
        <v>1</v>
      </c>
      <c r="I158" s="9"/>
      <c r="L158" s="114"/>
      <c r="M158" s="118"/>
      <c r="N158" s="119"/>
      <c r="O158" s="119"/>
      <c r="P158" s="119"/>
      <c r="Q158" s="119"/>
      <c r="R158" s="119"/>
      <c r="S158" s="119"/>
      <c r="T158" s="120"/>
      <c r="AT158" s="116" t="s">
        <v>218</v>
      </c>
      <c r="AU158" s="116" t="s">
        <v>88</v>
      </c>
      <c r="AV158" s="115" t="s">
        <v>86</v>
      </c>
      <c r="AW158" s="115" t="s">
        <v>35</v>
      </c>
      <c r="AX158" s="115" t="s">
        <v>79</v>
      </c>
      <c r="AY158" s="116" t="s">
        <v>205</v>
      </c>
    </row>
    <row r="159" spans="2:65" s="122" customFormat="1">
      <c r="B159" s="121"/>
      <c r="D159" s="110" t="s">
        <v>218</v>
      </c>
      <c r="E159" s="123" t="s">
        <v>1</v>
      </c>
      <c r="F159" s="124" t="s">
        <v>1707</v>
      </c>
      <c r="H159" s="125">
        <v>37.5</v>
      </c>
      <c r="I159" s="6"/>
      <c r="L159" s="121"/>
      <c r="M159" s="126"/>
      <c r="N159" s="127"/>
      <c r="O159" s="127"/>
      <c r="P159" s="127"/>
      <c r="Q159" s="127"/>
      <c r="R159" s="127"/>
      <c r="S159" s="127"/>
      <c r="T159" s="128"/>
      <c r="AT159" s="123" t="s">
        <v>218</v>
      </c>
      <c r="AU159" s="123" t="s">
        <v>88</v>
      </c>
      <c r="AV159" s="122" t="s">
        <v>88</v>
      </c>
      <c r="AW159" s="122" t="s">
        <v>35</v>
      </c>
      <c r="AX159" s="122" t="s">
        <v>79</v>
      </c>
      <c r="AY159" s="123" t="s">
        <v>205</v>
      </c>
    </row>
    <row r="160" spans="2:65" s="122" customFormat="1">
      <c r="B160" s="121"/>
      <c r="D160" s="110" t="s">
        <v>218</v>
      </c>
      <c r="E160" s="123" t="s">
        <v>1</v>
      </c>
      <c r="F160" s="124" t="s">
        <v>1708</v>
      </c>
      <c r="H160" s="125">
        <v>112.8</v>
      </c>
      <c r="I160" s="6"/>
      <c r="L160" s="121"/>
      <c r="M160" s="126"/>
      <c r="N160" s="127"/>
      <c r="O160" s="127"/>
      <c r="P160" s="127"/>
      <c r="Q160" s="127"/>
      <c r="R160" s="127"/>
      <c r="S160" s="127"/>
      <c r="T160" s="128"/>
      <c r="AT160" s="123" t="s">
        <v>218</v>
      </c>
      <c r="AU160" s="123" t="s">
        <v>88</v>
      </c>
      <c r="AV160" s="122" t="s">
        <v>88</v>
      </c>
      <c r="AW160" s="122" t="s">
        <v>35</v>
      </c>
      <c r="AX160" s="122" t="s">
        <v>79</v>
      </c>
      <c r="AY160" s="123" t="s">
        <v>205</v>
      </c>
    </row>
    <row r="161" spans="2:65" s="115" customFormat="1" ht="22.5">
      <c r="B161" s="114"/>
      <c r="D161" s="110" t="s">
        <v>218</v>
      </c>
      <c r="E161" s="116" t="s">
        <v>1</v>
      </c>
      <c r="F161" s="117" t="s">
        <v>1709</v>
      </c>
      <c r="H161" s="116" t="s">
        <v>1</v>
      </c>
      <c r="I161" s="9"/>
      <c r="L161" s="114"/>
      <c r="M161" s="118"/>
      <c r="N161" s="119"/>
      <c r="O161" s="119"/>
      <c r="P161" s="119"/>
      <c r="Q161" s="119"/>
      <c r="R161" s="119"/>
      <c r="S161" s="119"/>
      <c r="T161" s="120"/>
      <c r="AT161" s="116" t="s">
        <v>218</v>
      </c>
      <c r="AU161" s="116" t="s">
        <v>88</v>
      </c>
      <c r="AV161" s="115" t="s">
        <v>86</v>
      </c>
      <c r="AW161" s="115" t="s">
        <v>35</v>
      </c>
      <c r="AX161" s="115" t="s">
        <v>79</v>
      </c>
      <c r="AY161" s="116" t="s">
        <v>205</v>
      </c>
    </row>
    <row r="162" spans="2:65" s="122" customFormat="1">
      <c r="B162" s="121"/>
      <c r="D162" s="110" t="s">
        <v>218</v>
      </c>
      <c r="E162" s="123" t="s">
        <v>1</v>
      </c>
      <c r="F162" s="124" t="s">
        <v>1710</v>
      </c>
      <c r="H162" s="125">
        <v>545.44000000000005</v>
      </c>
      <c r="I162" s="6"/>
      <c r="L162" s="121"/>
      <c r="M162" s="126"/>
      <c r="N162" s="127"/>
      <c r="O162" s="127"/>
      <c r="P162" s="127"/>
      <c r="Q162" s="127"/>
      <c r="R162" s="127"/>
      <c r="S162" s="127"/>
      <c r="T162" s="128"/>
      <c r="AT162" s="123" t="s">
        <v>218</v>
      </c>
      <c r="AU162" s="123" t="s">
        <v>88</v>
      </c>
      <c r="AV162" s="122" t="s">
        <v>88</v>
      </c>
      <c r="AW162" s="122" t="s">
        <v>35</v>
      </c>
      <c r="AX162" s="122" t="s">
        <v>79</v>
      </c>
      <c r="AY162" s="123" t="s">
        <v>205</v>
      </c>
    </row>
    <row r="163" spans="2:65" s="200" customFormat="1">
      <c r="B163" s="199"/>
      <c r="D163" s="110" t="s">
        <v>218</v>
      </c>
      <c r="E163" s="201" t="s">
        <v>1</v>
      </c>
      <c r="F163" s="202" t="s">
        <v>220</v>
      </c>
      <c r="H163" s="203">
        <v>695.74</v>
      </c>
      <c r="I163" s="7"/>
      <c r="L163" s="199"/>
      <c r="M163" s="204"/>
      <c r="N163" s="205"/>
      <c r="O163" s="205"/>
      <c r="P163" s="205"/>
      <c r="Q163" s="205"/>
      <c r="R163" s="205"/>
      <c r="S163" s="205"/>
      <c r="T163" s="206"/>
      <c r="AT163" s="201" t="s">
        <v>218</v>
      </c>
      <c r="AU163" s="201" t="s">
        <v>88</v>
      </c>
      <c r="AV163" s="200" t="s">
        <v>212</v>
      </c>
      <c r="AW163" s="200" t="s">
        <v>35</v>
      </c>
      <c r="AX163" s="200" t="s">
        <v>86</v>
      </c>
      <c r="AY163" s="201" t="s">
        <v>205</v>
      </c>
    </row>
    <row r="164" spans="2:65" s="25" customFormat="1" ht="24" customHeight="1">
      <c r="B164" s="23"/>
      <c r="C164" s="98" t="s">
        <v>272</v>
      </c>
      <c r="D164" s="98" t="s">
        <v>207</v>
      </c>
      <c r="E164" s="99" t="s">
        <v>259</v>
      </c>
      <c r="F164" s="100" t="s">
        <v>260</v>
      </c>
      <c r="G164" s="101" t="s">
        <v>233</v>
      </c>
      <c r="H164" s="102">
        <v>900</v>
      </c>
      <c r="I164" s="5"/>
      <c r="J164" s="102">
        <f>ROUND(I164*H164,2)</f>
        <v>0</v>
      </c>
      <c r="K164" s="100" t="s">
        <v>211</v>
      </c>
      <c r="L164" s="23"/>
      <c r="M164" s="103" t="s">
        <v>1</v>
      </c>
      <c r="N164" s="104" t="s">
        <v>44</v>
      </c>
      <c r="O164" s="105"/>
      <c r="P164" s="106">
        <f>O164*H164</f>
        <v>0</v>
      </c>
      <c r="Q164" s="106">
        <v>0</v>
      </c>
      <c r="R164" s="106">
        <f>Q164*H164</f>
        <v>0</v>
      </c>
      <c r="S164" s="106">
        <v>0</v>
      </c>
      <c r="T164" s="107">
        <f>S164*H164</f>
        <v>0</v>
      </c>
      <c r="AR164" s="108" t="s">
        <v>212</v>
      </c>
      <c r="AT164" s="108" t="s">
        <v>207</v>
      </c>
      <c r="AU164" s="108" t="s">
        <v>88</v>
      </c>
      <c r="AY164" s="15" t="s">
        <v>205</v>
      </c>
      <c r="BE164" s="109">
        <f>IF(N164="základní",J164,0)</f>
        <v>0</v>
      </c>
      <c r="BF164" s="109">
        <f>IF(N164="snížená",J164,0)</f>
        <v>0</v>
      </c>
      <c r="BG164" s="109">
        <f>IF(N164="zákl. přenesená",J164,0)</f>
        <v>0</v>
      </c>
      <c r="BH164" s="109">
        <f>IF(N164="sníž. přenesená",J164,0)</f>
        <v>0</v>
      </c>
      <c r="BI164" s="109">
        <f>IF(N164="nulová",J164,0)</f>
        <v>0</v>
      </c>
      <c r="BJ164" s="15" t="s">
        <v>86</v>
      </c>
      <c r="BK164" s="109">
        <f>ROUND(I164*H164,2)</f>
        <v>0</v>
      </c>
      <c r="BL164" s="15" t="s">
        <v>212</v>
      </c>
      <c r="BM164" s="108" t="s">
        <v>1711</v>
      </c>
    </row>
    <row r="165" spans="2:65" s="115" customFormat="1">
      <c r="B165" s="114"/>
      <c r="D165" s="110" t="s">
        <v>218</v>
      </c>
      <c r="E165" s="116" t="s">
        <v>1</v>
      </c>
      <c r="F165" s="117" t="s">
        <v>1712</v>
      </c>
      <c r="H165" s="116" t="s">
        <v>1</v>
      </c>
      <c r="I165" s="9"/>
      <c r="L165" s="114"/>
      <c r="M165" s="118"/>
      <c r="N165" s="119"/>
      <c r="O165" s="119"/>
      <c r="P165" s="119"/>
      <c r="Q165" s="119"/>
      <c r="R165" s="119"/>
      <c r="S165" s="119"/>
      <c r="T165" s="120"/>
      <c r="AT165" s="116" t="s">
        <v>218</v>
      </c>
      <c r="AU165" s="116" t="s">
        <v>88</v>
      </c>
      <c r="AV165" s="115" t="s">
        <v>86</v>
      </c>
      <c r="AW165" s="115" t="s">
        <v>35</v>
      </c>
      <c r="AX165" s="115" t="s">
        <v>79</v>
      </c>
      <c r="AY165" s="116" t="s">
        <v>205</v>
      </c>
    </row>
    <row r="166" spans="2:65" s="122" customFormat="1">
      <c r="B166" s="121"/>
      <c r="D166" s="110" t="s">
        <v>218</v>
      </c>
      <c r="E166" s="123" t="s">
        <v>1</v>
      </c>
      <c r="F166" s="124" t="s">
        <v>1713</v>
      </c>
      <c r="H166" s="125">
        <v>900</v>
      </c>
      <c r="I166" s="6"/>
      <c r="L166" s="121"/>
      <c r="M166" s="126"/>
      <c r="N166" s="127"/>
      <c r="O166" s="127"/>
      <c r="P166" s="127"/>
      <c r="Q166" s="127"/>
      <c r="R166" s="127"/>
      <c r="S166" s="127"/>
      <c r="T166" s="128"/>
      <c r="AT166" s="123" t="s">
        <v>218</v>
      </c>
      <c r="AU166" s="123" t="s">
        <v>88</v>
      </c>
      <c r="AV166" s="122" t="s">
        <v>88</v>
      </c>
      <c r="AW166" s="122" t="s">
        <v>35</v>
      </c>
      <c r="AX166" s="122" t="s">
        <v>79</v>
      </c>
      <c r="AY166" s="123" t="s">
        <v>205</v>
      </c>
    </row>
    <row r="167" spans="2:65" s="200" customFormat="1">
      <c r="B167" s="199"/>
      <c r="D167" s="110" t="s">
        <v>218</v>
      </c>
      <c r="E167" s="201" t="s">
        <v>1</v>
      </c>
      <c r="F167" s="202" t="s">
        <v>220</v>
      </c>
      <c r="H167" s="203">
        <v>900</v>
      </c>
      <c r="I167" s="7"/>
      <c r="L167" s="199"/>
      <c r="M167" s="204"/>
      <c r="N167" s="205"/>
      <c r="O167" s="205"/>
      <c r="P167" s="205"/>
      <c r="Q167" s="205"/>
      <c r="R167" s="205"/>
      <c r="S167" s="205"/>
      <c r="T167" s="206"/>
      <c r="AT167" s="201" t="s">
        <v>218</v>
      </c>
      <c r="AU167" s="201" t="s">
        <v>88</v>
      </c>
      <c r="AV167" s="200" t="s">
        <v>212</v>
      </c>
      <c r="AW167" s="200" t="s">
        <v>35</v>
      </c>
      <c r="AX167" s="200" t="s">
        <v>86</v>
      </c>
      <c r="AY167" s="201" t="s">
        <v>205</v>
      </c>
    </row>
    <row r="168" spans="2:65" s="25" customFormat="1" ht="16.5" customHeight="1">
      <c r="B168" s="23"/>
      <c r="C168" s="98" t="s">
        <v>225</v>
      </c>
      <c r="D168" s="98" t="s">
        <v>207</v>
      </c>
      <c r="E168" s="99" t="s">
        <v>264</v>
      </c>
      <c r="F168" s="100" t="s">
        <v>265</v>
      </c>
      <c r="G168" s="101" t="s">
        <v>233</v>
      </c>
      <c r="H168" s="102">
        <v>620.59</v>
      </c>
      <c r="I168" s="5"/>
      <c r="J168" s="102">
        <f>ROUND(I168*H168,2)</f>
        <v>0</v>
      </c>
      <c r="K168" s="100" t="s">
        <v>234</v>
      </c>
      <c r="L168" s="23"/>
      <c r="M168" s="103" t="s">
        <v>1</v>
      </c>
      <c r="N168" s="104" t="s">
        <v>44</v>
      </c>
      <c r="O168" s="105"/>
      <c r="P168" s="106">
        <f>O168*H168</f>
        <v>0</v>
      </c>
      <c r="Q168" s="106">
        <v>0</v>
      </c>
      <c r="R168" s="106">
        <f>Q168*H168</f>
        <v>0</v>
      </c>
      <c r="S168" s="106">
        <v>0</v>
      </c>
      <c r="T168" s="107">
        <f>S168*H168</f>
        <v>0</v>
      </c>
      <c r="AR168" s="108" t="s">
        <v>212</v>
      </c>
      <c r="AT168" s="108" t="s">
        <v>207</v>
      </c>
      <c r="AU168" s="108" t="s">
        <v>88</v>
      </c>
      <c r="AY168" s="15" t="s">
        <v>205</v>
      </c>
      <c r="BE168" s="109">
        <f>IF(N168="základní",J168,0)</f>
        <v>0</v>
      </c>
      <c r="BF168" s="109">
        <f>IF(N168="snížená",J168,0)</f>
        <v>0</v>
      </c>
      <c r="BG168" s="109">
        <f>IF(N168="zákl. přenesená",J168,0)</f>
        <v>0</v>
      </c>
      <c r="BH168" s="109">
        <f>IF(N168="sníž. přenesená",J168,0)</f>
        <v>0</v>
      </c>
      <c r="BI168" s="109">
        <f>IF(N168="nulová",J168,0)</f>
        <v>0</v>
      </c>
      <c r="BJ168" s="15" t="s">
        <v>86</v>
      </c>
      <c r="BK168" s="109">
        <f>ROUND(I168*H168,2)</f>
        <v>0</v>
      </c>
      <c r="BL168" s="15" t="s">
        <v>212</v>
      </c>
      <c r="BM168" s="108" t="s">
        <v>1714</v>
      </c>
    </row>
    <row r="169" spans="2:65" s="25" customFormat="1" ht="19.5">
      <c r="B169" s="23"/>
      <c r="D169" s="110" t="s">
        <v>214</v>
      </c>
      <c r="F169" s="198" t="s">
        <v>267</v>
      </c>
      <c r="I169" s="2"/>
      <c r="L169" s="23"/>
      <c r="M169" s="112"/>
      <c r="N169" s="105"/>
      <c r="O169" s="105"/>
      <c r="P169" s="105"/>
      <c r="Q169" s="105"/>
      <c r="R169" s="105"/>
      <c r="S169" s="105"/>
      <c r="T169" s="113"/>
      <c r="AT169" s="15" t="s">
        <v>214</v>
      </c>
      <c r="AU169" s="15" t="s">
        <v>88</v>
      </c>
    </row>
    <row r="170" spans="2:65" s="25" customFormat="1" ht="146.25">
      <c r="B170" s="23"/>
      <c r="D170" s="110" t="s">
        <v>237</v>
      </c>
      <c r="F170" s="111" t="s">
        <v>268</v>
      </c>
      <c r="I170" s="2"/>
      <c r="L170" s="23"/>
      <c r="M170" s="112"/>
      <c r="N170" s="105"/>
      <c r="O170" s="105"/>
      <c r="P170" s="105"/>
      <c r="Q170" s="105"/>
      <c r="R170" s="105"/>
      <c r="S170" s="105"/>
      <c r="T170" s="113"/>
      <c r="AT170" s="15" t="s">
        <v>237</v>
      </c>
      <c r="AU170" s="15" t="s">
        <v>88</v>
      </c>
    </row>
    <row r="171" spans="2:65" s="115" customFormat="1" ht="22.5">
      <c r="B171" s="114"/>
      <c r="D171" s="110" t="s">
        <v>218</v>
      </c>
      <c r="E171" s="116" t="s">
        <v>1</v>
      </c>
      <c r="F171" s="117" t="s">
        <v>1715</v>
      </c>
      <c r="H171" s="116" t="s">
        <v>1</v>
      </c>
      <c r="I171" s="9"/>
      <c r="L171" s="114"/>
      <c r="M171" s="118"/>
      <c r="N171" s="119"/>
      <c r="O171" s="119"/>
      <c r="P171" s="119"/>
      <c r="Q171" s="119"/>
      <c r="R171" s="119"/>
      <c r="S171" s="119"/>
      <c r="T171" s="120"/>
      <c r="AT171" s="116" t="s">
        <v>218</v>
      </c>
      <c r="AU171" s="116" t="s">
        <v>88</v>
      </c>
      <c r="AV171" s="115" t="s">
        <v>86</v>
      </c>
      <c r="AW171" s="115" t="s">
        <v>35</v>
      </c>
      <c r="AX171" s="115" t="s">
        <v>79</v>
      </c>
      <c r="AY171" s="116" t="s">
        <v>205</v>
      </c>
    </row>
    <row r="172" spans="2:65" s="122" customFormat="1">
      <c r="B172" s="121"/>
      <c r="D172" s="110" t="s">
        <v>218</v>
      </c>
      <c r="E172" s="123" t="s">
        <v>1</v>
      </c>
      <c r="F172" s="124" t="s">
        <v>1710</v>
      </c>
      <c r="H172" s="125">
        <v>545.44000000000005</v>
      </c>
      <c r="I172" s="6"/>
      <c r="L172" s="121"/>
      <c r="M172" s="126"/>
      <c r="N172" s="127"/>
      <c r="O172" s="127"/>
      <c r="P172" s="127"/>
      <c r="Q172" s="127"/>
      <c r="R172" s="127"/>
      <c r="S172" s="127"/>
      <c r="T172" s="128"/>
      <c r="AT172" s="123" t="s">
        <v>218</v>
      </c>
      <c r="AU172" s="123" t="s">
        <v>88</v>
      </c>
      <c r="AV172" s="122" t="s">
        <v>88</v>
      </c>
      <c r="AW172" s="122" t="s">
        <v>35</v>
      </c>
      <c r="AX172" s="122" t="s">
        <v>79</v>
      </c>
      <c r="AY172" s="123" t="s">
        <v>205</v>
      </c>
    </row>
    <row r="173" spans="2:65" s="216" customFormat="1">
      <c r="B173" s="215"/>
      <c r="D173" s="110" t="s">
        <v>218</v>
      </c>
      <c r="E173" s="217" t="s">
        <v>1</v>
      </c>
      <c r="F173" s="218" t="s">
        <v>270</v>
      </c>
      <c r="H173" s="219">
        <v>545.44000000000005</v>
      </c>
      <c r="I173" s="10"/>
      <c r="L173" s="215"/>
      <c r="M173" s="220"/>
      <c r="N173" s="221"/>
      <c r="O173" s="221"/>
      <c r="P173" s="221"/>
      <c r="Q173" s="221"/>
      <c r="R173" s="221"/>
      <c r="S173" s="221"/>
      <c r="T173" s="222"/>
      <c r="AT173" s="217" t="s">
        <v>218</v>
      </c>
      <c r="AU173" s="217" t="s">
        <v>88</v>
      </c>
      <c r="AV173" s="216" t="s">
        <v>230</v>
      </c>
      <c r="AW173" s="216" t="s">
        <v>35</v>
      </c>
      <c r="AX173" s="216" t="s">
        <v>79</v>
      </c>
      <c r="AY173" s="217" t="s">
        <v>205</v>
      </c>
    </row>
    <row r="174" spans="2:65" s="115" customFormat="1">
      <c r="B174" s="114"/>
      <c r="D174" s="110" t="s">
        <v>218</v>
      </c>
      <c r="E174" s="116" t="s">
        <v>1</v>
      </c>
      <c r="F174" s="117" t="s">
        <v>1716</v>
      </c>
      <c r="H174" s="116" t="s">
        <v>1</v>
      </c>
      <c r="I174" s="9"/>
      <c r="L174" s="114"/>
      <c r="M174" s="118"/>
      <c r="N174" s="119"/>
      <c r="O174" s="119"/>
      <c r="P174" s="119"/>
      <c r="Q174" s="119"/>
      <c r="R174" s="119"/>
      <c r="S174" s="119"/>
      <c r="T174" s="120"/>
      <c r="AT174" s="116" t="s">
        <v>218</v>
      </c>
      <c r="AU174" s="116" t="s">
        <v>88</v>
      </c>
      <c r="AV174" s="115" t="s">
        <v>86</v>
      </c>
      <c r="AW174" s="115" t="s">
        <v>35</v>
      </c>
      <c r="AX174" s="115" t="s">
        <v>79</v>
      </c>
      <c r="AY174" s="116" t="s">
        <v>205</v>
      </c>
    </row>
    <row r="175" spans="2:65" s="122" customFormat="1">
      <c r="B175" s="121"/>
      <c r="D175" s="110" t="s">
        <v>218</v>
      </c>
      <c r="E175" s="123" t="s">
        <v>1</v>
      </c>
      <c r="F175" s="124" t="s">
        <v>1717</v>
      </c>
      <c r="H175" s="125">
        <v>18.75</v>
      </c>
      <c r="I175" s="6"/>
      <c r="L175" s="121"/>
      <c r="M175" s="126"/>
      <c r="N175" s="127"/>
      <c r="O175" s="127"/>
      <c r="P175" s="127"/>
      <c r="Q175" s="127"/>
      <c r="R175" s="127"/>
      <c r="S175" s="127"/>
      <c r="T175" s="128"/>
      <c r="AT175" s="123" t="s">
        <v>218</v>
      </c>
      <c r="AU175" s="123" t="s">
        <v>88</v>
      </c>
      <c r="AV175" s="122" t="s">
        <v>88</v>
      </c>
      <c r="AW175" s="122" t="s">
        <v>35</v>
      </c>
      <c r="AX175" s="122" t="s">
        <v>79</v>
      </c>
      <c r="AY175" s="123" t="s">
        <v>205</v>
      </c>
    </row>
    <row r="176" spans="2:65" s="122" customFormat="1">
      <c r="B176" s="121"/>
      <c r="D176" s="110" t="s">
        <v>218</v>
      </c>
      <c r="E176" s="123" t="s">
        <v>1</v>
      </c>
      <c r="F176" s="124" t="s">
        <v>1718</v>
      </c>
      <c r="H176" s="125">
        <v>56.4</v>
      </c>
      <c r="I176" s="6"/>
      <c r="L176" s="121"/>
      <c r="M176" s="126"/>
      <c r="N176" s="127"/>
      <c r="O176" s="127"/>
      <c r="P176" s="127"/>
      <c r="Q176" s="127"/>
      <c r="R176" s="127"/>
      <c r="S176" s="127"/>
      <c r="T176" s="128"/>
      <c r="AT176" s="123" t="s">
        <v>218</v>
      </c>
      <c r="AU176" s="123" t="s">
        <v>88</v>
      </c>
      <c r="AV176" s="122" t="s">
        <v>88</v>
      </c>
      <c r="AW176" s="122" t="s">
        <v>35</v>
      </c>
      <c r="AX176" s="122" t="s">
        <v>79</v>
      </c>
      <c r="AY176" s="123" t="s">
        <v>205</v>
      </c>
    </row>
    <row r="177" spans="2:65" s="216" customFormat="1">
      <c r="B177" s="215"/>
      <c r="D177" s="110" t="s">
        <v>218</v>
      </c>
      <c r="E177" s="217" t="s">
        <v>1</v>
      </c>
      <c r="F177" s="218" t="s">
        <v>270</v>
      </c>
      <c r="H177" s="219">
        <v>75.150000000000006</v>
      </c>
      <c r="I177" s="10"/>
      <c r="L177" s="215"/>
      <c r="M177" s="220"/>
      <c r="N177" s="221"/>
      <c r="O177" s="221"/>
      <c r="P177" s="221"/>
      <c r="Q177" s="221"/>
      <c r="R177" s="221"/>
      <c r="S177" s="221"/>
      <c r="T177" s="222"/>
      <c r="AT177" s="217" t="s">
        <v>218</v>
      </c>
      <c r="AU177" s="217" t="s">
        <v>88</v>
      </c>
      <c r="AV177" s="216" t="s">
        <v>230</v>
      </c>
      <c r="AW177" s="216" t="s">
        <v>35</v>
      </c>
      <c r="AX177" s="216" t="s">
        <v>79</v>
      </c>
      <c r="AY177" s="217" t="s">
        <v>205</v>
      </c>
    </row>
    <row r="178" spans="2:65" s="200" customFormat="1">
      <c r="B178" s="199"/>
      <c r="D178" s="110" t="s">
        <v>218</v>
      </c>
      <c r="E178" s="201" t="s">
        <v>1</v>
      </c>
      <c r="F178" s="202" t="s">
        <v>220</v>
      </c>
      <c r="H178" s="203">
        <v>620.59</v>
      </c>
      <c r="I178" s="7"/>
      <c r="L178" s="199"/>
      <c r="M178" s="204"/>
      <c r="N178" s="205"/>
      <c r="O178" s="205"/>
      <c r="P178" s="205"/>
      <c r="Q178" s="205"/>
      <c r="R178" s="205"/>
      <c r="S178" s="205"/>
      <c r="T178" s="206"/>
      <c r="AT178" s="201" t="s">
        <v>218</v>
      </c>
      <c r="AU178" s="201" t="s">
        <v>88</v>
      </c>
      <c r="AV178" s="200" t="s">
        <v>212</v>
      </c>
      <c r="AW178" s="200" t="s">
        <v>35</v>
      </c>
      <c r="AX178" s="200" t="s">
        <v>86</v>
      </c>
      <c r="AY178" s="201" t="s">
        <v>205</v>
      </c>
    </row>
    <row r="179" spans="2:65" s="25" customFormat="1" ht="24" customHeight="1">
      <c r="B179" s="23"/>
      <c r="C179" s="98" t="s">
        <v>286</v>
      </c>
      <c r="D179" s="98" t="s">
        <v>207</v>
      </c>
      <c r="E179" s="99" t="s">
        <v>682</v>
      </c>
      <c r="F179" s="100" t="s">
        <v>683</v>
      </c>
      <c r="G179" s="101" t="s">
        <v>210</v>
      </c>
      <c r="H179" s="102">
        <v>5454.1</v>
      </c>
      <c r="I179" s="5"/>
      <c r="J179" s="102">
        <f>ROUND(I179*H179,2)</f>
        <v>0</v>
      </c>
      <c r="K179" s="100" t="s">
        <v>234</v>
      </c>
      <c r="L179" s="23"/>
      <c r="M179" s="103" t="s">
        <v>1</v>
      </c>
      <c r="N179" s="104" t="s">
        <v>44</v>
      </c>
      <c r="O179" s="105"/>
      <c r="P179" s="106">
        <f>O179*H179</f>
        <v>0</v>
      </c>
      <c r="Q179" s="106">
        <v>0</v>
      </c>
      <c r="R179" s="106">
        <f>Q179*H179</f>
        <v>0</v>
      </c>
      <c r="S179" s="106">
        <v>0</v>
      </c>
      <c r="T179" s="107">
        <f>S179*H179</f>
        <v>0</v>
      </c>
      <c r="AR179" s="108" t="s">
        <v>212</v>
      </c>
      <c r="AT179" s="108" t="s">
        <v>207</v>
      </c>
      <c r="AU179" s="108" t="s">
        <v>88</v>
      </c>
      <c r="AY179" s="15" t="s">
        <v>205</v>
      </c>
      <c r="BE179" s="109">
        <f>IF(N179="základní",J179,0)</f>
        <v>0</v>
      </c>
      <c r="BF179" s="109">
        <f>IF(N179="snížená",J179,0)</f>
        <v>0</v>
      </c>
      <c r="BG179" s="109">
        <f>IF(N179="zákl. přenesená",J179,0)</f>
        <v>0</v>
      </c>
      <c r="BH179" s="109">
        <f>IF(N179="sníž. přenesená",J179,0)</f>
        <v>0</v>
      </c>
      <c r="BI179" s="109">
        <f>IF(N179="nulová",J179,0)</f>
        <v>0</v>
      </c>
      <c r="BJ179" s="15" t="s">
        <v>86</v>
      </c>
      <c r="BK179" s="109">
        <f>ROUND(I179*H179,2)</f>
        <v>0</v>
      </c>
      <c r="BL179" s="15" t="s">
        <v>212</v>
      </c>
      <c r="BM179" s="108" t="s">
        <v>1719</v>
      </c>
    </row>
    <row r="180" spans="2:65" s="25" customFormat="1" ht="19.5">
      <c r="B180" s="23"/>
      <c r="D180" s="110" t="s">
        <v>214</v>
      </c>
      <c r="F180" s="198" t="s">
        <v>685</v>
      </c>
      <c r="I180" s="2"/>
      <c r="L180" s="23"/>
      <c r="M180" s="112"/>
      <c r="N180" s="105"/>
      <c r="O180" s="105"/>
      <c r="P180" s="105"/>
      <c r="Q180" s="105"/>
      <c r="R180" s="105"/>
      <c r="S180" s="105"/>
      <c r="T180" s="113"/>
      <c r="AT180" s="15" t="s">
        <v>214</v>
      </c>
      <c r="AU180" s="15" t="s">
        <v>88</v>
      </c>
    </row>
    <row r="181" spans="2:65" s="25" customFormat="1" ht="117">
      <c r="B181" s="23"/>
      <c r="D181" s="110" t="s">
        <v>237</v>
      </c>
      <c r="F181" s="111" t="s">
        <v>284</v>
      </c>
      <c r="I181" s="2"/>
      <c r="L181" s="23"/>
      <c r="M181" s="112"/>
      <c r="N181" s="105"/>
      <c r="O181" s="105"/>
      <c r="P181" s="105"/>
      <c r="Q181" s="105"/>
      <c r="R181" s="105"/>
      <c r="S181" s="105"/>
      <c r="T181" s="113"/>
      <c r="AT181" s="15" t="s">
        <v>237</v>
      </c>
      <c r="AU181" s="15" t="s">
        <v>88</v>
      </c>
    </row>
    <row r="182" spans="2:65" s="115" customFormat="1" ht="22.5">
      <c r="B182" s="114"/>
      <c r="D182" s="110" t="s">
        <v>218</v>
      </c>
      <c r="E182" s="116" t="s">
        <v>1</v>
      </c>
      <c r="F182" s="117" t="s">
        <v>1414</v>
      </c>
      <c r="H182" s="116" t="s">
        <v>1</v>
      </c>
      <c r="I182" s="9"/>
      <c r="L182" s="114"/>
      <c r="M182" s="118"/>
      <c r="N182" s="119"/>
      <c r="O182" s="119"/>
      <c r="P182" s="119"/>
      <c r="Q182" s="119"/>
      <c r="R182" s="119"/>
      <c r="S182" s="119"/>
      <c r="T182" s="120"/>
      <c r="AT182" s="116" t="s">
        <v>218</v>
      </c>
      <c r="AU182" s="116" t="s">
        <v>88</v>
      </c>
      <c r="AV182" s="115" t="s">
        <v>86</v>
      </c>
      <c r="AW182" s="115" t="s">
        <v>35</v>
      </c>
      <c r="AX182" s="115" t="s">
        <v>79</v>
      </c>
      <c r="AY182" s="116" t="s">
        <v>205</v>
      </c>
    </row>
    <row r="183" spans="2:65" s="122" customFormat="1">
      <c r="B183" s="121"/>
      <c r="D183" s="110" t="s">
        <v>218</v>
      </c>
      <c r="E183" s="123" t="s">
        <v>1</v>
      </c>
      <c r="F183" s="124" t="s">
        <v>1720</v>
      </c>
      <c r="H183" s="125">
        <v>5454.1</v>
      </c>
      <c r="I183" s="6"/>
      <c r="L183" s="121"/>
      <c r="M183" s="126"/>
      <c r="N183" s="127"/>
      <c r="O183" s="127"/>
      <c r="P183" s="127"/>
      <c r="Q183" s="127"/>
      <c r="R183" s="127"/>
      <c r="S183" s="127"/>
      <c r="T183" s="128"/>
      <c r="AT183" s="123" t="s">
        <v>218</v>
      </c>
      <c r="AU183" s="123" t="s">
        <v>88</v>
      </c>
      <c r="AV183" s="122" t="s">
        <v>88</v>
      </c>
      <c r="AW183" s="122" t="s">
        <v>35</v>
      </c>
      <c r="AX183" s="122" t="s">
        <v>79</v>
      </c>
      <c r="AY183" s="123" t="s">
        <v>205</v>
      </c>
    </row>
    <row r="184" spans="2:65" s="200" customFormat="1">
      <c r="B184" s="199"/>
      <c r="D184" s="110" t="s">
        <v>218</v>
      </c>
      <c r="E184" s="201" t="s">
        <v>1</v>
      </c>
      <c r="F184" s="202" t="s">
        <v>220</v>
      </c>
      <c r="H184" s="203">
        <v>5454.1</v>
      </c>
      <c r="I184" s="7"/>
      <c r="L184" s="199"/>
      <c r="M184" s="204"/>
      <c r="N184" s="205"/>
      <c r="O184" s="205"/>
      <c r="P184" s="205"/>
      <c r="Q184" s="205"/>
      <c r="R184" s="205"/>
      <c r="S184" s="205"/>
      <c r="T184" s="206"/>
      <c r="AT184" s="201" t="s">
        <v>218</v>
      </c>
      <c r="AU184" s="201" t="s">
        <v>88</v>
      </c>
      <c r="AV184" s="200" t="s">
        <v>212</v>
      </c>
      <c r="AW184" s="200" t="s">
        <v>35</v>
      </c>
      <c r="AX184" s="200" t="s">
        <v>86</v>
      </c>
      <c r="AY184" s="201" t="s">
        <v>205</v>
      </c>
    </row>
    <row r="185" spans="2:65" s="25" customFormat="1" ht="24" customHeight="1">
      <c r="B185" s="23"/>
      <c r="C185" s="98" t="s">
        <v>294</v>
      </c>
      <c r="D185" s="98" t="s">
        <v>207</v>
      </c>
      <c r="E185" s="99" t="s">
        <v>1721</v>
      </c>
      <c r="F185" s="100" t="s">
        <v>1722</v>
      </c>
      <c r="G185" s="101" t="s">
        <v>210</v>
      </c>
      <c r="H185" s="102">
        <v>501</v>
      </c>
      <c r="I185" s="5"/>
      <c r="J185" s="102">
        <f>ROUND(I185*H185,2)</f>
        <v>0</v>
      </c>
      <c r="K185" s="100" t="s">
        <v>234</v>
      </c>
      <c r="L185" s="23"/>
      <c r="M185" s="103" t="s">
        <v>1</v>
      </c>
      <c r="N185" s="104" t="s">
        <v>44</v>
      </c>
      <c r="O185" s="105"/>
      <c r="P185" s="106">
        <f>O185*H185</f>
        <v>0</v>
      </c>
      <c r="Q185" s="106">
        <v>0</v>
      </c>
      <c r="R185" s="106">
        <f>Q185*H185</f>
        <v>0</v>
      </c>
      <c r="S185" s="106">
        <v>0</v>
      </c>
      <c r="T185" s="107">
        <f>S185*H185</f>
        <v>0</v>
      </c>
      <c r="AR185" s="108" t="s">
        <v>212</v>
      </c>
      <c r="AT185" s="108" t="s">
        <v>207</v>
      </c>
      <c r="AU185" s="108" t="s">
        <v>88</v>
      </c>
      <c r="AY185" s="15" t="s">
        <v>205</v>
      </c>
      <c r="BE185" s="109">
        <f>IF(N185="základní",J185,0)</f>
        <v>0</v>
      </c>
      <c r="BF185" s="109">
        <f>IF(N185="snížená",J185,0)</f>
        <v>0</v>
      </c>
      <c r="BG185" s="109">
        <f>IF(N185="zákl. přenesená",J185,0)</f>
        <v>0</v>
      </c>
      <c r="BH185" s="109">
        <f>IF(N185="sníž. přenesená",J185,0)</f>
        <v>0</v>
      </c>
      <c r="BI185" s="109">
        <f>IF(N185="nulová",J185,0)</f>
        <v>0</v>
      </c>
      <c r="BJ185" s="15" t="s">
        <v>86</v>
      </c>
      <c r="BK185" s="109">
        <f>ROUND(I185*H185,2)</f>
        <v>0</v>
      </c>
      <c r="BL185" s="15" t="s">
        <v>212</v>
      </c>
      <c r="BM185" s="108" t="s">
        <v>1723</v>
      </c>
    </row>
    <row r="186" spans="2:65" s="25" customFormat="1" ht="19.5">
      <c r="B186" s="23"/>
      <c r="D186" s="110" t="s">
        <v>214</v>
      </c>
      <c r="F186" s="198" t="s">
        <v>1724</v>
      </c>
      <c r="I186" s="2"/>
      <c r="L186" s="23"/>
      <c r="M186" s="112"/>
      <c r="N186" s="105"/>
      <c r="O186" s="105"/>
      <c r="P186" s="105"/>
      <c r="Q186" s="105"/>
      <c r="R186" s="105"/>
      <c r="S186" s="105"/>
      <c r="T186" s="113"/>
      <c r="AT186" s="15" t="s">
        <v>214</v>
      </c>
      <c r="AU186" s="15" t="s">
        <v>88</v>
      </c>
    </row>
    <row r="187" spans="2:65" s="25" customFormat="1" ht="117">
      <c r="B187" s="23"/>
      <c r="D187" s="110" t="s">
        <v>237</v>
      </c>
      <c r="F187" s="111" t="s">
        <v>284</v>
      </c>
      <c r="I187" s="2"/>
      <c r="L187" s="23"/>
      <c r="M187" s="112"/>
      <c r="N187" s="105"/>
      <c r="O187" s="105"/>
      <c r="P187" s="105"/>
      <c r="Q187" s="105"/>
      <c r="R187" s="105"/>
      <c r="S187" s="105"/>
      <c r="T187" s="113"/>
      <c r="AT187" s="15" t="s">
        <v>237</v>
      </c>
      <c r="AU187" s="15" t="s">
        <v>88</v>
      </c>
    </row>
    <row r="188" spans="2:65" s="115" customFormat="1">
      <c r="B188" s="114"/>
      <c r="D188" s="110" t="s">
        <v>218</v>
      </c>
      <c r="E188" s="116" t="s">
        <v>1</v>
      </c>
      <c r="F188" s="117" t="s">
        <v>1725</v>
      </c>
      <c r="H188" s="116" t="s">
        <v>1</v>
      </c>
      <c r="I188" s="9"/>
      <c r="L188" s="114"/>
      <c r="M188" s="118"/>
      <c r="N188" s="119"/>
      <c r="O188" s="119"/>
      <c r="P188" s="119"/>
      <c r="Q188" s="119"/>
      <c r="R188" s="119"/>
      <c r="S188" s="119"/>
      <c r="T188" s="120"/>
      <c r="AT188" s="116" t="s">
        <v>218</v>
      </c>
      <c r="AU188" s="116" t="s">
        <v>88</v>
      </c>
      <c r="AV188" s="115" t="s">
        <v>86</v>
      </c>
      <c r="AW188" s="115" t="s">
        <v>35</v>
      </c>
      <c r="AX188" s="115" t="s">
        <v>79</v>
      </c>
      <c r="AY188" s="116" t="s">
        <v>205</v>
      </c>
    </row>
    <row r="189" spans="2:65" s="122" customFormat="1">
      <c r="B189" s="121"/>
      <c r="D189" s="110" t="s">
        <v>218</v>
      </c>
      <c r="E189" s="123" t="s">
        <v>1</v>
      </c>
      <c r="F189" s="124" t="s">
        <v>1726</v>
      </c>
      <c r="H189" s="125">
        <v>125</v>
      </c>
      <c r="I189" s="6"/>
      <c r="L189" s="121"/>
      <c r="M189" s="126"/>
      <c r="N189" s="127"/>
      <c r="O189" s="127"/>
      <c r="P189" s="127"/>
      <c r="Q189" s="127"/>
      <c r="R189" s="127"/>
      <c r="S189" s="127"/>
      <c r="T189" s="128"/>
      <c r="AT189" s="123" t="s">
        <v>218</v>
      </c>
      <c r="AU189" s="123" t="s">
        <v>88</v>
      </c>
      <c r="AV189" s="122" t="s">
        <v>88</v>
      </c>
      <c r="AW189" s="122" t="s">
        <v>35</v>
      </c>
      <c r="AX189" s="122" t="s">
        <v>79</v>
      </c>
      <c r="AY189" s="123" t="s">
        <v>205</v>
      </c>
    </row>
    <row r="190" spans="2:65" s="122" customFormat="1">
      <c r="B190" s="121"/>
      <c r="D190" s="110" t="s">
        <v>218</v>
      </c>
      <c r="E190" s="123" t="s">
        <v>1</v>
      </c>
      <c r="F190" s="124" t="s">
        <v>1727</v>
      </c>
      <c r="H190" s="125">
        <v>376</v>
      </c>
      <c r="I190" s="6"/>
      <c r="L190" s="121"/>
      <c r="M190" s="126"/>
      <c r="N190" s="127"/>
      <c r="O190" s="127"/>
      <c r="P190" s="127"/>
      <c r="Q190" s="127"/>
      <c r="R190" s="127"/>
      <c r="S190" s="127"/>
      <c r="T190" s="128"/>
      <c r="AT190" s="123" t="s">
        <v>218</v>
      </c>
      <c r="AU190" s="123" t="s">
        <v>88</v>
      </c>
      <c r="AV190" s="122" t="s">
        <v>88</v>
      </c>
      <c r="AW190" s="122" t="s">
        <v>35</v>
      </c>
      <c r="AX190" s="122" t="s">
        <v>79</v>
      </c>
      <c r="AY190" s="123" t="s">
        <v>205</v>
      </c>
    </row>
    <row r="191" spans="2:65" s="200" customFormat="1">
      <c r="B191" s="199"/>
      <c r="D191" s="110" t="s">
        <v>218</v>
      </c>
      <c r="E191" s="201" t="s">
        <v>1</v>
      </c>
      <c r="F191" s="202" t="s">
        <v>220</v>
      </c>
      <c r="H191" s="203">
        <v>501</v>
      </c>
      <c r="I191" s="7"/>
      <c r="L191" s="199"/>
      <c r="M191" s="204"/>
      <c r="N191" s="205"/>
      <c r="O191" s="205"/>
      <c r="P191" s="205"/>
      <c r="Q191" s="205"/>
      <c r="R191" s="205"/>
      <c r="S191" s="205"/>
      <c r="T191" s="206"/>
      <c r="AT191" s="201" t="s">
        <v>218</v>
      </c>
      <c r="AU191" s="201" t="s">
        <v>88</v>
      </c>
      <c r="AV191" s="200" t="s">
        <v>212</v>
      </c>
      <c r="AW191" s="200" t="s">
        <v>35</v>
      </c>
      <c r="AX191" s="200" t="s">
        <v>86</v>
      </c>
      <c r="AY191" s="201" t="s">
        <v>205</v>
      </c>
    </row>
    <row r="192" spans="2:65" s="25" customFormat="1" ht="24" customHeight="1">
      <c r="B192" s="23"/>
      <c r="C192" s="98" t="s">
        <v>300</v>
      </c>
      <c r="D192" s="98" t="s">
        <v>207</v>
      </c>
      <c r="E192" s="99" t="s">
        <v>287</v>
      </c>
      <c r="F192" s="100" t="s">
        <v>288</v>
      </c>
      <c r="G192" s="101" t="s">
        <v>210</v>
      </c>
      <c r="H192" s="102">
        <v>3361</v>
      </c>
      <c r="I192" s="5"/>
      <c r="J192" s="102">
        <f>ROUND(I192*H192,2)</f>
        <v>0</v>
      </c>
      <c r="K192" s="100" t="s">
        <v>234</v>
      </c>
      <c r="L192" s="23"/>
      <c r="M192" s="103" t="s">
        <v>1</v>
      </c>
      <c r="N192" s="104" t="s">
        <v>44</v>
      </c>
      <c r="O192" s="105"/>
      <c r="P192" s="106">
        <f>O192*H192</f>
        <v>0</v>
      </c>
      <c r="Q192" s="106">
        <v>0</v>
      </c>
      <c r="R192" s="106">
        <f>Q192*H192</f>
        <v>0</v>
      </c>
      <c r="S192" s="106">
        <v>0</v>
      </c>
      <c r="T192" s="107">
        <f>S192*H192</f>
        <v>0</v>
      </c>
      <c r="AR192" s="108" t="s">
        <v>212</v>
      </c>
      <c r="AT192" s="108" t="s">
        <v>207</v>
      </c>
      <c r="AU192" s="108" t="s">
        <v>88</v>
      </c>
      <c r="AY192" s="15" t="s">
        <v>205</v>
      </c>
      <c r="BE192" s="109">
        <f>IF(N192="základní",J192,0)</f>
        <v>0</v>
      </c>
      <c r="BF192" s="109">
        <f>IF(N192="snížená",J192,0)</f>
        <v>0</v>
      </c>
      <c r="BG192" s="109">
        <f>IF(N192="zákl. přenesená",J192,0)</f>
        <v>0</v>
      </c>
      <c r="BH192" s="109">
        <f>IF(N192="sníž. přenesená",J192,0)</f>
        <v>0</v>
      </c>
      <c r="BI192" s="109">
        <f>IF(N192="nulová",J192,0)</f>
        <v>0</v>
      </c>
      <c r="BJ192" s="15" t="s">
        <v>86</v>
      </c>
      <c r="BK192" s="109">
        <f>ROUND(I192*H192,2)</f>
        <v>0</v>
      </c>
      <c r="BL192" s="15" t="s">
        <v>212</v>
      </c>
      <c r="BM192" s="108" t="s">
        <v>1728</v>
      </c>
    </row>
    <row r="193" spans="2:65" s="25" customFormat="1" ht="19.5">
      <c r="B193" s="23"/>
      <c r="D193" s="110" t="s">
        <v>214</v>
      </c>
      <c r="F193" s="198" t="s">
        <v>290</v>
      </c>
      <c r="I193" s="2"/>
      <c r="L193" s="23"/>
      <c r="M193" s="112"/>
      <c r="N193" s="105"/>
      <c r="O193" s="105"/>
      <c r="P193" s="105"/>
      <c r="Q193" s="105"/>
      <c r="R193" s="105"/>
      <c r="S193" s="105"/>
      <c r="T193" s="113"/>
      <c r="AT193" s="15" t="s">
        <v>214</v>
      </c>
      <c r="AU193" s="15" t="s">
        <v>88</v>
      </c>
    </row>
    <row r="194" spans="2:65" s="25" customFormat="1" ht="117">
      <c r="B194" s="23"/>
      <c r="D194" s="110" t="s">
        <v>237</v>
      </c>
      <c r="F194" s="111" t="s">
        <v>291</v>
      </c>
      <c r="I194" s="2"/>
      <c r="L194" s="23"/>
      <c r="M194" s="112"/>
      <c r="N194" s="105"/>
      <c r="O194" s="105"/>
      <c r="P194" s="105"/>
      <c r="Q194" s="105"/>
      <c r="R194" s="105"/>
      <c r="S194" s="105"/>
      <c r="T194" s="113"/>
      <c r="AT194" s="15" t="s">
        <v>237</v>
      </c>
      <c r="AU194" s="15" t="s">
        <v>88</v>
      </c>
    </row>
    <row r="195" spans="2:65" s="115" customFormat="1">
      <c r="B195" s="114"/>
      <c r="D195" s="110" t="s">
        <v>218</v>
      </c>
      <c r="E195" s="116" t="s">
        <v>1</v>
      </c>
      <c r="F195" s="117" t="s">
        <v>1725</v>
      </c>
      <c r="H195" s="116" t="s">
        <v>1</v>
      </c>
      <c r="I195" s="9"/>
      <c r="L195" s="114"/>
      <c r="M195" s="118"/>
      <c r="N195" s="119"/>
      <c r="O195" s="119"/>
      <c r="P195" s="119"/>
      <c r="Q195" s="119"/>
      <c r="R195" s="119"/>
      <c r="S195" s="119"/>
      <c r="T195" s="120"/>
      <c r="AT195" s="116" t="s">
        <v>218</v>
      </c>
      <c r="AU195" s="116" t="s">
        <v>88</v>
      </c>
      <c r="AV195" s="115" t="s">
        <v>86</v>
      </c>
      <c r="AW195" s="115" t="s">
        <v>35</v>
      </c>
      <c r="AX195" s="115" t="s">
        <v>79</v>
      </c>
      <c r="AY195" s="116" t="s">
        <v>205</v>
      </c>
    </row>
    <row r="196" spans="2:65" s="122" customFormat="1">
      <c r="B196" s="121"/>
      <c r="D196" s="110" t="s">
        <v>218</v>
      </c>
      <c r="E196" s="123" t="s">
        <v>1</v>
      </c>
      <c r="F196" s="124" t="s">
        <v>1726</v>
      </c>
      <c r="H196" s="125">
        <v>125</v>
      </c>
      <c r="I196" s="6"/>
      <c r="L196" s="121"/>
      <c r="M196" s="126"/>
      <c r="N196" s="127"/>
      <c r="O196" s="127"/>
      <c r="P196" s="127"/>
      <c r="Q196" s="127"/>
      <c r="R196" s="127"/>
      <c r="S196" s="127"/>
      <c r="T196" s="128"/>
      <c r="AT196" s="123" t="s">
        <v>218</v>
      </c>
      <c r="AU196" s="123" t="s">
        <v>88</v>
      </c>
      <c r="AV196" s="122" t="s">
        <v>88</v>
      </c>
      <c r="AW196" s="122" t="s">
        <v>35</v>
      </c>
      <c r="AX196" s="122" t="s">
        <v>79</v>
      </c>
      <c r="AY196" s="123" t="s">
        <v>205</v>
      </c>
    </row>
    <row r="197" spans="2:65" s="122" customFormat="1">
      <c r="B197" s="121"/>
      <c r="D197" s="110" t="s">
        <v>218</v>
      </c>
      <c r="E197" s="123" t="s">
        <v>1</v>
      </c>
      <c r="F197" s="124" t="s">
        <v>1727</v>
      </c>
      <c r="H197" s="125">
        <v>376</v>
      </c>
      <c r="I197" s="6"/>
      <c r="L197" s="121"/>
      <c r="M197" s="126"/>
      <c r="N197" s="127"/>
      <c r="O197" s="127"/>
      <c r="P197" s="127"/>
      <c r="Q197" s="127"/>
      <c r="R197" s="127"/>
      <c r="S197" s="127"/>
      <c r="T197" s="128"/>
      <c r="AT197" s="123" t="s">
        <v>218</v>
      </c>
      <c r="AU197" s="123" t="s">
        <v>88</v>
      </c>
      <c r="AV197" s="122" t="s">
        <v>88</v>
      </c>
      <c r="AW197" s="122" t="s">
        <v>35</v>
      </c>
      <c r="AX197" s="122" t="s">
        <v>79</v>
      </c>
      <c r="AY197" s="123" t="s">
        <v>205</v>
      </c>
    </row>
    <row r="198" spans="2:65" s="216" customFormat="1">
      <c r="B198" s="215"/>
      <c r="D198" s="110" t="s">
        <v>218</v>
      </c>
      <c r="E198" s="217" t="s">
        <v>1</v>
      </c>
      <c r="F198" s="218" t="s">
        <v>270</v>
      </c>
      <c r="H198" s="219">
        <v>501</v>
      </c>
      <c r="I198" s="10"/>
      <c r="L198" s="215"/>
      <c r="M198" s="220"/>
      <c r="N198" s="221"/>
      <c r="O198" s="221"/>
      <c r="P198" s="221"/>
      <c r="Q198" s="221"/>
      <c r="R198" s="221"/>
      <c r="S198" s="221"/>
      <c r="T198" s="222"/>
      <c r="AT198" s="217" t="s">
        <v>218</v>
      </c>
      <c r="AU198" s="217" t="s">
        <v>88</v>
      </c>
      <c r="AV198" s="216" t="s">
        <v>230</v>
      </c>
      <c r="AW198" s="216" t="s">
        <v>35</v>
      </c>
      <c r="AX198" s="216" t="s">
        <v>79</v>
      </c>
      <c r="AY198" s="217" t="s">
        <v>205</v>
      </c>
    </row>
    <row r="199" spans="2:65" s="115" customFormat="1">
      <c r="B199" s="114"/>
      <c r="D199" s="110" t="s">
        <v>218</v>
      </c>
      <c r="E199" s="116" t="s">
        <v>1</v>
      </c>
      <c r="F199" s="117" t="s">
        <v>1729</v>
      </c>
      <c r="H199" s="116" t="s">
        <v>1</v>
      </c>
      <c r="I199" s="9"/>
      <c r="L199" s="114"/>
      <c r="M199" s="118"/>
      <c r="N199" s="119"/>
      <c r="O199" s="119"/>
      <c r="P199" s="119"/>
      <c r="Q199" s="119"/>
      <c r="R199" s="119"/>
      <c r="S199" s="119"/>
      <c r="T199" s="120"/>
      <c r="AT199" s="116" t="s">
        <v>218</v>
      </c>
      <c r="AU199" s="116" t="s">
        <v>88</v>
      </c>
      <c r="AV199" s="115" t="s">
        <v>86</v>
      </c>
      <c r="AW199" s="115" t="s">
        <v>35</v>
      </c>
      <c r="AX199" s="115" t="s">
        <v>79</v>
      </c>
      <c r="AY199" s="116" t="s">
        <v>205</v>
      </c>
    </row>
    <row r="200" spans="2:65" s="122" customFormat="1">
      <c r="B200" s="121"/>
      <c r="D200" s="110" t="s">
        <v>218</v>
      </c>
      <c r="E200" s="123" t="s">
        <v>1</v>
      </c>
      <c r="F200" s="124" t="s">
        <v>1730</v>
      </c>
      <c r="H200" s="125">
        <v>2860</v>
      </c>
      <c r="I200" s="6"/>
      <c r="L200" s="121"/>
      <c r="M200" s="126"/>
      <c r="N200" s="127"/>
      <c r="O200" s="127"/>
      <c r="P200" s="127"/>
      <c r="Q200" s="127"/>
      <c r="R200" s="127"/>
      <c r="S200" s="127"/>
      <c r="T200" s="128"/>
      <c r="AT200" s="123" t="s">
        <v>218</v>
      </c>
      <c r="AU200" s="123" t="s">
        <v>88</v>
      </c>
      <c r="AV200" s="122" t="s">
        <v>88</v>
      </c>
      <c r="AW200" s="122" t="s">
        <v>35</v>
      </c>
      <c r="AX200" s="122" t="s">
        <v>79</v>
      </c>
      <c r="AY200" s="123" t="s">
        <v>205</v>
      </c>
    </row>
    <row r="201" spans="2:65" s="216" customFormat="1">
      <c r="B201" s="215"/>
      <c r="D201" s="110" t="s">
        <v>218</v>
      </c>
      <c r="E201" s="217" t="s">
        <v>1</v>
      </c>
      <c r="F201" s="218" t="s">
        <v>270</v>
      </c>
      <c r="H201" s="219">
        <v>2860</v>
      </c>
      <c r="I201" s="10"/>
      <c r="L201" s="215"/>
      <c r="M201" s="220"/>
      <c r="N201" s="221"/>
      <c r="O201" s="221"/>
      <c r="P201" s="221"/>
      <c r="Q201" s="221"/>
      <c r="R201" s="221"/>
      <c r="S201" s="221"/>
      <c r="T201" s="222"/>
      <c r="AT201" s="217" t="s">
        <v>218</v>
      </c>
      <c r="AU201" s="217" t="s">
        <v>88</v>
      </c>
      <c r="AV201" s="216" t="s">
        <v>230</v>
      </c>
      <c r="AW201" s="216" t="s">
        <v>35</v>
      </c>
      <c r="AX201" s="216" t="s">
        <v>79</v>
      </c>
      <c r="AY201" s="217" t="s">
        <v>205</v>
      </c>
    </row>
    <row r="202" spans="2:65" s="200" customFormat="1">
      <c r="B202" s="199"/>
      <c r="D202" s="110" t="s">
        <v>218</v>
      </c>
      <c r="E202" s="201" t="s">
        <v>1</v>
      </c>
      <c r="F202" s="202" t="s">
        <v>220</v>
      </c>
      <c r="H202" s="203">
        <v>3361</v>
      </c>
      <c r="I202" s="7"/>
      <c r="L202" s="199"/>
      <c r="M202" s="204"/>
      <c r="N202" s="205"/>
      <c r="O202" s="205"/>
      <c r="P202" s="205"/>
      <c r="Q202" s="205"/>
      <c r="R202" s="205"/>
      <c r="S202" s="205"/>
      <c r="T202" s="206"/>
      <c r="AT202" s="201" t="s">
        <v>218</v>
      </c>
      <c r="AU202" s="201" t="s">
        <v>88</v>
      </c>
      <c r="AV202" s="200" t="s">
        <v>212</v>
      </c>
      <c r="AW202" s="200" t="s">
        <v>35</v>
      </c>
      <c r="AX202" s="200" t="s">
        <v>86</v>
      </c>
      <c r="AY202" s="201" t="s">
        <v>205</v>
      </c>
    </row>
    <row r="203" spans="2:65" s="25" customFormat="1" ht="16.5" customHeight="1">
      <c r="B203" s="23"/>
      <c r="C203" s="207" t="s">
        <v>306</v>
      </c>
      <c r="D203" s="207" t="s">
        <v>221</v>
      </c>
      <c r="E203" s="208" t="s">
        <v>295</v>
      </c>
      <c r="F203" s="209" t="s">
        <v>296</v>
      </c>
      <c r="G203" s="210" t="s">
        <v>297</v>
      </c>
      <c r="H203" s="211">
        <v>50.42</v>
      </c>
      <c r="I203" s="8"/>
      <c r="J203" s="211">
        <f>ROUND(I203*H203,2)</f>
        <v>0</v>
      </c>
      <c r="K203" s="209" t="s">
        <v>234</v>
      </c>
      <c r="L203" s="212"/>
      <c r="M203" s="213" t="s">
        <v>1</v>
      </c>
      <c r="N203" s="214" t="s">
        <v>44</v>
      </c>
      <c r="O203" s="105"/>
      <c r="P203" s="106">
        <f>O203*H203</f>
        <v>0</v>
      </c>
      <c r="Q203" s="106">
        <v>1E-3</v>
      </c>
      <c r="R203" s="106">
        <f>Q203*H203</f>
        <v>5.042E-2</v>
      </c>
      <c r="S203" s="106">
        <v>0</v>
      </c>
      <c r="T203" s="107">
        <f>S203*H203</f>
        <v>0</v>
      </c>
      <c r="AR203" s="108" t="s">
        <v>225</v>
      </c>
      <c r="AT203" s="108" t="s">
        <v>221</v>
      </c>
      <c r="AU203" s="108" t="s">
        <v>88</v>
      </c>
      <c r="AY203" s="15" t="s">
        <v>205</v>
      </c>
      <c r="BE203" s="109">
        <f>IF(N203="základní",J203,0)</f>
        <v>0</v>
      </c>
      <c r="BF203" s="109">
        <f>IF(N203="snížená",J203,0)</f>
        <v>0</v>
      </c>
      <c r="BG203" s="109">
        <f>IF(N203="zákl. přenesená",J203,0)</f>
        <v>0</v>
      </c>
      <c r="BH203" s="109">
        <f>IF(N203="sníž. přenesená",J203,0)</f>
        <v>0</v>
      </c>
      <c r="BI203" s="109">
        <f>IF(N203="nulová",J203,0)</f>
        <v>0</v>
      </c>
      <c r="BJ203" s="15" t="s">
        <v>86</v>
      </c>
      <c r="BK203" s="109">
        <f>ROUND(I203*H203,2)</f>
        <v>0</v>
      </c>
      <c r="BL203" s="15" t="s">
        <v>212</v>
      </c>
      <c r="BM203" s="108" t="s">
        <v>1731</v>
      </c>
    </row>
    <row r="204" spans="2:65" s="25" customFormat="1">
      <c r="B204" s="23"/>
      <c r="D204" s="110" t="s">
        <v>214</v>
      </c>
      <c r="F204" s="198" t="s">
        <v>296</v>
      </c>
      <c r="I204" s="2"/>
      <c r="L204" s="23"/>
      <c r="M204" s="112"/>
      <c r="N204" s="105"/>
      <c r="O204" s="105"/>
      <c r="P204" s="105"/>
      <c r="Q204" s="105"/>
      <c r="R204" s="105"/>
      <c r="S204" s="105"/>
      <c r="T204" s="113"/>
      <c r="AT204" s="15" t="s">
        <v>214</v>
      </c>
      <c r="AU204" s="15" t="s">
        <v>88</v>
      </c>
    </row>
    <row r="205" spans="2:65" s="122" customFormat="1">
      <c r="B205" s="121"/>
      <c r="D205" s="110" t="s">
        <v>218</v>
      </c>
      <c r="F205" s="124" t="s">
        <v>1732</v>
      </c>
      <c r="H205" s="125">
        <v>50.42</v>
      </c>
      <c r="I205" s="6"/>
      <c r="L205" s="121"/>
      <c r="M205" s="126"/>
      <c r="N205" s="127"/>
      <c r="O205" s="127"/>
      <c r="P205" s="127"/>
      <c r="Q205" s="127"/>
      <c r="R205" s="127"/>
      <c r="S205" s="127"/>
      <c r="T205" s="128"/>
      <c r="AT205" s="123" t="s">
        <v>218</v>
      </c>
      <c r="AU205" s="123" t="s">
        <v>88</v>
      </c>
      <c r="AV205" s="122" t="s">
        <v>88</v>
      </c>
      <c r="AW205" s="122" t="s">
        <v>3</v>
      </c>
      <c r="AX205" s="122" t="s">
        <v>86</v>
      </c>
      <c r="AY205" s="123" t="s">
        <v>205</v>
      </c>
    </row>
    <row r="206" spans="2:65" s="25" customFormat="1" ht="16.5" customHeight="1">
      <c r="B206" s="23"/>
      <c r="C206" s="98" t="s">
        <v>309</v>
      </c>
      <c r="D206" s="98" t="s">
        <v>207</v>
      </c>
      <c r="E206" s="99" t="s">
        <v>310</v>
      </c>
      <c r="F206" s="100" t="s">
        <v>311</v>
      </c>
      <c r="G206" s="101" t="s">
        <v>210</v>
      </c>
      <c r="H206" s="102">
        <v>3681</v>
      </c>
      <c r="I206" s="5"/>
      <c r="J206" s="102">
        <f>ROUND(I206*H206,2)</f>
        <v>0</v>
      </c>
      <c r="K206" s="100" t="s">
        <v>234</v>
      </c>
      <c r="L206" s="23"/>
      <c r="M206" s="103" t="s">
        <v>1</v>
      </c>
      <c r="N206" s="104" t="s">
        <v>44</v>
      </c>
      <c r="O206" s="105"/>
      <c r="P206" s="106">
        <f>O206*H206</f>
        <v>0</v>
      </c>
      <c r="Q206" s="106">
        <v>0</v>
      </c>
      <c r="R206" s="106">
        <f>Q206*H206</f>
        <v>0</v>
      </c>
      <c r="S206" s="106">
        <v>0</v>
      </c>
      <c r="T206" s="107">
        <f>S206*H206</f>
        <v>0</v>
      </c>
      <c r="AR206" s="108" t="s">
        <v>212</v>
      </c>
      <c r="AT206" s="108" t="s">
        <v>207</v>
      </c>
      <c r="AU206" s="108" t="s">
        <v>88</v>
      </c>
      <c r="AY206" s="15" t="s">
        <v>205</v>
      </c>
      <c r="BE206" s="109">
        <f>IF(N206="základní",J206,0)</f>
        <v>0</v>
      </c>
      <c r="BF206" s="109">
        <f>IF(N206="snížená",J206,0)</f>
        <v>0</v>
      </c>
      <c r="BG206" s="109">
        <f>IF(N206="zákl. přenesená",J206,0)</f>
        <v>0</v>
      </c>
      <c r="BH206" s="109">
        <f>IF(N206="sníž. přenesená",J206,0)</f>
        <v>0</v>
      </c>
      <c r="BI206" s="109">
        <f>IF(N206="nulová",J206,0)</f>
        <v>0</v>
      </c>
      <c r="BJ206" s="15" t="s">
        <v>86</v>
      </c>
      <c r="BK206" s="109">
        <f>ROUND(I206*H206,2)</f>
        <v>0</v>
      </c>
      <c r="BL206" s="15" t="s">
        <v>212</v>
      </c>
      <c r="BM206" s="108" t="s">
        <v>1733</v>
      </c>
    </row>
    <row r="207" spans="2:65" s="25" customFormat="1" ht="19.5">
      <c r="B207" s="23"/>
      <c r="D207" s="110" t="s">
        <v>214</v>
      </c>
      <c r="F207" s="198" t="s">
        <v>313</v>
      </c>
      <c r="I207" s="2"/>
      <c r="L207" s="23"/>
      <c r="M207" s="112"/>
      <c r="N207" s="105"/>
      <c r="O207" s="105"/>
      <c r="P207" s="105"/>
      <c r="Q207" s="105"/>
      <c r="R207" s="105"/>
      <c r="S207" s="105"/>
      <c r="T207" s="113"/>
      <c r="AT207" s="15" t="s">
        <v>214</v>
      </c>
      <c r="AU207" s="15" t="s">
        <v>88</v>
      </c>
    </row>
    <row r="208" spans="2:65" s="25" customFormat="1" ht="165.75">
      <c r="B208" s="23"/>
      <c r="D208" s="110" t="s">
        <v>237</v>
      </c>
      <c r="F208" s="111" t="s">
        <v>314</v>
      </c>
      <c r="I208" s="2"/>
      <c r="L208" s="23"/>
      <c r="M208" s="112"/>
      <c r="N208" s="105"/>
      <c r="O208" s="105"/>
      <c r="P208" s="105"/>
      <c r="Q208" s="105"/>
      <c r="R208" s="105"/>
      <c r="S208" s="105"/>
      <c r="T208" s="113"/>
      <c r="AT208" s="15" t="s">
        <v>237</v>
      </c>
      <c r="AU208" s="15" t="s">
        <v>88</v>
      </c>
    </row>
    <row r="209" spans="2:65" s="115" customFormat="1">
      <c r="B209" s="114"/>
      <c r="D209" s="110" t="s">
        <v>218</v>
      </c>
      <c r="E209" s="116" t="s">
        <v>1</v>
      </c>
      <c r="F209" s="117" t="s">
        <v>1734</v>
      </c>
      <c r="H209" s="116" t="s">
        <v>1</v>
      </c>
      <c r="I209" s="9"/>
      <c r="L209" s="114"/>
      <c r="M209" s="118"/>
      <c r="N209" s="119"/>
      <c r="O209" s="119"/>
      <c r="P209" s="119"/>
      <c r="Q209" s="119"/>
      <c r="R209" s="119"/>
      <c r="S209" s="119"/>
      <c r="T209" s="120"/>
      <c r="AT209" s="116" t="s">
        <v>218</v>
      </c>
      <c r="AU209" s="116" t="s">
        <v>88</v>
      </c>
      <c r="AV209" s="115" t="s">
        <v>86</v>
      </c>
      <c r="AW209" s="115" t="s">
        <v>35</v>
      </c>
      <c r="AX209" s="115" t="s">
        <v>79</v>
      </c>
      <c r="AY209" s="116" t="s">
        <v>205</v>
      </c>
    </row>
    <row r="210" spans="2:65" s="122" customFormat="1">
      <c r="B210" s="121"/>
      <c r="D210" s="110" t="s">
        <v>218</v>
      </c>
      <c r="E210" s="123" t="s">
        <v>1</v>
      </c>
      <c r="F210" s="124" t="s">
        <v>1735</v>
      </c>
      <c r="H210" s="125">
        <v>320</v>
      </c>
      <c r="I210" s="6"/>
      <c r="L210" s="121"/>
      <c r="M210" s="126"/>
      <c r="N210" s="127"/>
      <c r="O210" s="127"/>
      <c r="P210" s="127"/>
      <c r="Q210" s="127"/>
      <c r="R210" s="127"/>
      <c r="S210" s="127"/>
      <c r="T210" s="128"/>
      <c r="AT210" s="123" t="s">
        <v>218</v>
      </c>
      <c r="AU210" s="123" t="s">
        <v>88</v>
      </c>
      <c r="AV210" s="122" t="s">
        <v>88</v>
      </c>
      <c r="AW210" s="122" t="s">
        <v>35</v>
      </c>
      <c r="AX210" s="122" t="s">
        <v>79</v>
      </c>
      <c r="AY210" s="123" t="s">
        <v>205</v>
      </c>
    </row>
    <row r="211" spans="2:65" s="115" customFormat="1">
      <c r="B211" s="114"/>
      <c r="D211" s="110" t="s">
        <v>218</v>
      </c>
      <c r="E211" s="116" t="s">
        <v>1</v>
      </c>
      <c r="F211" s="117" t="s">
        <v>1736</v>
      </c>
      <c r="H211" s="116" t="s">
        <v>1</v>
      </c>
      <c r="I211" s="9"/>
      <c r="L211" s="114"/>
      <c r="M211" s="118"/>
      <c r="N211" s="119"/>
      <c r="O211" s="119"/>
      <c r="P211" s="119"/>
      <c r="Q211" s="119"/>
      <c r="R211" s="119"/>
      <c r="S211" s="119"/>
      <c r="T211" s="120"/>
      <c r="AT211" s="116" t="s">
        <v>218</v>
      </c>
      <c r="AU211" s="116" t="s">
        <v>88</v>
      </c>
      <c r="AV211" s="115" t="s">
        <v>86</v>
      </c>
      <c r="AW211" s="115" t="s">
        <v>35</v>
      </c>
      <c r="AX211" s="115" t="s">
        <v>79</v>
      </c>
      <c r="AY211" s="116" t="s">
        <v>205</v>
      </c>
    </row>
    <row r="212" spans="2:65" s="122" customFormat="1">
      <c r="B212" s="121"/>
      <c r="D212" s="110" t="s">
        <v>218</v>
      </c>
      <c r="E212" s="123" t="s">
        <v>1</v>
      </c>
      <c r="F212" s="124" t="s">
        <v>1726</v>
      </c>
      <c r="H212" s="125">
        <v>125</v>
      </c>
      <c r="I212" s="6"/>
      <c r="L212" s="121"/>
      <c r="M212" s="126"/>
      <c r="N212" s="127"/>
      <c r="O212" s="127"/>
      <c r="P212" s="127"/>
      <c r="Q212" s="127"/>
      <c r="R212" s="127"/>
      <c r="S212" s="127"/>
      <c r="T212" s="128"/>
      <c r="AT212" s="123" t="s">
        <v>218</v>
      </c>
      <c r="AU212" s="123" t="s">
        <v>88</v>
      </c>
      <c r="AV212" s="122" t="s">
        <v>88</v>
      </c>
      <c r="AW212" s="122" t="s">
        <v>35</v>
      </c>
      <c r="AX212" s="122" t="s">
        <v>79</v>
      </c>
      <c r="AY212" s="123" t="s">
        <v>205</v>
      </c>
    </row>
    <row r="213" spans="2:65" s="122" customFormat="1">
      <c r="B213" s="121"/>
      <c r="D213" s="110" t="s">
        <v>218</v>
      </c>
      <c r="E213" s="123" t="s">
        <v>1</v>
      </c>
      <c r="F213" s="124" t="s">
        <v>1727</v>
      </c>
      <c r="H213" s="125">
        <v>376</v>
      </c>
      <c r="I213" s="6"/>
      <c r="L213" s="121"/>
      <c r="M213" s="126"/>
      <c r="N213" s="127"/>
      <c r="O213" s="127"/>
      <c r="P213" s="127"/>
      <c r="Q213" s="127"/>
      <c r="R213" s="127"/>
      <c r="S213" s="127"/>
      <c r="T213" s="128"/>
      <c r="AT213" s="123" t="s">
        <v>218</v>
      </c>
      <c r="AU213" s="123" t="s">
        <v>88</v>
      </c>
      <c r="AV213" s="122" t="s">
        <v>88</v>
      </c>
      <c r="AW213" s="122" t="s">
        <v>35</v>
      </c>
      <c r="AX213" s="122" t="s">
        <v>79</v>
      </c>
      <c r="AY213" s="123" t="s">
        <v>205</v>
      </c>
    </row>
    <row r="214" spans="2:65" s="115" customFormat="1">
      <c r="B214" s="114"/>
      <c r="D214" s="110" t="s">
        <v>218</v>
      </c>
      <c r="E214" s="116" t="s">
        <v>1</v>
      </c>
      <c r="F214" s="117" t="s">
        <v>1737</v>
      </c>
      <c r="H214" s="116" t="s">
        <v>1</v>
      </c>
      <c r="I214" s="9"/>
      <c r="L214" s="114"/>
      <c r="M214" s="118"/>
      <c r="N214" s="119"/>
      <c r="O214" s="119"/>
      <c r="P214" s="119"/>
      <c r="Q214" s="119"/>
      <c r="R214" s="119"/>
      <c r="S214" s="119"/>
      <c r="T214" s="120"/>
      <c r="AT214" s="116" t="s">
        <v>218</v>
      </c>
      <c r="AU214" s="116" t="s">
        <v>88</v>
      </c>
      <c r="AV214" s="115" t="s">
        <v>86</v>
      </c>
      <c r="AW214" s="115" t="s">
        <v>35</v>
      </c>
      <c r="AX214" s="115" t="s">
        <v>79</v>
      </c>
      <c r="AY214" s="116" t="s">
        <v>205</v>
      </c>
    </row>
    <row r="215" spans="2:65" s="122" customFormat="1">
      <c r="B215" s="121"/>
      <c r="D215" s="110" t="s">
        <v>218</v>
      </c>
      <c r="E215" s="123" t="s">
        <v>1</v>
      </c>
      <c r="F215" s="124" t="s">
        <v>1730</v>
      </c>
      <c r="H215" s="125">
        <v>2860</v>
      </c>
      <c r="I215" s="6"/>
      <c r="L215" s="121"/>
      <c r="M215" s="126"/>
      <c r="N215" s="127"/>
      <c r="O215" s="127"/>
      <c r="P215" s="127"/>
      <c r="Q215" s="127"/>
      <c r="R215" s="127"/>
      <c r="S215" s="127"/>
      <c r="T215" s="128"/>
      <c r="AT215" s="123" t="s">
        <v>218</v>
      </c>
      <c r="AU215" s="123" t="s">
        <v>88</v>
      </c>
      <c r="AV215" s="122" t="s">
        <v>88</v>
      </c>
      <c r="AW215" s="122" t="s">
        <v>35</v>
      </c>
      <c r="AX215" s="122" t="s">
        <v>79</v>
      </c>
      <c r="AY215" s="123" t="s">
        <v>205</v>
      </c>
    </row>
    <row r="216" spans="2:65" s="200" customFormat="1">
      <c r="B216" s="199"/>
      <c r="D216" s="110" t="s">
        <v>218</v>
      </c>
      <c r="E216" s="201" t="s">
        <v>1</v>
      </c>
      <c r="F216" s="202" t="s">
        <v>220</v>
      </c>
      <c r="H216" s="203">
        <v>3681</v>
      </c>
      <c r="I216" s="7"/>
      <c r="L216" s="199"/>
      <c r="M216" s="204"/>
      <c r="N216" s="205"/>
      <c r="O216" s="205"/>
      <c r="P216" s="205"/>
      <c r="Q216" s="205"/>
      <c r="R216" s="205"/>
      <c r="S216" s="205"/>
      <c r="T216" s="206"/>
      <c r="AT216" s="201" t="s">
        <v>218</v>
      </c>
      <c r="AU216" s="201" t="s">
        <v>88</v>
      </c>
      <c r="AV216" s="200" t="s">
        <v>212</v>
      </c>
      <c r="AW216" s="200" t="s">
        <v>35</v>
      </c>
      <c r="AX216" s="200" t="s">
        <v>86</v>
      </c>
      <c r="AY216" s="201" t="s">
        <v>205</v>
      </c>
    </row>
    <row r="217" spans="2:65" s="86" customFormat="1" ht="22.9" customHeight="1">
      <c r="B217" s="85"/>
      <c r="D217" s="87" t="s">
        <v>78</v>
      </c>
      <c r="E217" s="96" t="s">
        <v>88</v>
      </c>
      <c r="F217" s="96" t="s">
        <v>333</v>
      </c>
      <c r="I217" s="4"/>
      <c r="J217" s="97">
        <f>BK217</f>
        <v>0</v>
      </c>
      <c r="L217" s="85"/>
      <c r="M217" s="90"/>
      <c r="N217" s="91"/>
      <c r="O217" s="91"/>
      <c r="P217" s="92">
        <f>SUM(P218:P223)</f>
        <v>0</v>
      </c>
      <c r="Q217" s="91"/>
      <c r="R217" s="92">
        <f>SUM(R218:R223)</f>
        <v>76.914988800000003</v>
      </c>
      <c r="S217" s="91"/>
      <c r="T217" s="93">
        <f>SUM(T218:T223)</f>
        <v>0</v>
      </c>
      <c r="AR217" s="87" t="s">
        <v>86</v>
      </c>
      <c r="AT217" s="94" t="s">
        <v>78</v>
      </c>
      <c r="AU217" s="94" t="s">
        <v>86</v>
      </c>
      <c r="AY217" s="87" t="s">
        <v>205</v>
      </c>
      <c r="BK217" s="95">
        <f>SUM(BK218:BK223)</f>
        <v>0</v>
      </c>
    </row>
    <row r="218" spans="2:65" s="25" customFormat="1" ht="24" customHeight="1">
      <c r="B218" s="23"/>
      <c r="C218" s="98" t="s">
        <v>320</v>
      </c>
      <c r="D218" s="98" t="s">
        <v>207</v>
      </c>
      <c r="E218" s="99" t="s">
        <v>1738</v>
      </c>
      <c r="F218" s="100" t="s">
        <v>1739</v>
      </c>
      <c r="G218" s="101" t="s">
        <v>371</v>
      </c>
      <c r="H218" s="102">
        <v>78</v>
      </c>
      <c r="I218" s="5"/>
      <c r="J218" s="102">
        <f>ROUND(I218*H218,2)</f>
        <v>0</v>
      </c>
      <c r="K218" s="100" t="s">
        <v>211</v>
      </c>
      <c r="L218" s="23"/>
      <c r="M218" s="103" t="s">
        <v>1</v>
      </c>
      <c r="N218" s="104" t="s">
        <v>44</v>
      </c>
      <c r="O218" s="105"/>
      <c r="P218" s="106">
        <f>O218*H218</f>
        <v>0</v>
      </c>
      <c r="Q218" s="106">
        <v>0.98608960000000001</v>
      </c>
      <c r="R218" s="106">
        <f>Q218*H218</f>
        <v>76.914988800000003</v>
      </c>
      <c r="S218" s="106">
        <v>0</v>
      </c>
      <c r="T218" s="107">
        <f>S218*H218</f>
        <v>0</v>
      </c>
      <c r="AR218" s="108" t="s">
        <v>212</v>
      </c>
      <c r="AT218" s="108" t="s">
        <v>207</v>
      </c>
      <c r="AU218" s="108" t="s">
        <v>88</v>
      </c>
      <c r="AY218" s="15" t="s">
        <v>205</v>
      </c>
      <c r="BE218" s="109">
        <f>IF(N218="základní",J218,0)</f>
        <v>0</v>
      </c>
      <c r="BF218" s="109">
        <f>IF(N218="snížená",J218,0)</f>
        <v>0</v>
      </c>
      <c r="BG218" s="109">
        <f>IF(N218="zákl. přenesená",J218,0)</f>
        <v>0</v>
      </c>
      <c r="BH218" s="109">
        <f>IF(N218="sníž. přenesená",J218,0)</f>
        <v>0</v>
      </c>
      <c r="BI218" s="109">
        <f>IF(N218="nulová",J218,0)</f>
        <v>0</v>
      </c>
      <c r="BJ218" s="15" t="s">
        <v>86</v>
      </c>
      <c r="BK218" s="109">
        <f>ROUND(I218*H218,2)</f>
        <v>0</v>
      </c>
      <c r="BL218" s="15" t="s">
        <v>212</v>
      </c>
      <c r="BM218" s="108" t="s">
        <v>1740</v>
      </c>
    </row>
    <row r="219" spans="2:65" s="25" customFormat="1" ht="39">
      <c r="B219" s="23"/>
      <c r="D219" s="110" t="s">
        <v>214</v>
      </c>
      <c r="F219" s="198" t="s">
        <v>1741</v>
      </c>
      <c r="I219" s="2"/>
      <c r="L219" s="23"/>
      <c r="M219" s="112"/>
      <c r="N219" s="105"/>
      <c r="O219" s="105"/>
      <c r="P219" s="105"/>
      <c r="Q219" s="105"/>
      <c r="R219" s="105"/>
      <c r="S219" s="105"/>
      <c r="T219" s="113"/>
      <c r="AT219" s="15" t="s">
        <v>214</v>
      </c>
      <c r="AU219" s="15" t="s">
        <v>88</v>
      </c>
    </row>
    <row r="220" spans="2:65" s="115" customFormat="1">
      <c r="B220" s="114"/>
      <c r="D220" s="110" t="s">
        <v>218</v>
      </c>
      <c r="E220" s="116" t="s">
        <v>1</v>
      </c>
      <c r="F220" s="117" t="s">
        <v>1742</v>
      </c>
      <c r="H220" s="116" t="s">
        <v>1</v>
      </c>
      <c r="I220" s="9"/>
      <c r="L220" s="114"/>
      <c r="M220" s="118"/>
      <c r="N220" s="119"/>
      <c r="O220" s="119"/>
      <c r="P220" s="119"/>
      <c r="Q220" s="119"/>
      <c r="R220" s="119"/>
      <c r="S220" s="119"/>
      <c r="T220" s="120"/>
      <c r="AT220" s="116" t="s">
        <v>218</v>
      </c>
      <c r="AU220" s="116" t="s">
        <v>88</v>
      </c>
      <c r="AV220" s="115" t="s">
        <v>86</v>
      </c>
      <c r="AW220" s="115" t="s">
        <v>35</v>
      </c>
      <c r="AX220" s="115" t="s">
        <v>79</v>
      </c>
      <c r="AY220" s="116" t="s">
        <v>205</v>
      </c>
    </row>
    <row r="221" spans="2:65" s="115" customFormat="1">
      <c r="B221" s="114"/>
      <c r="D221" s="110" t="s">
        <v>218</v>
      </c>
      <c r="E221" s="116" t="s">
        <v>1</v>
      </c>
      <c r="F221" s="117" t="s">
        <v>1743</v>
      </c>
      <c r="H221" s="116" t="s">
        <v>1</v>
      </c>
      <c r="I221" s="9"/>
      <c r="L221" s="114"/>
      <c r="M221" s="118"/>
      <c r="N221" s="119"/>
      <c r="O221" s="119"/>
      <c r="P221" s="119"/>
      <c r="Q221" s="119"/>
      <c r="R221" s="119"/>
      <c r="S221" s="119"/>
      <c r="T221" s="120"/>
      <c r="AT221" s="116" t="s">
        <v>218</v>
      </c>
      <c r="AU221" s="116" t="s">
        <v>88</v>
      </c>
      <c r="AV221" s="115" t="s">
        <v>86</v>
      </c>
      <c r="AW221" s="115" t="s">
        <v>35</v>
      </c>
      <c r="AX221" s="115" t="s">
        <v>79</v>
      </c>
      <c r="AY221" s="116" t="s">
        <v>205</v>
      </c>
    </row>
    <row r="222" spans="2:65" s="122" customFormat="1">
      <c r="B222" s="121"/>
      <c r="D222" s="110" t="s">
        <v>218</v>
      </c>
      <c r="E222" s="123" t="s">
        <v>1</v>
      </c>
      <c r="F222" s="124" t="s">
        <v>1744</v>
      </c>
      <c r="H222" s="125">
        <v>78</v>
      </c>
      <c r="I222" s="6"/>
      <c r="L222" s="121"/>
      <c r="M222" s="126"/>
      <c r="N222" s="127"/>
      <c r="O222" s="127"/>
      <c r="P222" s="127"/>
      <c r="Q222" s="127"/>
      <c r="R222" s="127"/>
      <c r="S222" s="127"/>
      <c r="T222" s="128"/>
      <c r="AT222" s="123" t="s">
        <v>218</v>
      </c>
      <c r="AU222" s="123" t="s">
        <v>88</v>
      </c>
      <c r="AV222" s="122" t="s">
        <v>88</v>
      </c>
      <c r="AW222" s="122" t="s">
        <v>35</v>
      </c>
      <c r="AX222" s="122" t="s">
        <v>79</v>
      </c>
      <c r="AY222" s="123" t="s">
        <v>205</v>
      </c>
    </row>
    <row r="223" spans="2:65" s="200" customFormat="1">
      <c r="B223" s="199"/>
      <c r="D223" s="110" t="s">
        <v>218</v>
      </c>
      <c r="E223" s="201" t="s">
        <v>1</v>
      </c>
      <c r="F223" s="202" t="s">
        <v>220</v>
      </c>
      <c r="H223" s="203">
        <v>78</v>
      </c>
      <c r="I223" s="7"/>
      <c r="L223" s="199"/>
      <c r="M223" s="204"/>
      <c r="N223" s="205"/>
      <c r="O223" s="205"/>
      <c r="P223" s="205"/>
      <c r="Q223" s="205"/>
      <c r="R223" s="205"/>
      <c r="S223" s="205"/>
      <c r="T223" s="206"/>
      <c r="AT223" s="201" t="s">
        <v>218</v>
      </c>
      <c r="AU223" s="201" t="s">
        <v>88</v>
      </c>
      <c r="AV223" s="200" t="s">
        <v>212</v>
      </c>
      <c r="AW223" s="200" t="s">
        <v>35</v>
      </c>
      <c r="AX223" s="200" t="s">
        <v>86</v>
      </c>
      <c r="AY223" s="201" t="s">
        <v>205</v>
      </c>
    </row>
    <row r="224" spans="2:65" s="86" customFormat="1" ht="22.9" customHeight="1">
      <c r="B224" s="85"/>
      <c r="D224" s="87" t="s">
        <v>78</v>
      </c>
      <c r="E224" s="96" t="s">
        <v>212</v>
      </c>
      <c r="F224" s="96" t="s">
        <v>359</v>
      </c>
      <c r="I224" s="4"/>
      <c r="J224" s="97">
        <f>BK224</f>
        <v>0</v>
      </c>
      <c r="L224" s="85"/>
      <c r="M224" s="90"/>
      <c r="N224" s="91"/>
      <c r="O224" s="91"/>
      <c r="P224" s="92">
        <f>SUM(P225:P231)</f>
        <v>0</v>
      </c>
      <c r="Q224" s="91"/>
      <c r="R224" s="92">
        <f>SUM(R225:R231)</f>
        <v>0</v>
      </c>
      <c r="S224" s="91"/>
      <c r="T224" s="93">
        <f>SUM(T225:T231)</f>
        <v>0</v>
      </c>
      <c r="AR224" s="87" t="s">
        <v>86</v>
      </c>
      <c r="AT224" s="94" t="s">
        <v>78</v>
      </c>
      <c r="AU224" s="94" t="s">
        <v>86</v>
      </c>
      <c r="AY224" s="87" t="s">
        <v>205</v>
      </c>
      <c r="BK224" s="95">
        <f>SUM(BK225:BK231)</f>
        <v>0</v>
      </c>
    </row>
    <row r="225" spans="2:65" s="25" customFormat="1" ht="16.5" customHeight="1">
      <c r="B225" s="23"/>
      <c r="C225" s="98" t="s">
        <v>8</v>
      </c>
      <c r="D225" s="98" t="s">
        <v>207</v>
      </c>
      <c r="E225" s="99" t="s">
        <v>1745</v>
      </c>
      <c r="F225" s="100" t="s">
        <v>1746</v>
      </c>
      <c r="G225" s="101" t="s">
        <v>233</v>
      </c>
      <c r="H225" s="102">
        <v>3.61</v>
      </c>
      <c r="I225" s="5"/>
      <c r="J225" s="102">
        <f>ROUND(I225*H225,2)</f>
        <v>0</v>
      </c>
      <c r="K225" s="100" t="s">
        <v>211</v>
      </c>
      <c r="L225" s="23"/>
      <c r="M225" s="103" t="s">
        <v>1</v>
      </c>
      <c r="N225" s="104" t="s">
        <v>44</v>
      </c>
      <c r="O225" s="105"/>
      <c r="P225" s="106">
        <f>O225*H225</f>
        <v>0</v>
      </c>
      <c r="Q225" s="106">
        <v>0</v>
      </c>
      <c r="R225" s="106">
        <f>Q225*H225</f>
        <v>0</v>
      </c>
      <c r="S225" s="106">
        <v>0</v>
      </c>
      <c r="T225" s="107">
        <f>S225*H225</f>
        <v>0</v>
      </c>
      <c r="AR225" s="108" t="s">
        <v>212</v>
      </c>
      <c r="AT225" s="108" t="s">
        <v>207</v>
      </c>
      <c r="AU225" s="108" t="s">
        <v>88</v>
      </c>
      <c r="AY225" s="15" t="s">
        <v>205</v>
      </c>
      <c r="BE225" s="109">
        <f>IF(N225="základní",J225,0)</f>
        <v>0</v>
      </c>
      <c r="BF225" s="109">
        <f>IF(N225="snížená",J225,0)</f>
        <v>0</v>
      </c>
      <c r="BG225" s="109">
        <f>IF(N225="zákl. přenesená",J225,0)</f>
        <v>0</v>
      </c>
      <c r="BH225" s="109">
        <f>IF(N225="sníž. přenesená",J225,0)</f>
        <v>0</v>
      </c>
      <c r="BI225" s="109">
        <f>IF(N225="nulová",J225,0)</f>
        <v>0</v>
      </c>
      <c r="BJ225" s="15" t="s">
        <v>86</v>
      </c>
      <c r="BK225" s="109">
        <f>ROUND(I225*H225,2)</f>
        <v>0</v>
      </c>
      <c r="BL225" s="15" t="s">
        <v>212</v>
      </c>
      <c r="BM225" s="108" t="s">
        <v>1747</v>
      </c>
    </row>
    <row r="226" spans="2:65" s="25" customFormat="1" ht="19.5">
      <c r="B226" s="23"/>
      <c r="D226" s="110" t="s">
        <v>214</v>
      </c>
      <c r="F226" s="198" t="s">
        <v>1748</v>
      </c>
      <c r="I226" s="2"/>
      <c r="L226" s="23"/>
      <c r="M226" s="112"/>
      <c r="N226" s="105"/>
      <c r="O226" s="105"/>
      <c r="P226" s="105"/>
      <c r="Q226" s="105"/>
      <c r="R226" s="105"/>
      <c r="S226" s="105"/>
      <c r="T226" s="113"/>
      <c r="AT226" s="15" t="s">
        <v>214</v>
      </c>
      <c r="AU226" s="15" t="s">
        <v>88</v>
      </c>
    </row>
    <row r="227" spans="2:65" s="25" customFormat="1" ht="39">
      <c r="B227" s="23"/>
      <c r="D227" s="110" t="s">
        <v>237</v>
      </c>
      <c r="F227" s="111" t="s">
        <v>1749</v>
      </c>
      <c r="I227" s="2"/>
      <c r="L227" s="23"/>
      <c r="M227" s="112"/>
      <c r="N227" s="105"/>
      <c r="O227" s="105"/>
      <c r="P227" s="105"/>
      <c r="Q227" s="105"/>
      <c r="R227" s="105"/>
      <c r="S227" s="105"/>
      <c r="T227" s="113"/>
      <c r="AT227" s="15" t="s">
        <v>237</v>
      </c>
      <c r="AU227" s="15" t="s">
        <v>88</v>
      </c>
    </row>
    <row r="228" spans="2:65" s="115" customFormat="1">
      <c r="B228" s="114"/>
      <c r="D228" s="110" t="s">
        <v>218</v>
      </c>
      <c r="E228" s="116" t="s">
        <v>1</v>
      </c>
      <c r="F228" s="117" t="s">
        <v>1742</v>
      </c>
      <c r="H228" s="116" t="s">
        <v>1</v>
      </c>
      <c r="I228" s="9"/>
      <c r="L228" s="114"/>
      <c r="M228" s="118"/>
      <c r="N228" s="119"/>
      <c r="O228" s="119"/>
      <c r="P228" s="119"/>
      <c r="Q228" s="119"/>
      <c r="R228" s="119"/>
      <c r="S228" s="119"/>
      <c r="T228" s="120"/>
      <c r="AT228" s="116" t="s">
        <v>218</v>
      </c>
      <c r="AU228" s="116" t="s">
        <v>88</v>
      </c>
      <c r="AV228" s="115" t="s">
        <v>86</v>
      </c>
      <c r="AW228" s="115" t="s">
        <v>35</v>
      </c>
      <c r="AX228" s="115" t="s">
        <v>79</v>
      </c>
      <c r="AY228" s="116" t="s">
        <v>205</v>
      </c>
    </row>
    <row r="229" spans="2:65" s="115" customFormat="1">
      <c r="B229" s="114"/>
      <c r="D229" s="110" t="s">
        <v>218</v>
      </c>
      <c r="E229" s="116" t="s">
        <v>1</v>
      </c>
      <c r="F229" s="117" t="s">
        <v>1750</v>
      </c>
      <c r="H229" s="116" t="s">
        <v>1</v>
      </c>
      <c r="I229" s="9"/>
      <c r="L229" s="114"/>
      <c r="M229" s="118"/>
      <c r="N229" s="119"/>
      <c r="O229" s="119"/>
      <c r="P229" s="119"/>
      <c r="Q229" s="119"/>
      <c r="R229" s="119"/>
      <c r="S229" s="119"/>
      <c r="T229" s="120"/>
      <c r="AT229" s="116" t="s">
        <v>218</v>
      </c>
      <c r="AU229" s="116" t="s">
        <v>88</v>
      </c>
      <c r="AV229" s="115" t="s">
        <v>86</v>
      </c>
      <c r="AW229" s="115" t="s">
        <v>35</v>
      </c>
      <c r="AX229" s="115" t="s">
        <v>79</v>
      </c>
      <c r="AY229" s="116" t="s">
        <v>205</v>
      </c>
    </row>
    <row r="230" spans="2:65" s="122" customFormat="1">
      <c r="B230" s="121"/>
      <c r="D230" s="110" t="s">
        <v>218</v>
      </c>
      <c r="E230" s="123" t="s">
        <v>1</v>
      </c>
      <c r="F230" s="124" t="s">
        <v>1751</v>
      </c>
      <c r="H230" s="125">
        <v>3.61</v>
      </c>
      <c r="I230" s="6"/>
      <c r="L230" s="121"/>
      <c r="M230" s="126"/>
      <c r="N230" s="127"/>
      <c r="O230" s="127"/>
      <c r="P230" s="127"/>
      <c r="Q230" s="127"/>
      <c r="R230" s="127"/>
      <c r="S230" s="127"/>
      <c r="T230" s="128"/>
      <c r="AT230" s="123" t="s">
        <v>218</v>
      </c>
      <c r="AU230" s="123" t="s">
        <v>88</v>
      </c>
      <c r="AV230" s="122" t="s">
        <v>88</v>
      </c>
      <c r="AW230" s="122" t="s">
        <v>35</v>
      </c>
      <c r="AX230" s="122" t="s">
        <v>79</v>
      </c>
      <c r="AY230" s="123" t="s">
        <v>205</v>
      </c>
    </row>
    <row r="231" spans="2:65" s="200" customFormat="1">
      <c r="B231" s="199"/>
      <c r="D231" s="110" t="s">
        <v>218</v>
      </c>
      <c r="E231" s="201" t="s">
        <v>1</v>
      </c>
      <c r="F231" s="202" t="s">
        <v>220</v>
      </c>
      <c r="H231" s="203">
        <v>3.61</v>
      </c>
      <c r="I231" s="7"/>
      <c r="L231" s="199"/>
      <c r="M231" s="204"/>
      <c r="N231" s="205"/>
      <c r="O231" s="205"/>
      <c r="P231" s="205"/>
      <c r="Q231" s="205"/>
      <c r="R231" s="205"/>
      <c r="S231" s="205"/>
      <c r="T231" s="206"/>
      <c r="AT231" s="201" t="s">
        <v>218</v>
      </c>
      <c r="AU231" s="201" t="s">
        <v>88</v>
      </c>
      <c r="AV231" s="200" t="s">
        <v>212</v>
      </c>
      <c r="AW231" s="200" t="s">
        <v>35</v>
      </c>
      <c r="AX231" s="200" t="s">
        <v>86</v>
      </c>
      <c r="AY231" s="201" t="s">
        <v>205</v>
      </c>
    </row>
    <row r="232" spans="2:65" s="86" customFormat="1" ht="22.9" customHeight="1">
      <c r="B232" s="85"/>
      <c r="D232" s="87" t="s">
        <v>78</v>
      </c>
      <c r="E232" s="96" t="s">
        <v>258</v>
      </c>
      <c r="F232" s="96" t="s">
        <v>500</v>
      </c>
      <c r="I232" s="4"/>
      <c r="J232" s="97">
        <f>BK232</f>
        <v>0</v>
      </c>
      <c r="L232" s="85"/>
      <c r="M232" s="90"/>
      <c r="N232" s="91"/>
      <c r="O232" s="91"/>
      <c r="P232" s="92">
        <f>SUM(P233:P244)</f>
        <v>0</v>
      </c>
      <c r="Q232" s="91"/>
      <c r="R232" s="92">
        <f>SUM(R233:R244)</f>
        <v>0</v>
      </c>
      <c r="S232" s="91"/>
      <c r="T232" s="93">
        <f>SUM(T233:T244)</f>
        <v>0</v>
      </c>
      <c r="AR232" s="87" t="s">
        <v>86</v>
      </c>
      <c r="AT232" s="94" t="s">
        <v>78</v>
      </c>
      <c r="AU232" s="94" t="s">
        <v>86</v>
      </c>
      <c r="AY232" s="87" t="s">
        <v>205</v>
      </c>
      <c r="BK232" s="95">
        <f>SUM(BK233:BK244)</f>
        <v>0</v>
      </c>
    </row>
    <row r="233" spans="2:65" s="25" customFormat="1" ht="24" customHeight="1">
      <c r="B233" s="23"/>
      <c r="C233" s="98" t="s">
        <v>334</v>
      </c>
      <c r="D233" s="98" t="s">
        <v>207</v>
      </c>
      <c r="E233" s="99" t="s">
        <v>1752</v>
      </c>
      <c r="F233" s="100" t="s">
        <v>1753</v>
      </c>
      <c r="G233" s="101" t="s">
        <v>210</v>
      </c>
      <c r="H233" s="102">
        <v>320</v>
      </c>
      <c r="I233" s="5"/>
      <c r="J233" s="102">
        <f>ROUND(I233*H233,2)</f>
        <v>0</v>
      </c>
      <c r="K233" s="100" t="s">
        <v>211</v>
      </c>
      <c r="L233" s="23"/>
      <c r="M233" s="103" t="s">
        <v>1</v>
      </c>
      <c r="N233" s="104" t="s">
        <v>44</v>
      </c>
      <c r="O233" s="105"/>
      <c r="P233" s="106">
        <f>O233*H233</f>
        <v>0</v>
      </c>
      <c r="Q233" s="106">
        <v>0</v>
      </c>
      <c r="R233" s="106">
        <f>Q233*H233</f>
        <v>0</v>
      </c>
      <c r="S233" s="106">
        <v>0</v>
      </c>
      <c r="T233" s="107">
        <f>S233*H233</f>
        <v>0</v>
      </c>
      <c r="AR233" s="108" t="s">
        <v>212</v>
      </c>
      <c r="AT233" s="108" t="s">
        <v>207</v>
      </c>
      <c r="AU233" s="108" t="s">
        <v>88</v>
      </c>
      <c r="AY233" s="15" t="s">
        <v>205</v>
      </c>
      <c r="BE233" s="109">
        <f>IF(N233="základní",J233,0)</f>
        <v>0</v>
      </c>
      <c r="BF233" s="109">
        <f>IF(N233="snížená",J233,0)</f>
        <v>0</v>
      </c>
      <c r="BG233" s="109">
        <f>IF(N233="zákl. přenesená",J233,0)</f>
        <v>0</v>
      </c>
      <c r="BH233" s="109">
        <f>IF(N233="sníž. přenesená",J233,0)</f>
        <v>0</v>
      </c>
      <c r="BI233" s="109">
        <f>IF(N233="nulová",J233,0)</f>
        <v>0</v>
      </c>
      <c r="BJ233" s="15" t="s">
        <v>86</v>
      </c>
      <c r="BK233" s="109">
        <f>ROUND(I233*H233,2)</f>
        <v>0</v>
      </c>
      <c r="BL233" s="15" t="s">
        <v>212</v>
      </c>
      <c r="BM233" s="108" t="s">
        <v>1754</v>
      </c>
    </row>
    <row r="234" spans="2:65" s="25" customFormat="1" ht="19.5">
      <c r="B234" s="23"/>
      <c r="D234" s="110" t="s">
        <v>214</v>
      </c>
      <c r="F234" s="198" t="s">
        <v>1755</v>
      </c>
      <c r="I234" s="2"/>
      <c r="L234" s="23"/>
      <c r="M234" s="112"/>
      <c r="N234" s="105"/>
      <c r="O234" s="105"/>
      <c r="P234" s="105"/>
      <c r="Q234" s="105"/>
      <c r="R234" s="105"/>
      <c r="S234" s="105"/>
      <c r="T234" s="113"/>
      <c r="AT234" s="15" t="s">
        <v>214</v>
      </c>
      <c r="AU234" s="15" t="s">
        <v>88</v>
      </c>
    </row>
    <row r="235" spans="2:65" s="115" customFormat="1">
      <c r="B235" s="114"/>
      <c r="D235" s="110" t="s">
        <v>218</v>
      </c>
      <c r="E235" s="116" t="s">
        <v>1</v>
      </c>
      <c r="F235" s="117" t="s">
        <v>1742</v>
      </c>
      <c r="H235" s="116" t="s">
        <v>1</v>
      </c>
      <c r="I235" s="9"/>
      <c r="L235" s="114"/>
      <c r="M235" s="118"/>
      <c r="N235" s="119"/>
      <c r="O235" s="119"/>
      <c r="P235" s="119"/>
      <c r="Q235" s="119"/>
      <c r="R235" s="119"/>
      <c r="S235" s="119"/>
      <c r="T235" s="120"/>
      <c r="AT235" s="116" t="s">
        <v>218</v>
      </c>
      <c r="AU235" s="116" t="s">
        <v>88</v>
      </c>
      <c r="AV235" s="115" t="s">
        <v>86</v>
      </c>
      <c r="AW235" s="115" t="s">
        <v>35</v>
      </c>
      <c r="AX235" s="115" t="s">
        <v>79</v>
      </c>
      <c r="AY235" s="116" t="s">
        <v>205</v>
      </c>
    </row>
    <row r="236" spans="2:65" s="115" customFormat="1">
      <c r="B236" s="114"/>
      <c r="D236" s="110" t="s">
        <v>218</v>
      </c>
      <c r="E236" s="116" t="s">
        <v>1</v>
      </c>
      <c r="F236" s="117" t="s">
        <v>1734</v>
      </c>
      <c r="H236" s="116" t="s">
        <v>1</v>
      </c>
      <c r="I236" s="9"/>
      <c r="L236" s="114"/>
      <c r="M236" s="118"/>
      <c r="N236" s="119"/>
      <c r="O236" s="119"/>
      <c r="P236" s="119"/>
      <c r="Q236" s="119"/>
      <c r="R236" s="119"/>
      <c r="S236" s="119"/>
      <c r="T236" s="120"/>
      <c r="AT236" s="116" t="s">
        <v>218</v>
      </c>
      <c r="AU236" s="116" t="s">
        <v>88</v>
      </c>
      <c r="AV236" s="115" t="s">
        <v>86</v>
      </c>
      <c r="AW236" s="115" t="s">
        <v>35</v>
      </c>
      <c r="AX236" s="115" t="s">
        <v>79</v>
      </c>
      <c r="AY236" s="116" t="s">
        <v>205</v>
      </c>
    </row>
    <row r="237" spans="2:65" s="122" customFormat="1">
      <c r="B237" s="121"/>
      <c r="D237" s="110" t="s">
        <v>218</v>
      </c>
      <c r="E237" s="123" t="s">
        <v>1</v>
      </c>
      <c r="F237" s="124" t="s">
        <v>1735</v>
      </c>
      <c r="H237" s="125">
        <v>320</v>
      </c>
      <c r="I237" s="6"/>
      <c r="L237" s="121"/>
      <c r="M237" s="126"/>
      <c r="N237" s="127"/>
      <c r="O237" s="127"/>
      <c r="P237" s="127"/>
      <c r="Q237" s="127"/>
      <c r="R237" s="127"/>
      <c r="S237" s="127"/>
      <c r="T237" s="128"/>
      <c r="AT237" s="123" t="s">
        <v>218</v>
      </c>
      <c r="AU237" s="123" t="s">
        <v>88</v>
      </c>
      <c r="AV237" s="122" t="s">
        <v>88</v>
      </c>
      <c r="AW237" s="122" t="s">
        <v>35</v>
      </c>
      <c r="AX237" s="122" t="s">
        <v>79</v>
      </c>
      <c r="AY237" s="123" t="s">
        <v>205</v>
      </c>
    </row>
    <row r="238" spans="2:65" s="200" customFormat="1">
      <c r="B238" s="199"/>
      <c r="D238" s="110" t="s">
        <v>218</v>
      </c>
      <c r="E238" s="201" t="s">
        <v>1</v>
      </c>
      <c r="F238" s="202" t="s">
        <v>220</v>
      </c>
      <c r="H238" s="203">
        <v>320</v>
      </c>
      <c r="I238" s="7"/>
      <c r="L238" s="199"/>
      <c r="M238" s="204"/>
      <c r="N238" s="205"/>
      <c r="O238" s="205"/>
      <c r="P238" s="205"/>
      <c r="Q238" s="205"/>
      <c r="R238" s="205"/>
      <c r="S238" s="205"/>
      <c r="T238" s="206"/>
      <c r="AT238" s="201" t="s">
        <v>218</v>
      </c>
      <c r="AU238" s="201" t="s">
        <v>88</v>
      </c>
      <c r="AV238" s="200" t="s">
        <v>212</v>
      </c>
      <c r="AW238" s="200" t="s">
        <v>35</v>
      </c>
      <c r="AX238" s="200" t="s">
        <v>86</v>
      </c>
      <c r="AY238" s="201" t="s">
        <v>205</v>
      </c>
    </row>
    <row r="239" spans="2:65" s="25" customFormat="1" ht="24" customHeight="1">
      <c r="B239" s="23"/>
      <c r="C239" s="98" t="s">
        <v>343</v>
      </c>
      <c r="D239" s="98" t="s">
        <v>207</v>
      </c>
      <c r="E239" s="99" t="s">
        <v>1756</v>
      </c>
      <c r="F239" s="100" t="s">
        <v>1757</v>
      </c>
      <c r="G239" s="101" t="s">
        <v>210</v>
      </c>
      <c r="H239" s="102">
        <v>320</v>
      </c>
      <c r="I239" s="5"/>
      <c r="J239" s="102">
        <f>ROUND(I239*H239,2)</f>
        <v>0</v>
      </c>
      <c r="K239" s="100" t="s">
        <v>211</v>
      </c>
      <c r="L239" s="23"/>
      <c r="M239" s="103" t="s">
        <v>1</v>
      </c>
      <c r="N239" s="104" t="s">
        <v>44</v>
      </c>
      <c r="O239" s="105"/>
      <c r="P239" s="106">
        <f>O239*H239</f>
        <v>0</v>
      </c>
      <c r="Q239" s="106">
        <v>0</v>
      </c>
      <c r="R239" s="106">
        <f>Q239*H239</f>
        <v>0</v>
      </c>
      <c r="S239" s="106">
        <v>0</v>
      </c>
      <c r="T239" s="107">
        <f>S239*H239</f>
        <v>0</v>
      </c>
      <c r="AR239" s="108" t="s">
        <v>212</v>
      </c>
      <c r="AT239" s="108" t="s">
        <v>207</v>
      </c>
      <c r="AU239" s="108" t="s">
        <v>88</v>
      </c>
      <c r="AY239" s="15" t="s">
        <v>205</v>
      </c>
      <c r="BE239" s="109">
        <f>IF(N239="základní",J239,0)</f>
        <v>0</v>
      </c>
      <c r="BF239" s="109">
        <f>IF(N239="snížená",J239,0)</f>
        <v>0</v>
      </c>
      <c r="BG239" s="109">
        <f>IF(N239="zákl. přenesená",J239,0)</f>
        <v>0</v>
      </c>
      <c r="BH239" s="109">
        <f>IF(N239="sníž. přenesená",J239,0)</f>
        <v>0</v>
      </c>
      <c r="BI239" s="109">
        <f>IF(N239="nulová",J239,0)</f>
        <v>0</v>
      </c>
      <c r="BJ239" s="15" t="s">
        <v>86</v>
      </c>
      <c r="BK239" s="109">
        <f>ROUND(I239*H239,2)</f>
        <v>0</v>
      </c>
      <c r="BL239" s="15" t="s">
        <v>212</v>
      </c>
      <c r="BM239" s="108" t="s">
        <v>1758</v>
      </c>
    </row>
    <row r="240" spans="2:65" s="25" customFormat="1" ht="29.25">
      <c r="B240" s="23"/>
      <c r="D240" s="110" t="s">
        <v>214</v>
      </c>
      <c r="F240" s="198" t="s">
        <v>1759</v>
      </c>
      <c r="I240" s="2"/>
      <c r="L240" s="23"/>
      <c r="M240" s="112"/>
      <c r="N240" s="105"/>
      <c r="O240" s="105"/>
      <c r="P240" s="105"/>
      <c r="Q240" s="105"/>
      <c r="R240" s="105"/>
      <c r="S240" s="105"/>
      <c r="T240" s="113"/>
      <c r="AT240" s="15" t="s">
        <v>214</v>
      </c>
      <c r="AU240" s="15" t="s">
        <v>88</v>
      </c>
    </row>
    <row r="241" spans="2:65" s="115" customFormat="1">
      <c r="B241" s="114"/>
      <c r="D241" s="110" t="s">
        <v>218</v>
      </c>
      <c r="E241" s="116" t="s">
        <v>1</v>
      </c>
      <c r="F241" s="117" t="s">
        <v>1742</v>
      </c>
      <c r="H241" s="116" t="s">
        <v>1</v>
      </c>
      <c r="I241" s="9"/>
      <c r="L241" s="114"/>
      <c r="M241" s="118"/>
      <c r="N241" s="119"/>
      <c r="O241" s="119"/>
      <c r="P241" s="119"/>
      <c r="Q241" s="119"/>
      <c r="R241" s="119"/>
      <c r="S241" s="119"/>
      <c r="T241" s="120"/>
      <c r="AT241" s="116" t="s">
        <v>218</v>
      </c>
      <c r="AU241" s="116" t="s">
        <v>88</v>
      </c>
      <c r="AV241" s="115" t="s">
        <v>86</v>
      </c>
      <c r="AW241" s="115" t="s">
        <v>35</v>
      </c>
      <c r="AX241" s="115" t="s">
        <v>79</v>
      </c>
      <c r="AY241" s="116" t="s">
        <v>205</v>
      </c>
    </row>
    <row r="242" spans="2:65" s="115" customFormat="1">
      <c r="B242" s="114"/>
      <c r="D242" s="110" t="s">
        <v>218</v>
      </c>
      <c r="E242" s="116" t="s">
        <v>1</v>
      </c>
      <c r="F242" s="117" t="s">
        <v>1734</v>
      </c>
      <c r="H242" s="116" t="s">
        <v>1</v>
      </c>
      <c r="I242" s="9"/>
      <c r="L242" s="114"/>
      <c r="M242" s="118"/>
      <c r="N242" s="119"/>
      <c r="O242" s="119"/>
      <c r="P242" s="119"/>
      <c r="Q242" s="119"/>
      <c r="R242" s="119"/>
      <c r="S242" s="119"/>
      <c r="T242" s="120"/>
      <c r="AT242" s="116" t="s">
        <v>218</v>
      </c>
      <c r="AU242" s="116" t="s">
        <v>88</v>
      </c>
      <c r="AV242" s="115" t="s">
        <v>86</v>
      </c>
      <c r="AW242" s="115" t="s">
        <v>35</v>
      </c>
      <c r="AX242" s="115" t="s">
        <v>79</v>
      </c>
      <c r="AY242" s="116" t="s">
        <v>205</v>
      </c>
    </row>
    <row r="243" spans="2:65" s="122" customFormat="1">
      <c r="B243" s="121"/>
      <c r="D243" s="110" t="s">
        <v>218</v>
      </c>
      <c r="E243" s="123" t="s">
        <v>1</v>
      </c>
      <c r="F243" s="124" t="s">
        <v>1735</v>
      </c>
      <c r="H243" s="125">
        <v>320</v>
      </c>
      <c r="I243" s="6"/>
      <c r="L243" s="121"/>
      <c r="M243" s="126"/>
      <c r="N243" s="127"/>
      <c r="O243" s="127"/>
      <c r="P243" s="127"/>
      <c r="Q243" s="127"/>
      <c r="R243" s="127"/>
      <c r="S243" s="127"/>
      <c r="T243" s="128"/>
      <c r="AT243" s="123" t="s">
        <v>218</v>
      </c>
      <c r="AU243" s="123" t="s">
        <v>88</v>
      </c>
      <c r="AV243" s="122" t="s">
        <v>88</v>
      </c>
      <c r="AW243" s="122" t="s">
        <v>35</v>
      </c>
      <c r="AX243" s="122" t="s">
        <v>79</v>
      </c>
      <c r="AY243" s="123" t="s">
        <v>205</v>
      </c>
    </row>
    <row r="244" spans="2:65" s="200" customFormat="1">
      <c r="B244" s="199"/>
      <c r="D244" s="110" t="s">
        <v>218</v>
      </c>
      <c r="E244" s="201" t="s">
        <v>1</v>
      </c>
      <c r="F244" s="202" t="s">
        <v>220</v>
      </c>
      <c r="H244" s="203">
        <v>320</v>
      </c>
      <c r="I244" s="7"/>
      <c r="L244" s="199"/>
      <c r="M244" s="204"/>
      <c r="N244" s="205"/>
      <c r="O244" s="205"/>
      <c r="P244" s="205"/>
      <c r="Q244" s="205"/>
      <c r="R244" s="205"/>
      <c r="S244" s="205"/>
      <c r="T244" s="206"/>
      <c r="AT244" s="201" t="s">
        <v>218</v>
      </c>
      <c r="AU244" s="201" t="s">
        <v>88</v>
      </c>
      <c r="AV244" s="200" t="s">
        <v>212</v>
      </c>
      <c r="AW244" s="200" t="s">
        <v>35</v>
      </c>
      <c r="AX244" s="200" t="s">
        <v>86</v>
      </c>
      <c r="AY244" s="201" t="s">
        <v>205</v>
      </c>
    </row>
    <row r="245" spans="2:65" s="86" customFormat="1" ht="22.9" customHeight="1">
      <c r="B245" s="85"/>
      <c r="D245" s="87" t="s">
        <v>78</v>
      </c>
      <c r="E245" s="96" t="s">
        <v>225</v>
      </c>
      <c r="F245" s="96" t="s">
        <v>367</v>
      </c>
      <c r="I245" s="4"/>
      <c r="J245" s="97">
        <f>BK245</f>
        <v>0</v>
      </c>
      <c r="L245" s="85"/>
      <c r="M245" s="90"/>
      <c r="N245" s="91"/>
      <c r="O245" s="91"/>
      <c r="P245" s="92">
        <f>SUM(P246:P247)</f>
        <v>0</v>
      </c>
      <c r="Q245" s="91"/>
      <c r="R245" s="92">
        <f>SUM(R246:R247)</f>
        <v>0</v>
      </c>
      <c r="S245" s="91"/>
      <c r="T245" s="93">
        <f>SUM(T246:T247)</f>
        <v>0</v>
      </c>
      <c r="AR245" s="87" t="s">
        <v>86</v>
      </c>
      <c r="AT245" s="94" t="s">
        <v>78</v>
      </c>
      <c r="AU245" s="94" t="s">
        <v>86</v>
      </c>
      <c r="AY245" s="87" t="s">
        <v>205</v>
      </c>
      <c r="BK245" s="95">
        <f>SUM(BK246:BK247)</f>
        <v>0</v>
      </c>
    </row>
    <row r="246" spans="2:65" s="25" customFormat="1" ht="24" customHeight="1">
      <c r="B246" s="23"/>
      <c r="C246" s="98" t="s">
        <v>353</v>
      </c>
      <c r="D246" s="98" t="s">
        <v>207</v>
      </c>
      <c r="E246" s="99" t="s">
        <v>1760</v>
      </c>
      <c r="F246" s="100" t="s">
        <v>1761</v>
      </c>
      <c r="G246" s="101" t="s">
        <v>836</v>
      </c>
      <c r="H246" s="102">
        <v>1</v>
      </c>
      <c r="I246" s="5"/>
      <c r="J246" s="102">
        <f>ROUND(I246*H246,2)</f>
        <v>0</v>
      </c>
      <c r="K246" s="100" t="s">
        <v>211</v>
      </c>
      <c r="L246" s="23"/>
      <c r="M246" s="103" t="s">
        <v>1</v>
      </c>
      <c r="N246" s="104" t="s">
        <v>44</v>
      </c>
      <c r="O246" s="105"/>
      <c r="P246" s="106">
        <f>O246*H246</f>
        <v>0</v>
      </c>
      <c r="Q246" s="106">
        <v>0</v>
      </c>
      <c r="R246" s="106">
        <f>Q246*H246</f>
        <v>0</v>
      </c>
      <c r="S246" s="106">
        <v>0</v>
      </c>
      <c r="T246" s="107">
        <f>S246*H246</f>
        <v>0</v>
      </c>
      <c r="AR246" s="108" t="s">
        <v>212</v>
      </c>
      <c r="AT246" s="108" t="s">
        <v>207</v>
      </c>
      <c r="AU246" s="108" t="s">
        <v>88</v>
      </c>
      <c r="AY246" s="15" t="s">
        <v>205</v>
      </c>
      <c r="BE246" s="109">
        <f>IF(N246="základní",J246,0)</f>
        <v>0</v>
      </c>
      <c r="BF246" s="109">
        <f>IF(N246="snížená",J246,0)</f>
        <v>0</v>
      </c>
      <c r="BG246" s="109">
        <f>IF(N246="zákl. přenesená",J246,0)</f>
        <v>0</v>
      </c>
      <c r="BH246" s="109">
        <f>IF(N246="sníž. přenesená",J246,0)</f>
        <v>0</v>
      </c>
      <c r="BI246" s="109">
        <f>IF(N246="nulová",J246,0)</f>
        <v>0</v>
      </c>
      <c r="BJ246" s="15" t="s">
        <v>86</v>
      </c>
      <c r="BK246" s="109">
        <f>ROUND(I246*H246,2)</f>
        <v>0</v>
      </c>
      <c r="BL246" s="15" t="s">
        <v>212</v>
      </c>
      <c r="BM246" s="108" t="s">
        <v>1762</v>
      </c>
    </row>
    <row r="247" spans="2:65" s="25" customFormat="1" ht="16.5" customHeight="1">
      <c r="B247" s="23"/>
      <c r="C247" s="98" t="s">
        <v>360</v>
      </c>
      <c r="D247" s="98" t="s">
        <v>207</v>
      </c>
      <c r="E247" s="99" t="s">
        <v>1763</v>
      </c>
      <c r="F247" s="100" t="s">
        <v>1764</v>
      </c>
      <c r="G247" s="101" t="s">
        <v>836</v>
      </c>
      <c r="H247" s="102">
        <v>1</v>
      </c>
      <c r="I247" s="5"/>
      <c r="J247" s="102">
        <f>ROUND(I247*H247,2)</f>
        <v>0</v>
      </c>
      <c r="K247" s="100" t="s">
        <v>211</v>
      </c>
      <c r="L247" s="23"/>
      <c r="M247" s="103" t="s">
        <v>1</v>
      </c>
      <c r="N247" s="104" t="s">
        <v>44</v>
      </c>
      <c r="O247" s="105"/>
      <c r="P247" s="106">
        <f>O247*H247</f>
        <v>0</v>
      </c>
      <c r="Q247" s="106">
        <v>0</v>
      </c>
      <c r="R247" s="106">
        <f>Q247*H247</f>
        <v>0</v>
      </c>
      <c r="S247" s="106">
        <v>0</v>
      </c>
      <c r="T247" s="107">
        <f>S247*H247</f>
        <v>0</v>
      </c>
      <c r="AR247" s="108" t="s">
        <v>212</v>
      </c>
      <c r="AT247" s="108" t="s">
        <v>207</v>
      </c>
      <c r="AU247" s="108" t="s">
        <v>88</v>
      </c>
      <c r="AY247" s="15" t="s">
        <v>205</v>
      </c>
      <c r="BE247" s="109">
        <f>IF(N247="základní",J247,0)</f>
        <v>0</v>
      </c>
      <c r="BF247" s="109">
        <f>IF(N247="snížená",J247,0)</f>
        <v>0</v>
      </c>
      <c r="BG247" s="109">
        <f>IF(N247="zákl. přenesená",J247,0)</f>
        <v>0</v>
      </c>
      <c r="BH247" s="109">
        <f>IF(N247="sníž. přenesená",J247,0)</f>
        <v>0</v>
      </c>
      <c r="BI247" s="109">
        <f>IF(N247="nulová",J247,0)</f>
        <v>0</v>
      </c>
      <c r="BJ247" s="15" t="s">
        <v>86</v>
      </c>
      <c r="BK247" s="109">
        <f>ROUND(I247*H247,2)</f>
        <v>0</v>
      </c>
      <c r="BL247" s="15" t="s">
        <v>212</v>
      </c>
      <c r="BM247" s="108" t="s">
        <v>1765</v>
      </c>
    </row>
    <row r="248" spans="2:65" s="86" customFormat="1" ht="22.9" customHeight="1">
      <c r="B248" s="85"/>
      <c r="D248" s="87" t="s">
        <v>78</v>
      </c>
      <c r="E248" s="96" t="s">
        <v>415</v>
      </c>
      <c r="F248" s="96" t="s">
        <v>416</v>
      </c>
      <c r="I248" s="4"/>
      <c r="J248" s="97">
        <f>BK248</f>
        <v>0</v>
      </c>
      <c r="L248" s="85"/>
      <c r="M248" s="90"/>
      <c r="N248" s="91"/>
      <c r="O248" s="91"/>
      <c r="P248" s="92">
        <f>SUM(P249:P250)</f>
        <v>0</v>
      </c>
      <c r="Q248" s="91"/>
      <c r="R248" s="92">
        <f>SUM(R249:R250)</f>
        <v>0</v>
      </c>
      <c r="S248" s="91"/>
      <c r="T248" s="93">
        <f>SUM(T249:T250)</f>
        <v>0</v>
      </c>
      <c r="AR248" s="87" t="s">
        <v>86</v>
      </c>
      <c r="AT248" s="94" t="s">
        <v>78</v>
      </c>
      <c r="AU248" s="94" t="s">
        <v>86</v>
      </c>
      <c r="AY248" s="87" t="s">
        <v>205</v>
      </c>
      <c r="BK248" s="95">
        <f>SUM(BK249:BK250)</f>
        <v>0</v>
      </c>
    </row>
    <row r="249" spans="2:65" s="25" customFormat="1" ht="16.5" customHeight="1">
      <c r="B249" s="23"/>
      <c r="C249" s="98" t="s">
        <v>368</v>
      </c>
      <c r="D249" s="98" t="s">
        <v>207</v>
      </c>
      <c r="E249" s="99" t="s">
        <v>418</v>
      </c>
      <c r="F249" s="100" t="s">
        <v>419</v>
      </c>
      <c r="G249" s="101" t="s">
        <v>224</v>
      </c>
      <c r="H249" s="102">
        <v>76.97</v>
      </c>
      <c r="I249" s="5"/>
      <c r="J249" s="102">
        <f>ROUND(I249*H249,2)</f>
        <v>0</v>
      </c>
      <c r="K249" s="100" t="s">
        <v>234</v>
      </c>
      <c r="L249" s="23"/>
      <c r="M249" s="103" t="s">
        <v>1</v>
      </c>
      <c r="N249" s="104" t="s">
        <v>44</v>
      </c>
      <c r="O249" s="105"/>
      <c r="P249" s="106">
        <f>O249*H249</f>
        <v>0</v>
      </c>
      <c r="Q249" s="106">
        <v>0</v>
      </c>
      <c r="R249" s="106">
        <f>Q249*H249</f>
        <v>0</v>
      </c>
      <c r="S249" s="106">
        <v>0</v>
      </c>
      <c r="T249" s="107">
        <f>S249*H249</f>
        <v>0</v>
      </c>
      <c r="AR249" s="108" t="s">
        <v>212</v>
      </c>
      <c r="AT249" s="108" t="s">
        <v>207</v>
      </c>
      <c r="AU249" s="108" t="s">
        <v>88</v>
      </c>
      <c r="AY249" s="15" t="s">
        <v>205</v>
      </c>
      <c r="BE249" s="109">
        <f>IF(N249="základní",J249,0)</f>
        <v>0</v>
      </c>
      <c r="BF249" s="109">
        <f>IF(N249="snížená",J249,0)</f>
        <v>0</v>
      </c>
      <c r="BG249" s="109">
        <f>IF(N249="zákl. přenesená",J249,0)</f>
        <v>0</v>
      </c>
      <c r="BH249" s="109">
        <f>IF(N249="sníž. přenesená",J249,0)</f>
        <v>0</v>
      </c>
      <c r="BI249" s="109">
        <f>IF(N249="nulová",J249,0)</f>
        <v>0</v>
      </c>
      <c r="BJ249" s="15" t="s">
        <v>86</v>
      </c>
      <c r="BK249" s="109">
        <f>ROUND(I249*H249,2)</f>
        <v>0</v>
      </c>
      <c r="BL249" s="15" t="s">
        <v>212</v>
      </c>
      <c r="BM249" s="108" t="s">
        <v>1766</v>
      </c>
    </row>
    <row r="250" spans="2:65" s="25" customFormat="1" ht="19.5">
      <c r="B250" s="23"/>
      <c r="D250" s="110" t="s">
        <v>214</v>
      </c>
      <c r="F250" s="198" t="s">
        <v>421</v>
      </c>
      <c r="L250" s="23"/>
      <c r="M250" s="139"/>
      <c r="N250" s="140"/>
      <c r="O250" s="140"/>
      <c r="P250" s="140"/>
      <c r="Q250" s="140"/>
      <c r="R250" s="140"/>
      <c r="S250" s="140"/>
      <c r="T250" s="141"/>
      <c r="AT250" s="15" t="s">
        <v>214</v>
      </c>
      <c r="AU250" s="15" t="s">
        <v>88</v>
      </c>
    </row>
    <row r="251" spans="2:65" s="25" customFormat="1" ht="6.95" customHeight="1">
      <c r="B251" s="53"/>
      <c r="C251" s="54"/>
      <c r="D251" s="54"/>
      <c r="E251" s="54"/>
      <c r="F251" s="54"/>
      <c r="G251" s="54"/>
      <c r="H251" s="54"/>
      <c r="I251" s="54"/>
      <c r="J251" s="54"/>
      <c r="K251" s="54"/>
      <c r="L251" s="23"/>
    </row>
  </sheetData>
  <sheetProtection algorithmName="SHA-512" hashValue="sEc1dzldlENFa9lwFTa37v+2qTzKlwXhrmclpeOkhWXMhmoGYKPKK4PAO6ZLZXR52XBuF5FhF0C/k5bxtX4Grw==" saltValue="FaoBxPnMnMK2rspYRQu5Yg==" spinCount="100000" sheet="1" objects="1" scenarios="1"/>
  <autoFilter ref="C122:K25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K188"/>
  <sheetViews>
    <sheetView showGridLines="0" tabSelected="1" workbookViewId="0">
      <selection activeCell="D125" sqref="D125"/>
    </sheetView>
  </sheetViews>
  <sheetFormatPr defaultRowHeight="11.25"/>
  <cols>
    <col min="1" max="1" width="8.33203125" style="14" customWidth="1"/>
    <col min="2" max="2" width="1.6640625" style="14" customWidth="1"/>
    <col min="3" max="3" width="4.1640625" style="14" customWidth="1"/>
    <col min="4" max="4" width="4.33203125" style="14" customWidth="1"/>
    <col min="5" max="5" width="17.1640625" style="14" customWidth="1"/>
    <col min="6" max="6" width="50.83203125" style="14" customWidth="1"/>
    <col min="7" max="7" width="8" style="14" customWidth="1"/>
    <col min="8" max="8" width="11.5" style="14" customWidth="1"/>
    <col min="9" max="11" width="20.1640625" style="14" customWidth="1"/>
    <col min="12" max="12" width="9.33203125" style="14" customWidth="1"/>
    <col min="13" max="13" width="10.83203125" style="14" hidden="1" customWidth="1"/>
    <col min="14" max="14" width="9.33203125" style="14" hidden="1"/>
    <col min="15" max="20" width="14.1640625" style="14" hidden="1" customWidth="1"/>
    <col min="21" max="21" width="16.33203125" style="14" hidden="1" customWidth="1"/>
    <col min="22" max="22" width="12.33203125" style="14" customWidth="1"/>
    <col min="23" max="23" width="16.33203125" style="14" customWidth="1"/>
    <col min="24" max="24" width="12.33203125" style="14" customWidth="1"/>
    <col min="25" max="25" width="15" style="14" customWidth="1"/>
    <col min="26" max="26" width="11" style="14" customWidth="1"/>
    <col min="27" max="27" width="15" style="14" customWidth="1"/>
    <col min="28" max="28" width="16.33203125" style="14" customWidth="1"/>
    <col min="29" max="29" width="11" style="14" customWidth="1"/>
    <col min="30" max="30" width="15" style="14" customWidth="1"/>
    <col min="31" max="31" width="16.33203125" style="14" customWidth="1"/>
    <col min="32" max="86" width="9.33203125" style="14"/>
    <col min="87" max="87" width="11.6640625" style="14" bestFit="1" customWidth="1"/>
    <col min="88" max="16384" width="9.33203125" style="14"/>
  </cols>
  <sheetData>
    <row r="2" spans="2:70" ht="36.950000000000003" customHeight="1">
      <c r="L2" s="234" t="s">
        <v>5</v>
      </c>
      <c r="M2" s="235"/>
      <c r="N2" s="235"/>
      <c r="O2" s="235"/>
      <c r="P2" s="235"/>
      <c r="Q2" s="235"/>
      <c r="R2" s="235"/>
      <c r="S2" s="235"/>
      <c r="T2" s="235"/>
      <c r="U2" s="235"/>
      <c r="V2" s="235"/>
      <c r="BR2" s="15" t="s">
        <v>169</v>
      </c>
    </row>
    <row r="3" spans="2:70" ht="6.95" customHeight="1">
      <c r="B3" s="16"/>
      <c r="C3" s="17"/>
      <c r="D3" s="17"/>
      <c r="E3" s="17"/>
      <c r="F3" s="17"/>
      <c r="G3" s="17"/>
      <c r="H3" s="17"/>
      <c r="I3" s="17"/>
      <c r="J3" s="17"/>
      <c r="K3" s="17"/>
      <c r="L3" s="18"/>
      <c r="BR3" s="15" t="s">
        <v>88</v>
      </c>
    </row>
    <row r="4" spans="2:70" ht="24.95" customHeight="1">
      <c r="B4" s="18"/>
      <c r="D4" s="19" t="s">
        <v>170</v>
      </c>
      <c r="L4" s="18"/>
      <c r="M4" s="20" t="s">
        <v>10</v>
      </c>
      <c r="BR4" s="15" t="s">
        <v>3</v>
      </c>
    </row>
    <row r="5" spans="2:70" ht="6.95" customHeight="1">
      <c r="B5" s="18"/>
      <c r="L5" s="18"/>
    </row>
    <row r="6" spans="2:70" ht="12" customHeight="1">
      <c r="B6" s="18"/>
      <c r="D6" s="22" t="s">
        <v>15</v>
      </c>
      <c r="L6" s="18"/>
    </row>
    <row r="7" spans="2:70" ht="16.5" customHeight="1">
      <c r="B7" s="18"/>
      <c r="E7" s="272" t="str">
        <f>'Rekapitulace stavby'!K6</f>
        <v>SN Žireč</v>
      </c>
      <c r="F7" s="273"/>
      <c r="G7" s="273"/>
      <c r="H7" s="273"/>
      <c r="L7" s="18"/>
    </row>
    <row r="8" spans="2:70" s="25" customFormat="1" ht="12" customHeight="1">
      <c r="B8" s="23"/>
      <c r="D8" s="22" t="s">
        <v>171</v>
      </c>
      <c r="L8" s="23"/>
    </row>
    <row r="9" spans="2:70" s="25" customFormat="1" ht="36.950000000000003" customHeight="1">
      <c r="B9" s="23"/>
      <c r="E9" s="245" t="s">
        <v>1767</v>
      </c>
      <c r="F9" s="271"/>
      <c r="G9" s="271"/>
      <c r="H9" s="271"/>
      <c r="L9" s="23"/>
    </row>
    <row r="10" spans="2:70" s="25" customFormat="1">
      <c r="B10" s="23"/>
      <c r="L10" s="23"/>
    </row>
    <row r="11" spans="2:70" s="25" customFormat="1" ht="12" customHeight="1">
      <c r="B11" s="23"/>
      <c r="D11" s="22" t="s">
        <v>17</v>
      </c>
      <c r="F11" s="30" t="s">
        <v>1</v>
      </c>
      <c r="I11" s="22" t="s">
        <v>18</v>
      </c>
      <c r="J11" s="30" t="s">
        <v>1</v>
      </c>
      <c r="L11" s="23"/>
    </row>
    <row r="12" spans="2:70" s="25" customFormat="1" ht="12" customHeight="1">
      <c r="B12" s="23"/>
      <c r="D12" s="22" t="s">
        <v>19</v>
      </c>
      <c r="F12" s="30" t="s">
        <v>20</v>
      </c>
      <c r="I12" s="22" t="s">
        <v>21</v>
      </c>
      <c r="J12" s="29" t="str">
        <f>'Rekapitulace stavby'!AN8</f>
        <v>17. 12. 2018</v>
      </c>
      <c r="L12" s="23"/>
    </row>
    <row r="13" spans="2:70" s="25" customFormat="1" ht="10.9" customHeight="1">
      <c r="B13" s="23"/>
      <c r="L13" s="23"/>
    </row>
    <row r="14" spans="2:70" s="25" customFormat="1" ht="12" customHeight="1">
      <c r="B14" s="23"/>
      <c r="D14" s="22" t="s">
        <v>23</v>
      </c>
      <c r="I14" s="22" t="s">
        <v>24</v>
      </c>
      <c r="J14" s="30" t="s">
        <v>25</v>
      </c>
      <c r="L14" s="23"/>
    </row>
    <row r="15" spans="2:70" s="25" customFormat="1" ht="18" customHeight="1">
      <c r="B15" s="23"/>
      <c r="E15" s="30" t="s">
        <v>26</v>
      </c>
      <c r="I15" s="22" t="s">
        <v>27</v>
      </c>
      <c r="J15" s="30" t="s">
        <v>28</v>
      </c>
      <c r="L15" s="23"/>
    </row>
    <row r="16" spans="2:70" s="25" customFormat="1" ht="6.95" customHeight="1">
      <c r="B16" s="23"/>
      <c r="L16" s="23"/>
    </row>
    <row r="17" spans="2:12" s="25" customFormat="1" ht="12" customHeight="1">
      <c r="B17" s="23"/>
      <c r="D17" s="22" t="s">
        <v>29</v>
      </c>
      <c r="I17" s="22" t="s">
        <v>24</v>
      </c>
      <c r="J17" s="29" t="str">
        <f>'Rekapitulace stavby'!AN13</f>
        <v>Vyplň údaj</v>
      </c>
      <c r="L17" s="23"/>
    </row>
    <row r="18" spans="2:12" s="25" customFormat="1" ht="18" customHeight="1">
      <c r="B18" s="23"/>
      <c r="E18" s="274" t="str">
        <f>'Rekapitulace stavby'!E14</f>
        <v>Vyplň údaj</v>
      </c>
      <c r="F18" s="248"/>
      <c r="G18" s="248"/>
      <c r="H18" s="248"/>
      <c r="I18" s="22" t="s">
        <v>27</v>
      </c>
      <c r="J18" s="29" t="str">
        <f>'Rekapitulace stavby'!AN14</f>
        <v>Vyplň údaj</v>
      </c>
      <c r="L18" s="23"/>
    </row>
    <row r="19" spans="2:12" s="25" customFormat="1" ht="6.95" customHeight="1">
      <c r="B19" s="23"/>
      <c r="L19" s="23"/>
    </row>
    <row r="20" spans="2:12" s="25" customFormat="1" ht="12" customHeight="1">
      <c r="B20" s="23"/>
      <c r="D20" s="22" t="s">
        <v>31</v>
      </c>
      <c r="I20" s="22" t="s">
        <v>24</v>
      </c>
      <c r="J20" s="30" t="s">
        <v>32</v>
      </c>
      <c r="L20" s="23"/>
    </row>
    <row r="21" spans="2:12" s="25" customFormat="1" ht="18" customHeight="1">
      <c r="B21" s="23"/>
      <c r="E21" s="30" t="s">
        <v>33</v>
      </c>
      <c r="I21" s="22" t="s">
        <v>27</v>
      </c>
      <c r="J21" s="30" t="s">
        <v>34</v>
      </c>
      <c r="L21" s="23"/>
    </row>
    <row r="22" spans="2:12" s="25" customFormat="1" ht="6.95" customHeight="1">
      <c r="B22" s="23"/>
      <c r="L22" s="23"/>
    </row>
    <row r="23" spans="2:12" s="25" customFormat="1" ht="12" customHeight="1">
      <c r="B23" s="23"/>
      <c r="D23" s="22" t="s">
        <v>36</v>
      </c>
      <c r="I23" s="22" t="s">
        <v>24</v>
      </c>
      <c r="J23" s="30" t="str">
        <f>IF('Rekapitulace stavby'!AN19="","",'Rekapitulace stavby'!AN19)</f>
        <v/>
      </c>
      <c r="L23" s="23"/>
    </row>
    <row r="24" spans="2:12" s="25" customFormat="1" ht="18" customHeight="1">
      <c r="B24" s="23"/>
      <c r="E24" s="30" t="str">
        <f>IF('Rekapitulace stavby'!E20="","",'Rekapitulace stavby'!E20)</f>
        <v xml:space="preserve"> </v>
      </c>
      <c r="I24" s="22" t="s">
        <v>27</v>
      </c>
      <c r="J24" s="30" t="str">
        <f>IF('Rekapitulace stavby'!AN20="","",'Rekapitulace stavby'!AN20)</f>
        <v/>
      </c>
      <c r="L24" s="23"/>
    </row>
    <row r="25" spans="2:12" s="25" customFormat="1" ht="6.95" customHeight="1">
      <c r="B25" s="23"/>
      <c r="L25" s="23"/>
    </row>
    <row r="26" spans="2:12" s="25" customFormat="1" ht="12" customHeight="1">
      <c r="B26" s="23"/>
      <c r="D26" s="22" t="s">
        <v>37</v>
      </c>
      <c r="L26" s="23"/>
    </row>
    <row r="27" spans="2:12" s="32" customFormat="1" ht="16.5" customHeight="1">
      <c r="B27" s="31"/>
      <c r="E27" s="252" t="s">
        <v>1</v>
      </c>
      <c r="F27" s="252"/>
      <c r="G27" s="252"/>
      <c r="H27" s="252"/>
      <c r="L27" s="31"/>
    </row>
    <row r="28" spans="2:12" s="25" customFormat="1" ht="6.95" customHeight="1">
      <c r="B28" s="23"/>
      <c r="L28" s="23"/>
    </row>
    <row r="29" spans="2:12" s="25" customFormat="1" ht="6.95" customHeight="1">
      <c r="B29" s="23"/>
      <c r="D29" s="33"/>
      <c r="E29" s="33"/>
      <c r="F29" s="33"/>
      <c r="G29" s="33"/>
      <c r="H29" s="33"/>
      <c r="I29" s="33"/>
      <c r="J29" s="33"/>
      <c r="K29" s="33"/>
      <c r="L29" s="23"/>
    </row>
    <row r="30" spans="2:12" s="25" customFormat="1" ht="25.35" customHeight="1">
      <c r="B30" s="23"/>
      <c r="D30" s="34" t="s">
        <v>39</v>
      </c>
      <c r="J30" s="169">
        <f>ROUND(J121, 2)</f>
        <v>0</v>
      </c>
      <c r="L30" s="23"/>
    </row>
    <row r="31" spans="2:12" s="25" customFormat="1" ht="6.95" customHeight="1">
      <c r="B31" s="23"/>
      <c r="D31" s="33"/>
      <c r="E31" s="33"/>
      <c r="F31" s="33"/>
      <c r="G31" s="33"/>
      <c r="H31" s="33"/>
      <c r="I31" s="33"/>
      <c r="J31" s="33"/>
      <c r="K31" s="33"/>
      <c r="L31" s="23"/>
    </row>
    <row r="32" spans="2:12" s="25" customFormat="1" ht="14.45" customHeight="1">
      <c r="B32" s="23"/>
      <c r="F32" s="150" t="s">
        <v>41</v>
      </c>
      <c r="I32" s="150" t="s">
        <v>40</v>
      </c>
      <c r="J32" s="150" t="s">
        <v>42</v>
      </c>
      <c r="L32" s="23"/>
    </row>
    <row r="33" spans="2:12" s="25" customFormat="1" ht="14.45" customHeight="1">
      <c r="B33" s="23"/>
      <c r="D33" s="37" t="s">
        <v>43</v>
      </c>
      <c r="E33" s="22" t="s">
        <v>44</v>
      </c>
      <c r="F33" s="38">
        <f>ROUND((SUM(CC121:CC187)),  2)</f>
        <v>0</v>
      </c>
      <c r="I33" s="39">
        <v>0.21</v>
      </c>
      <c r="J33" s="38">
        <f>ROUND(((SUM(CC121:CC187))*I33),  2)</f>
        <v>0</v>
      </c>
      <c r="L33" s="23"/>
    </row>
    <row r="34" spans="2:12" s="25" customFormat="1" ht="14.45" customHeight="1">
      <c r="B34" s="23"/>
      <c r="E34" s="22" t="s">
        <v>45</v>
      </c>
      <c r="F34" s="38">
        <f>ROUND((SUM(CD121:CD187)),  2)</f>
        <v>0</v>
      </c>
      <c r="I34" s="39">
        <v>0.15</v>
      </c>
      <c r="J34" s="38">
        <f>ROUND(((SUM(CD121:CD187))*I34),  2)</f>
        <v>0</v>
      </c>
      <c r="L34" s="23"/>
    </row>
    <row r="35" spans="2:12" s="25" customFormat="1" ht="14.45" hidden="1" customHeight="1">
      <c r="B35" s="23"/>
      <c r="E35" s="22" t="s">
        <v>46</v>
      </c>
      <c r="F35" s="38">
        <f>ROUND((SUM(CE121:CE187)),  2)</f>
        <v>0</v>
      </c>
      <c r="I35" s="39">
        <v>0.21</v>
      </c>
      <c r="J35" s="38">
        <f>0</f>
        <v>0</v>
      </c>
      <c r="L35" s="23"/>
    </row>
    <row r="36" spans="2:12" s="25" customFormat="1" ht="14.45" hidden="1" customHeight="1">
      <c r="B36" s="23"/>
      <c r="E36" s="22" t="s">
        <v>47</v>
      </c>
      <c r="F36" s="38">
        <f>ROUND((SUM(CF121:CF187)),  2)</f>
        <v>0</v>
      </c>
      <c r="I36" s="39">
        <v>0.15</v>
      </c>
      <c r="J36" s="38">
        <f>0</f>
        <v>0</v>
      </c>
      <c r="L36" s="23"/>
    </row>
    <row r="37" spans="2:12" s="25" customFormat="1" ht="14.45" hidden="1" customHeight="1">
      <c r="B37" s="23"/>
      <c r="E37" s="22" t="s">
        <v>48</v>
      </c>
      <c r="F37" s="38">
        <f>ROUND((SUM(CG121:CG187)),  2)</f>
        <v>0</v>
      </c>
      <c r="I37" s="39">
        <v>0</v>
      </c>
      <c r="J37" s="38">
        <f>0</f>
        <v>0</v>
      </c>
      <c r="L37" s="23"/>
    </row>
    <row r="38" spans="2:12" s="25" customFormat="1" ht="6.95" customHeight="1">
      <c r="B38" s="23"/>
      <c r="L38" s="23"/>
    </row>
    <row r="39" spans="2:12" s="25" customFormat="1" ht="25.35" customHeight="1">
      <c r="B39" s="23"/>
      <c r="C39" s="40"/>
      <c r="D39" s="41" t="s">
        <v>49</v>
      </c>
      <c r="E39" s="42"/>
      <c r="F39" s="42"/>
      <c r="G39" s="43" t="s">
        <v>50</v>
      </c>
      <c r="H39" s="44" t="s">
        <v>51</v>
      </c>
      <c r="I39" s="42"/>
      <c r="J39" s="45">
        <f>SUM(J30:J37)</f>
        <v>0</v>
      </c>
      <c r="K39" s="46"/>
      <c r="L39" s="23"/>
    </row>
    <row r="40" spans="2:12" s="25" customFormat="1" ht="14.45" customHeight="1">
      <c r="B40" s="23"/>
      <c r="L40" s="23"/>
    </row>
    <row r="41" spans="2:12" ht="14.45" customHeight="1">
      <c r="B41" s="18"/>
      <c r="L41" s="18"/>
    </row>
    <row r="42" spans="2:12" ht="14.45" customHeight="1">
      <c r="B42" s="18"/>
      <c r="L42" s="18"/>
    </row>
    <row r="43" spans="2:12" ht="14.45" customHeight="1">
      <c r="B43" s="18"/>
      <c r="L43" s="18"/>
    </row>
    <row r="44" spans="2:12" ht="14.45" customHeight="1">
      <c r="B44" s="18"/>
      <c r="L44" s="18"/>
    </row>
    <row r="45" spans="2:12" ht="14.45" customHeight="1">
      <c r="B45" s="18"/>
      <c r="L45" s="18"/>
    </row>
    <row r="46" spans="2:12" ht="14.45" customHeight="1">
      <c r="B46" s="18"/>
      <c r="L46" s="18"/>
    </row>
    <row r="47" spans="2:12" ht="14.45" customHeight="1">
      <c r="B47" s="18"/>
      <c r="L47" s="18"/>
    </row>
    <row r="48" spans="2:12" ht="14.45" customHeight="1">
      <c r="B48" s="18"/>
      <c r="L48" s="18"/>
    </row>
    <row r="49" spans="2:12" ht="14.45" customHeight="1">
      <c r="B49" s="18"/>
      <c r="L49" s="18"/>
    </row>
    <row r="50" spans="2:12" s="25" customFormat="1" ht="14.45" customHeight="1">
      <c r="B50" s="23"/>
      <c r="D50" s="47" t="s">
        <v>52</v>
      </c>
      <c r="E50" s="48"/>
      <c r="F50" s="48"/>
      <c r="G50" s="47" t="s">
        <v>53</v>
      </c>
      <c r="H50" s="48"/>
      <c r="I50" s="48"/>
      <c r="J50" s="48"/>
      <c r="K50" s="48"/>
      <c r="L50" s="23"/>
    </row>
    <row r="51" spans="2:12">
      <c r="B51" s="18"/>
      <c r="L51" s="18"/>
    </row>
    <row r="52" spans="2:12">
      <c r="B52" s="18"/>
      <c r="L52" s="18"/>
    </row>
    <row r="53" spans="2:12">
      <c r="B53" s="18"/>
      <c r="L53" s="18"/>
    </row>
    <row r="54" spans="2:12">
      <c r="B54" s="18"/>
      <c r="L54" s="18"/>
    </row>
    <row r="55" spans="2:12">
      <c r="B55" s="18"/>
      <c r="L55" s="18"/>
    </row>
    <row r="56" spans="2:12">
      <c r="B56" s="18"/>
      <c r="L56" s="18"/>
    </row>
    <row r="57" spans="2:12">
      <c r="B57" s="18"/>
      <c r="L57" s="18"/>
    </row>
    <row r="58" spans="2:12">
      <c r="B58" s="18"/>
      <c r="L58" s="18"/>
    </row>
    <row r="59" spans="2:12">
      <c r="B59" s="18"/>
      <c r="L59" s="18"/>
    </row>
    <row r="60" spans="2:12">
      <c r="B60" s="18"/>
      <c r="L60" s="18"/>
    </row>
    <row r="61" spans="2:12" s="25" customFormat="1" ht="12.75">
      <c r="B61" s="23"/>
      <c r="D61" s="49" t="s">
        <v>54</v>
      </c>
      <c r="E61" s="149"/>
      <c r="F61" s="51" t="s">
        <v>55</v>
      </c>
      <c r="G61" s="49" t="s">
        <v>54</v>
      </c>
      <c r="H61" s="149"/>
      <c r="I61" s="149"/>
      <c r="J61" s="52" t="s">
        <v>55</v>
      </c>
      <c r="K61" s="149"/>
      <c r="L61" s="23"/>
    </row>
    <row r="62" spans="2:12">
      <c r="B62" s="18"/>
      <c r="L62" s="18"/>
    </row>
    <row r="63" spans="2:12">
      <c r="B63" s="18"/>
      <c r="L63" s="18"/>
    </row>
    <row r="64" spans="2:12">
      <c r="B64" s="18"/>
      <c r="L64" s="18"/>
    </row>
    <row r="65" spans="2:12" s="25" customFormat="1" ht="12.75">
      <c r="B65" s="23"/>
      <c r="D65" s="47" t="s">
        <v>56</v>
      </c>
      <c r="E65" s="48"/>
      <c r="F65" s="48"/>
      <c r="G65" s="47" t="s">
        <v>57</v>
      </c>
      <c r="H65" s="48"/>
      <c r="I65" s="48"/>
      <c r="J65" s="48"/>
      <c r="K65" s="48"/>
      <c r="L65" s="23"/>
    </row>
    <row r="66" spans="2:12">
      <c r="B66" s="18"/>
      <c r="L66" s="18"/>
    </row>
    <row r="67" spans="2:12">
      <c r="B67" s="18"/>
      <c r="L67" s="18"/>
    </row>
    <row r="68" spans="2:12">
      <c r="B68" s="18"/>
      <c r="L68" s="18"/>
    </row>
    <row r="69" spans="2:12">
      <c r="B69" s="18"/>
      <c r="L69" s="18"/>
    </row>
    <row r="70" spans="2:12">
      <c r="B70" s="18"/>
      <c r="L70" s="18"/>
    </row>
    <row r="71" spans="2:12">
      <c r="B71" s="18"/>
      <c r="L71" s="18"/>
    </row>
    <row r="72" spans="2:12">
      <c r="B72" s="18"/>
      <c r="L72" s="18"/>
    </row>
    <row r="73" spans="2:12">
      <c r="B73" s="18"/>
      <c r="L73" s="18"/>
    </row>
    <row r="74" spans="2:12">
      <c r="B74" s="18"/>
      <c r="L74" s="18"/>
    </row>
    <row r="75" spans="2:12">
      <c r="B75" s="18"/>
      <c r="L75" s="18"/>
    </row>
    <row r="76" spans="2:12" s="25" customFormat="1" ht="12.75">
      <c r="B76" s="23"/>
      <c r="D76" s="49" t="s">
        <v>54</v>
      </c>
      <c r="E76" s="149"/>
      <c r="F76" s="51" t="s">
        <v>55</v>
      </c>
      <c r="G76" s="49" t="s">
        <v>54</v>
      </c>
      <c r="H76" s="149"/>
      <c r="I76" s="149"/>
      <c r="J76" s="52" t="s">
        <v>55</v>
      </c>
      <c r="K76" s="149"/>
      <c r="L76" s="23"/>
    </row>
    <row r="77" spans="2:12" s="25" customFormat="1" ht="14.45" customHeight="1">
      <c r="B77" s="53"/>
      <c r="C77" s="54"/>
      <c r="D77" s="54"/>
      <c r="E77" s="54"/>
      <c r="F77" s="54"/>
      <c r="G77" s="54"/>
      <c r="H77" s="54"/>
      <c r="I77" s="54"/>
      <c r="J77" s="54"/>
      <c r="K77" s="54"/>
      <c r="L77" s="23"/>
    </row>
    <row r="81" spans="2:71" s="25" customFormat="1" ht="6.95" customHeight="1">
      <c r="B81" s="55"/>
      <c r="C81" s="56"/>
      <c r="D81" s="56"/>
      <c r="E81" s="56"/>
      <c r="F81" s="56"/>
      <c r="G81" s="56"/>
      <c r="H81" s="56"/>
      <c r="I81" s="56"/>
      <c r="J81" s="56"/>
      <c r="K81" s="56"/>
      <c r="L81" s="23"/>
    </row>
    <row r="82" spans="2:71" s="25" customFormat="1" ht="24.95" customHeight="1">
      <c r="B82" s="23"/>
      <c r="C82" s="19" t="s">
        <v>176</v>
      </c>
      <c r="L82" s="23"/>
    </row>
    <row r="83" spans="2:71" s="25" customFormat="1" ht="6.95" customHeight="1">
      <c r="B83" s="23"/>
      <c r="L83" s="23"/>
    </row>
    <row r="84" spans="2:71" s="25" customFormat="1" ht="12" customHeight="1">
      <c r="B84" s="23"/>
      <c r="C84" s="22" t="s">
        <v>15</v>
      </c>
      <c r="L84" s="23"/>
    </row>
    <row r="85" spans="2:71" s="25" customFormat="1" ht="16.5" customHeight="1">
      <c r="B85" s="23"/>
      <c r="E85" s="272" t="str">
        <f>E7</f>
        <v>SN Žireč</v>
      </c>
      <c r="F85" s="273"/>
      <c r="G85" s="273"/>
      <c r="H85" s="273"/>
      <c r="L85" s="23"/>
    </row>
    <row r="86" spans="2:71" s="25" customFormat="1" ht="12" customHeight="1">
      <c r="B86" s="23"/>
      <c r="C86" s="22" t="s">
        <v>171</v>
      </c>
      <c r="L86" s="23"/>
    </row>
    <row r="87" spans="2:71" s="25" customFormat="1" ht="16.5" customHeight="1">
      <c r="B87" s="23"/>
      <c r="E87" s="245" t="str">
        <f>E9</f>
        <v>VON - Vedlejší a ostatní náklady</v>
      </c>
      <c r="F87" s="271"/>
      <c r="G87" s="271"/>
      <c r="H87" s="271"/>
      <c r="L87" s="23"/>
    </row>
    <row r="88" spans="2:71" s="25" customFormat="1" ht="6.95" customHeight="1">
      <c r="B88" s="23"/>
      <c r="L88" s="23"/>
    </row>
    <row r="89" spans="2:71" s="25" customFormat="1" ht="12" customHeight="1">
      <c r="B89" s="23"/>
      <c r="C89" s="22" t="s">
        <v>19</v>
      </c>
      <c r="F89" s="30" t="str">
        <f>F12</f>
        <v xml:space="preserve"> </v>
      </c>
      <c r="I89" s="22" t="s">
        <v>21</v>
      </c>
      <c r="J89" s="163" t="str">
        <f>IF(J12="","",J12)</f>
        <v>17. 12. 2018</v>
      </c>
      <c r="L89" s="23"/>
    </row>
    <row r="90" spans="2:71" s="25" customFormat="1" ht="6.95" customHeight="1">
      <c r="B90" s="23"/>
      <c r="L90" s="23"/>
    </row>
    <row r="91" spans="2:71" s="25" customFormat="1" ht="27.95" customHeight="1">
      <c r="B91" s="23"/>
      <c r="C91" s="22" t="s">
        <v>23</v>
      </c>
      <c r="F91" s="30" t="str">
        <f>E15</f>
        <v>Povodí Labe, státní podnik</v>
      </c>
      <c r="I91" s="22" t="s">
        <v>31</v>
      </c>
      <c r="J91" s="57" t="str">
        <f>E21</f>
        <v>Sweco Hydroprojekt a.s.</v>
      </c>
      <c r="L91" s="23"/>
    </row>
    <row r="92" spans="2:71" s="25" customFormat="1" ht="15.2" customHeight="1">
      <c r="B92" s="23"/>
      <c r="C92" s="22" t="s">
        <v>29</v>
      </c>
      <c r="F92" s="30" t="str">
        <f>IF(E18="","",E18)</f>
        <v>Vyplň údaj</v>
      </c>
      <c r="I92" s="22" t="s">
        <v>36</v>
      </c>
      <c r="J92" s="57" t="str">
        <f>E24</f>
        <v xml:space="preserve"> </v>
      </c>
      <c r="L92" s="23"/>
    </row>
    <row r="93" spans="2:71" s="25" customFormat="1" ht="10.35" customHeight="1">
      <c r="B93" s="23"/>
      <c r="L93" s="23"/>
    </row>
    <row r="94" spans="2:71" s="25" customFormat="1" ht="29.25" customHeight="1">
      <c r="B94" s="23"/>
      <c r="C94" s="58" t="s">
        <v>177</v>
      </c>
      <c r="D94" s="40"/>
      <c r="E94" s="40"/>
      <c r="F94" s="40"/>
      <c r="G94" s="40"/>
      <c r="H94" s="40"/>
      <c r="I94" s="40"/>
      <c r="J94" s="59" t="s">
        <v>178</v>
      </c>
      <c r="K94" s="40"/>
      <c r="L94" s="23"/>
    </row>
    <row r="95" spans="2:71" s="25" customFormat="1" ht="10.35" customHeight="1">
      <c r="B95" s="23"/>
      <c r="L95" s="23"/>
    </row>
    <row r="96" spans="2:71" s="25" customFormat="1" ht="22.9" customHeight="1">
      <c r="B96" s="23"/>
      <c r="C96" s="60" t="s">
        <v>179</v>
      </c>
      <c r="J96" s="169">
        <f>J121</f>
        <v>0</v>
      </c>
      <c r="L96" s="23"/>
      <c r="BS96" s="15" t="s">
        <v>180</v>
      </c>
    </row>
    <row r="97" spans="2:12" s="62" customFormat="1" ht="24.95" customHeight="1">
      <c r="B97" s="61"/>
      <c r="D97" s="63" t="s">
        <v>1768</v>
      </c>
      <c r="E97" s="64"/>
      <c r="F97" s="64"/>
      <c r="G97" s="64"/>
      <c r="H97" s="64"/>
      <c r="I97" s="64"/>
      <c r="J97" s="65">
        <f>J122</f>
        <v>0</v>
      </c>
      <c r="L97" s="61"/>
    </row>
    <row r="98" spans="2:12" s="188" customFormat="1" ht="19.899999999999999" customHeight="1">
      <c r="B98" s="66"/>
      <c r="D98" s="68" t="s">
        <v>1769</v>
      </c>
      <c r="E98" s="69"/>
      <c r="F98" s="69"/>
      <c r="G98" s="69"/>
      <c r="H98" s="69"/>
      <c r="I98" s="69"/>
      <c r="J98" s="70">
        <f>J123</f>
        <v>0</v>
      </c>
      <c r="L98" s="66"/>
    </row>
    <row r="99" spans="2:12" s="188" customFormat="1" ht="19.899999999999999" customHeight="1">
      <c r="B99" s="66"/>
      <c r="D99" s="68" t="s">
        <v>1770</v>
      </c>
      <c r="E99" s="69"/>
      <c r="F99" s="69"/>
      <c r="G99" s="69"/>
      <c r="H99" s="69"/>
      <c r="I99" s="69"/>
      <c r="J99" s="70">
        <f>J136</f>
        <v>0</v>
      </c>
      <c r="L99" s="66"/>
    </row>
    <row r="100" spans="2:12" s="188" customFormat="1" ht="19.899999999999999" customHeight="1">
      <c r="B100" s="66"/>
      <c r="D100" s="68" t="s">
        <v>1771</v>
      </c>
      <c r="E100" s="69"/>
      <c r="F100" s="69"/>
      <c r="G100" s="69"/>
      <c r="H100" s="69"/>
      <c r="I100" s="69"/>
      <c r="J100" s="70">
        <f>J148</f>
        <v>0</v>
      </c>
      <c r="L100" s="66"/>
    </row>
    <row r="101" spans="2:12" s="188" customFormat="1" ht="19.899999999999999" customHeight="1">
      <c r="B101" s="66"/>
      <c r="D101" s="68" t="s">
        <v>1772</v>
      </c>
      <c r="E101" s="69"/>
      <c r="F101" s="69"/>
      <c r="G101" s="69"/>
      <c r="H101" s="69"/>
      <c r="I101" s="69"/>
      <c r="J101" s="70">
        <f>J160</f>
        <v>0</v>
      </c>
      <c r="L101" s="66"/>
    </row>
    <row r="102" spans="2:12" s="25" customFormat="1" ht="21.75" customHeight="1">
      <c r="B102" s="23"/>
      <c r="L102" s="23"/>
    </row>
    <row r="103" spans="2:12" s="25" customFormat="1" ht="6.95" customHeight="1">
      <c r="B103" s="53"/>
      <c r="C103" s="54"/>
      <c r="D103" s="54"/>
      <c r="E103" s="54"/>
      <c r="F103" s="54"/>
      <c r="G103" s="54"/>
      <c r="H103" s="54"/>
      <c r="I103" s="54"/>
      <c r="J103" s="54"/>
      <c r="K103" s="54"/>
      <c r="L103" s="23"/>
    </row>
    <row r="107" spans="2:12" s="25" customFormat="1" ht="6.95" customHeight="1">
      <c r="B107" s="55"/>
      <c r="C107" s="56"/>
      <c r="D107" s="56"/>
      <c r="E107" s="56"/>
      <c r="F107" s="56"/>
      <c r="G107" s="56"/>
      <c r="H107" s="56"/>
      <c r="I107" s="56"/>
      <c r="J107" s="56"/>
      <c r="K107" s="56"/>
      <c r="L107" s="23"/>
    </row>
    <row r="108" spans="2:12" s="25" customFormat="1" ht="24.95" customHeight="1">
      <c r="B108" s="23"/>
      <c r="C108" s="19" t="s">
        <v>190</v>
      </c>
      <c r="L108" s="23"/>
    </row>
    <row r="109" spans="2:12" s="25" customFormat="1" ht="6.95" customHeight="1">
      <c r="B109" s="23"/>
      <c r="L109" s="23"/>
    </row>
    <row r="110" spans="2:12" s="25" customFormat="1" ht="12" customHeight="1">
      <c r="B110" s="23"/>
      <c r="C110" s="22" t="s">
        <v>15</v>
      </c>
      <c r="L110" s="23"/>
    </row>
    <row r="111" spans="2:12" s="25" customFormat="1" ht="16.5" customHeight="1">
      <c r="B111" s="23"/>
      <c r="E111" s="272" t="str">
        <f>E7</f>
        <v>SN Žireč</v>
      </c>
      <c r="F111" s="273"/>
      <c r="G111" s="273"/>
      <c r="H111" s="273"/>
      <c r="L111" s="23"/>
    </row>
    <row r="112" spans="2:12" s="25" customFormat="1" ht="12" customHeight="1">
      <c r="B112" s="23"/>
      <c r="C112" s="22" t="s">
        <v>171</v>
      </c>
      <c r="L112" s="23"/>
    </row>
    <row r="113" spans="2:89" s="25" customFormat="1" ht="16.5" customHeight="1">
      <c r="B113" s="23"/>
      <c r="E113" s="245" t="str">
        <f>E9</f>
        <v>VON - Vedlejší a ostatní náklady</v>
      </c>
      <c r="F113" s="271"/>
      <c r="G113" s="271"/>
      <c r="H113" s="271"/>
      <c r="L113" s="23"/>
    </row>
    <row r="114" spans="2:89" s="25" customFormat="1" ht="6.95" customHeight="1">
      <c r="B114" s="23"/>
      <c r="L114" s="23"/>
    </row>
    <row r="115" spans="2:89" s="25" customFormat="1" ht="12" customHeight="1">
      <c r="B115" s="23"/>
      <c r="C115" s="22" t="s">
        <v>19</v>
      </c>
      <c r="F115" s="30" t="str">
        <f>F12</f>
        <v xml:space="preserve"> </v>
      </c>
      <c r="I115" s="22" t="s">
        <v>21</v>
      </c>
      <c r="J115" s="163" t="str">
        <f>IF(J12="","",J12)</f>
        <v>17. 12. 2018</v>
      </c>
      <c r="L115" s="23"/>
    </row>
    <row r="116" spans="2:89" s="25" customFormat="1" ht="6.95" customHeight="1">
      <c r="B116" s="23"/>
      <c r="L116" s="23"/>
    </row>
    <row r="117" spans="2:89" s="25" customFormat="1" ht="27.95" customHeight="1">
      <c r="B117" s="23"/>
      <c r="C117" s="22" t="s">
        <v>23</v>
      </c>
      <c r="F117" s="30" t="str">
        <f>E15</f>
        <v>Povodí Labe, státní podnik</v>
      </c>
      <c r="I117" s="22" t="s">
        <v>31</v>
      </c>
      <c r="J117" s="57" t="str">
        <f>E21</f>
        <v>Sweco Hydroprojekt a.s.</v>
      </c>
      <c r="L117" s="23"/>
    </row>
    <row r="118" spans="2:89" s="25" customFormat="1" ht="15.2" customHeight="1">
      <c r="B118" s="23"/>
      <c r="C118" s="22" t="s">
        <v>29</v>
      </c>
      <c r="F118" s="30" t="str">
        <f>IF(E18="","",E18)</f>
        <v>Vyplň údaj</v>
      </c>
      <c r="I118" s="22" t="s">
        <v>36</v>
      </c>
      <c r="J118" s="57" t="str">
        <f>E24</f>
        <v xml:space="preserve"> </v>
      </c>
      <c r="L118" s="23"/>
    </row>
    <row r="119" spans="2:89" s="25" customFormat="1" ht="10.35" customHeight="1">
      <c r="B119" s="23"/>
      <c r="L119" s="23"/>
    </row>
    <row r="120" spans="2:89" s="78" customFormat="1" ht="29.25" customHeight="1">
      <c r="B120" s="71"/>
      <c r="C120" s="72" t="s">
        <v>191</v>
      </c>
      <c r="D120" s="73" t="s">
        <v>64</v>
      </c>
      <c r="E120" s="73" t="s">
        <v>60</v>
      </c>
      <c r="F120" s="73" t="s">
        <v>61</v>
      </c>
      <c r="G120" s="73" t="s">
        <v>192</v>
      </c>
      <c r="H120" s="73" t="s">
        <v>193</v>
      </c>
      <c r="I120" s="73" t="s">
        <v>194</v>
      </c>
      <c r="J120" s="73" t="s">
        <v>178</v>
      </c>
      <c r="K120" s="74" t="s">
        <v>195</v>
      </c>
      <c r="L120" s="71"/>
      <c r="M120" s="75" t="s">
        <v>1</v>
      </c>
      <c r="N120" s="76" t="s">
        <v>43</v>
      </c>
      <c r="O120" s="76" t="s">
        <v>196</v>
      </c>
      <c r="P120" s="76" t="s">
        <v>197</v>
      </c>
      <c r="Q120" s="76" t="s">
        <v>198</v>
      </c>
      <c r="R120" s="76" t="s">
        <v>199</v>
      </c>
      <c r="S120" s="76" t="s">
        <v>200</v>
      </c>
      <c r="T120" s="77" t="s">
        <v>201</v>
      </c>
    </row>
    <row r="121" spans="2:89" s="25" customFormat="1" ht="22.9" customHeight="1">
      <c r="B121" s="23"/>
      <c r="C121" s="79" t="s">
        <v>202</v>
      </c>
      <c r="J121" s="80">
        <f>CI121</f>
        <v>0</v>
      </c>
      <c r="L121" s="23"/>
      <c r="M121" s="81"/>
      <c r="N121" s="33"/>
      <c r="O121" s="33"/>
      <c r="P121" s="82">
        <f>P122</f>
        <v>0</v>
      </c>
      <c r="Q121" s="33"/>
      <c r="R121" s="82">
        <f>R122</f>
        <v>0</v>
      </c>
      <c r="S121" s="33"/>
      <c r="T121" s="83">
        <f>T122</f>
        <v>0</v>
      </c>
      <c r="BR121" s="15" t="s">
        <v>78</v>
      </c>
      <c r="BS121" s="15" t="s">
        <v>180</v>
      </c>
      <c r="CI121" s="84">
        <f>CI122</f>
        <v>0</v>
      </c>
    </row>
    <row r="122" spans="2:89" s="86" customFormat="1" ht="25.9" customHeight="1">
      <c r="B122" s="85"/>
      <c r="D122" s="87" t="s">
        <v>78</v>
      </c>
      <c r="E122" s="88" t="s">
        <v>1773</v>
      </c>
      <c r="F122" s="88" t="s">
        <v>1774</v>
      </c>
      <c r="J122" s="89">
        <f>CI122</f>
        <v>0</v>
      </c>
      <c r="L122" s="85"/>
      <c r="M122" s="90"/>
      <c r="N122" s="91"/>
      <c r="O122" s="91"/>
      <c r="P122" s="92">
        <f>P123+P136+P148+P160</f>
        <v>0</v>
      </c>
      <c r="Q122" s="91"/>
      <c r="R122" s="92">
        <f>R123+R136+R148+R160</f>
        <v>0</v>
      </c>
      <c r="S122" s="91"/>
      <c r="T122" s="93">
        <f>T123+T136+T148+T160</f>
        <v>0</v>
      </c>
      <c r="BP122" s="87" t="s">
        <v>258</v>
      </c>
      <c r="BR122" s="94" t="s">
        <v>78</v>
      </c>
      <c r="BS122" s="94" t="s">
        <v>79</v>
      </c>
      <c r="BW122" s="87" t="s">
        <v>205</v>
      </c>
      <c r="CI122" s="95">
        <f>CI123+CI136+CI148+CI160</f>
        <v>0</v>
      </c>
    </row>
    <row r="123" spans="2:89" s="86" customFormat="1" ht="22.9" customHeight="1">
      <c r="B123" s="85"/>
      <c r="D123" s="87" t="s">
        <v>78</v>
      </c>
      <c r="E123" s="96" t="s">
        <v>1775</v>
      </c>
      <c r="F123" s="96" t="s">
        <v>1774</v>
      </c>
      <c r="J123" s="97">
        <f>CI123</f>
        <v>0</v>
      </c>
      <c r="L123" s="85"/>
      <c r="M123" s="90"/>
      <c r="N123" s="91"/>
      <c r="O123" s="91"/>
      <c r="P123" s="92">
        <f>SUM(P124:P135)</f>
        <v>0</v>
      </c>
      <c r="Q123" s="91"/>
      <c r="R123" s="92">
        <f>SUM(R124:R135)</f>
        <v>0</v>
      </c>
      <c r="S123" s="91"/>
      <c r="T123" s="93">
        <f>SUM(T124:T135)</f>
        <v>0</v>
      </c>
      <c r="BP123" s="87" t="s">
        <v>258</v>
      </c>
      <c r="BR123" s="94" t="s">
        <v>78</v>
      </c>
      <c r="BS123" s="94" t="s">
        <v>86</v>
      </c>
      <c r="BW123" s="87" t="s">
        <v>205</v>
      </c>
      <c r="CI123" s="95">
        <f>SUM(CI124:CI135)</f>
        <v>0</v>
      </c>
    </row>
    <row r="124" spans="2:89" s="25" customFormat="1" ht="24" customHeight="1">
      <c r="B124" s="23"/>
      <c r="C124" s="98" t="s">
        <v>86</v>
      </c>
      <c r="D124" s="98" t="s">
        <v>207</v>
      </c>
      <c r="E124" s="99" t="s">
        <v>1776</v>
      </c>
      <c r="F124" s="100" t="s">
        <v>1777</v>
      </c>
      <c r="G124" s="101" t="s">
        <v>1778</v>
      </c>
      <c r="H124" s="102">
        <v>1</v>
      </c>
      <c r="I124" s="5"/>
      <c r="J124" s="102">
        <f>ROUND(I124*H124,2)</f>
        <v>0</v>
      </c>
      <c r="K124" s="100" t="s">
        <v>1</v>
      </c>
      <c r="L124" s="23"/>
      <c r="M124" s="103" t="s">
        <v>1</v>
      </c>
      <c r="N124" s="104" t="s">
        <v>44</v>
      </c>
      <c r="O124" s="105"/>
      <c r="P124" s="106">
        <f>O124*H124</f>
        <v>0</v>
      </c>
      <c r="Q124" s="106">
        <v>0</v>
      </c>
      <c r="R124" s="106">
        <f>Q124*H124</f>
        <v>0</v>
      </c>
      <c r="S124" s="106">
        <v>0</v>
      </c>
      <c r="T124" s="107">
        <f>S124*H124</f>
        <v>0</v>
      </c>
      <c r="BP124" s="108" t="s">
        <v>1779</v>
      </c>
      <c r="BR124" s="108" t="s">
        <v>207</v>
      </c>
      <c r="BS124" s="108" t="s">
        <v>88</v>
      </c>
      <c r="BW124" s="15" t="s">
        <v>205</v>
      </c>
      <c r="CC124" s="109">
        <f>IF(N124="základní",J124,0)</f>
        <v>0</v>
      </c>
      <c r="CD124" s="109">
        <f>IF(N124="snížená",J124,0)</f>
        <v>0</v>
      </c>
      <c r="CE124" s="109">
        <f>IF(N124="zákl. přenesená",J124,0)</f>
        <v>0</v>
      </c>
      <c r="CF124" s="109">
        <f>IF(N124="sníž. přenesená",J124,0)</f>
        <v>0</v>
      </c>
      <c r="CG124" s="109">
        <f>IF(N124="nulová",J124,0)</f>
        <v>0</v>
      </c>
      <c r="CH124" s="15" t="s">
        <v>86</v>
      </c>
      <c r="CI124" s="109">
        <f>ROUND(I124*H124,2)</f>
        <v>0</v>
      </c>
      <c r="CJ124" s="15" t="s">
        <v>1779</v>
      </c>
      <c r="CK124" s="108" t="s">
        <v>1780</v>
      </c>
    </row>
    <row r="125" spans="2:89" s="25" customFormat="1" ht="224.25">
      <c r="B125" s="23"/>
      <c r="D125" s="110" t="s">
        <v>216</v>
      </c>
      <c r="F125" s="111" t="s">
        <v>1876</v>
      </c>
      <c r="I125" s="2"/>
      <c r="L125" s="23"/>
      <c r="M125" s="112"/>
      <c r="N125" s="105"/>
      <c r="O125" s="105"/>
      <c r="P125" s="105"/>
      <c r="Q125" s="105"/>
      <c r="R125" s="105"/>
      <c r="S125" s="105"/>
      <c r="T125" s="113"/>
      <c r="BR125" s="15" t="s">
        <v>216</v>
      </c>
      <c r="BS125" s="15" t="s">
        <v>88</v>
      </c>
    </row>
    <row r="126" spans="2:89" s="25" customFormat="1" ht="20.25" customHeight="1">
      <c r="B126" s="23"/>
      <c r="C126" s="98" t="s">
        <v>88</v>
      </c>
      <c r="D126" s="98" t="s">
        <v>207</v>
      </c>
      <c r="E126" s="99" t="s">
        <v>1781</v>
      </c>
      <c r="F126" s="100" t="s">
        <v>1782</v>
      </c>
      <c r="G126" s="101" t="s">
        <v>1778</v>
      </c>
      <c r="H126" s="102">
        <v>1</v>
      </c>
      <c r="I126" s="5"/>
      <c r="J126" s="102">
        <f>ROUND(I126*H126,2)</f>
        <v>0</v>
      </c>
      <c r="K126" s="100" t="s">
        <v>1</v>
      </c>
      <c r="L126" s="23"/>
      <c r="M126" s="103" t="s">
        <v>1</v>
      </c>
      <c r="N126" s="104" t="s">
        <v>44</v>
      </c>
      <c r="O126" s="105"/>
      <c r="P126" s="106">
        <f>O126*H126</f>
        <v>0</v>
      </c>
      <c r="Q126" s="106">
        <v>0</v>
      </c>
      <c r="R126" s="106">
        <f>Q126*H126</f>
        <v>0</v>
      </c>
      <c r="S126" s="106">
        <v>0</v>
      </c>
      <c r="T126" s="107">
        <f>S126*H126</f>
        <v>0</v>
      </c>
      <c r="BP126" s="108" t="s">
        <v>1779</v>
      </c>
      <c r="BR126" s="108" t="s">
        <v>207</v>
      </c>
      <c r="BS126" s="108" t="s">
        <v>88</v>
      </c>
      <c r="BW126" s="15" t="s">
        <v>205</v>
      </c>
      <c r="CC126" s="109">
        <f>IF(N126="základní",J126,0)</f>
        <v>0</v>
      </c>
      <c r="CD126" s="109">
        <f>IF(N126="snížená",J126,0)</f>
        <v>0</v>
      </c>
      <c r="CE126" s="109">
        <f>IF(N126="zákl. přenesená",J126,0)</f>
        <v>0</v>
      </c>
      <c r="CF126" s="109">
        <f>IF(N126="sníž. přenesená",J126,0)</f>
        <v>0</v>
      </c>
      <c r="CG126" s="109">
        <f>IF(N126="nulová",J126,0)</f>
        <v>0</v>
      </c>
      <c r="CH126" s="15" t="s">
        <v>86</v>
      </c>
      <c r="CI126" s="109">
        <f>ROUND(I126*H126,2)</f>
        <v>0</v>
      </c>
      <c r="CJ126" s="15" t="s">
        <v>1779</v>
      </c>
      <c r="CK126" s="108" t="s">
        <v>1783</v>
      </c>
    </row>
    <row r="127" spans="2:89" s="25" customFormat="1" ht="39">
      <c r="B127" s="23"/>
      <c r="D127" s="110" t="s">
        <v>216</v>
      </c>
      <c r="F127" s="111" t="s">
        <v>1784</v>
      </c>
      <c r="I127" s="2"/>
      <c r="L127" s="23"/>
      <c r="M127" s="112"/>
      <c r="N127" s="105"/>
      <c r="O127" s="105"/>
      <c r="P127" s="105"/>
      <c r="Q127" s="105"/>
      <c r="R127" s="105"/>
      <c r="S127" s="105"/>
      <c r="T127" s="113"/>
      <c r="BR127" s="15" t="s">
        <v>216</v>
      </c>
      <c r="BS127" s="15" t="s">
        <v>88</v>
      </c>
    </row>
    <row r="128" spans="2:89" s="25" customFormat="1" ht="24" customHeight="1">
      <c r="B128" s="23"/>
      <c r="C128" s="98" t="s">
        <v>230</v>
      </c>
      <c r="D128" s="98" t="s">
        <v>207</v>
      </c>
      <c r="E128" s="99" t="s">
        <v>1785</v>
      </c>
      <c r="F128" s="100" t="s">
        <v>1786</v>
      </c>
      <c r="G128" s="101" t="s">
        <v>1778</v>
      </c>
      <c r="H128" s="102">
        <v>1</v>
      </c>
      <c r="I128" s="5"/>
      <c r="J128" s="102">
        <f>ROUND(I128*H128,2)</f>
        <v>0</v>
      </c>
      <c r="K128" s="100" t="s">
        <v>1</v>
      </c>
      <c r="L128" s="23"/>
      <c r="M128" s="103" t="s">
        <v>1</v>
      </c>
      <c r="N128" s="104" t="s">
        <v>44</v>
      </c>
      <c r="O128" s="105"/>
      <c r="P128" s="106">
        <f>O128*H128</f>
        <v>0</v>
      </c>
      <c r="Q128" s="106">
        <v>0</v>
      </c>
      <c r="R128" s="106">
        <f>Q128*H128</f>
        <v>0</v>
      </c>
      <c r="S128" s="106">
        <v>0</v>
      </c>
      <c r="T128" s="107">
        <f>S128*H128</f>
        <v>0</v>
      </c>
      <c r="BP128" s="108" t="s">
        <v>1779</v>
      </c>
      <c r="BR128" s="108" t="s">
        <v>207</v>
      </c>
      <c r="BS128" s="108" t="s">
        <v>88</v>
      </c>
      <c r="BW128" s="15" t="s">
        <v>205</v>
      </c>
      <c r="CC128" s="109">
        <f>IF(N128="základní",J128,0)</f>
        <v>0</v>
      </c>
      <c r="CD128" s="109">
        <f>IF(N128="snížená",J128,0)</f>
        <v>0</v>
      </c>
      <c r="CE128" s="109">
        <f>IF(N128="zákl. přenesená",J128,0)</f>
        <v>0</v>
      </c>
      <c r="CF128" s="109">
        <f>IF(N128="sníž. přenesená",J128,0)</f>
        <v>0</v>
      </c>
      <c r="CG128" s="109">
        <f>IF(N128="nulová",J128,0)</f>
        <v>0</v>
      </c>
      <c r="CH128" s="15" t="s">
        <v>86</v>
      </c>
      <c r="CI128" s="109">
        <f>ROUND(I128*H128,2)</f>
        <v>0</v>
      </c>
      <c r="CJ128" s="15" t="s">
        <v>1779</v>
      </c>
      <c r="CK128" s="108" t="s">
        <v>1787</v>
      </c>
    </row>
    <row r="129" spans="2:89" s="25" customFormat="1" ht="48.75">
      <c r="B129" s="23"/>
      <c r="D129" s="110" t="s">
        <v>216</v>
      </c>
      <c r="F129" s="111" t="s">
        <v>1788</v>
      </c>
      <c r="I129" s="2"/>
      <c r="L129" s="23"/>
      <c r="M129" s="112"/>
      <c r="N129" s="105"/>
      <c r="O129" s="105"/>
      <c r="P129" s="105"/>
      <c r="Q129" s="105"/>
      <c r="R129" s="105"/>
      <c r="S129" s="105"/>
      <c r="T129" s="113"/>
      <c r="BR129" s="15" t="s">
        <v>216</v>
      </c>
      <c r="BS129" s="15" t="s">
        <v>88</v>
      </c>
    </row>
    <row r="130" spans="2:89" s="25" customFormat="1" ht="16.5" customHeight="1">
      <c r="B130" s="23"/>
      <c r="C130" s="98" t="s">
        <v>212</v>
      </c>
      <c r="D130" s="98" t="s">
        <v>207</v>
      </c>
      <c r="E130" s="99" t="s">
        <v>1789</v>
      </c>
      <c r="F130" s="100" t="s">
        <v>1790</v>
      </c>
      <c r="G130" s="101" t="s">
        <v>1778</v>
      </c>
      <c r="H130" s="102">
        <v>1</v>
      </c>
      <c r="I130" s="5"/>
      <c r="J130" s="102">
        <f>ROUND(I130*H130,2)</f>
        <v>0</v>
      </c>
      <c r="K130" s="100" t="s">
        <v>1</v>
      </c>
      <c r="L130" s="23"/>
      <c r="M130" s="103" t="s">
        <v>1</v>
      </c>
      <c r="N130" s="104" t="s">
        <v>44</v>
      </c>
      <c r="O130" s="105"/>
      <c r="P130" s="106">
        <f>O130*H130</f>
        <v>0</v>
      </c>
      <c r="Q130" s="106">
        <v>0</v>
      </c>
      <c r="R130" s="106">
        <f>Q130*H130</f>
        <v>0</v>
      </c>
      <c r="S130" s="106">
        <v>0</v>
      </c>
      <c r="T130" s="107">
        <f>S130*H130</f>
        <v>0</v>
      </c>
      <c r="BP130" s="108" t="s">
        <v>1779</v>
      </c>
      <c r="BR130" s="108" t="s">
        <v>207</v>
      </c>
      <c r="BS130" s="108" t="s">
        <v>88</v>
      </c>
      <c r="BW130" s="15" t="s">
        <v>205</v>
      </c>
      <c r="CC130" s="109">
        <f>IF(N130="základní",J130,0)</f>
        <v>0</v>
      </c>
      <c r="CD130" s="109">
        <f>IF(N130="snížená",J130,0)</f>
        <v>0</v>
      </c>
      <c r="CE130" s="109">
        <f>IF(N130="zákl. přenesená",J130,0)</f>
        <v>0</v>
      </c>
      <c r="CF130" s="109">
        <f>IF(N130="sníž. přenesená",J130,0)</f>
        <v>0</v>
      </c>
      <c r="CG130" s="109">
        <f>IF(N130="nulová",J130,0)</f>
        <v>0</v>
      </c>
      <c r="CH130" s="15" t="s">
        <v>86</v>
      </c>
      <c r="CI130" s="109">
        <f>ROUND(I130*H130,2)</f>
        <v>0</v>
      </c>
      <c r="CJ130" s="15" t="s">
        <v>1779</v>
      </c>
      <c r="CK130" s="108" t="s">
        <v>1791</v>
      </c>
    </row>
    <row r="131" spans="2:89" s="25" customFormat="1" ht="78">
      <c r="B131" s="23"/>
      <c r="D131" s="110" t="s">
        <v>216</v>
      </c>
      <c r="F131" s="111" t="s">
        <v>1792</v>
      </c>
      <c r="I131" s="2"/>
      <c r="L131" s="23"/>
      <c r="M131" s="112"/>
      <c r="N131" s="105"/>
      <c r="O131" s="105"/>
      <c r="P131" s="105"/>
      <c r="Q131" s="105"/>
      <c r="R131" s="105"/>
      <c r="S131" s="105"/>
      <c r="T131" s="113"/>
      <c r="BR131" s="15" t="s">
        <v>216</v>
      </c>
      <c r="BS131" s="15" t="s">
        <v>88</v>
      </c>
    </row>
    <row r="132" spans="2:89" s="115" customFormat="1">
      <c r="B132" s="114"/>
      <c r="D132" s="110" t="s">
        <v>218</v>
      </c>
      <c r="E132" s="116" t="s">
        <v>1</v>
      </c>
      <c r="F132" s="117" t="s">
        <v>1793</v>
      </c>
      <c r="H132" s="116" t="s">
        <v>1</v>
      </c>
      <c r="I132" s="9"/>
      <c r="L132" s="114"/>
      <c r="M132" s="118"/>
      <c r="N132" s="119"/>
      <c r="O132" s="119"/>
      <c r="P132" s="119"/>
      <c r="Q132" s="119"/>
      <c r="R132" s="119"/>
      <c r="S132" s="119"/>
      <c r="T132" s="120"/>
      <c r="BR132" s="116" t="s">
        <v>218</v>
      </c>
      <c r="BS132" s="116" t="s">
        <v>88</v>
      </c>
      <c r="BT132" s="115" t="s">
        <v>86</v>
      </c>
      <c r="BU132" s="115" t="s">
        <v>35</v>
      </c>
      <c r="BV132" s="115" t="s">
        <v>79</v>
      </c>
      <c r="BW132" s="116" t="s">
        <v>205</v>
      </c>
    </row>
    <row r="133" spans="2:89" s="122" customFormat="1">
      <c r="B133" s="121"/>
      <c r="D133" s="110" t="s">
        <v>218</v>
      </c>
      <c r="E133" s="123" t="s">
        <v>1</v>
      </c>
      <c r="F133" s="124" t="s">
        <v>1794</v>
      </c>
      <c r="H133" s="125">
        <v>1</v>
      </c>
      <c r="I133" s="6"/>
      <c r="L133" s="121"/>
      <c r="M133" s="126"/>
      <c r="N133" s="127"/>
      <c r="O133" s="127"/>
      <c r="P133" s="127"/>
      <c r="Q133" s="127"/>
      <c r="R133" s="127"/>
      <c r="S133" s="127"/>
      <c r="T133" s="128"/>
      <c r="BR133" s="123" t="s">
        <v>218</v>
      </c>
      <c r="BS133" s="123" t="s">
        <v>88</v>
      </c>
      <c r="BT133" s="122" t="s">
        <v>88</v>
      </c>
      <c r="BU133" s="122" t="s">
        <v>35</v>
      </c>
      <c r="BV133" s="122" t="s">
        <v>86</v>
      </c>
      <c r="BW133" s="123" t="s">
        <v>205</v>
      </c>
    </row>
    <row r="134" spans="2:89" s="25" customFormat="1" ht="36" customHeight="1">
      <c r="B134" s="23"/>
      <c r="C134" s="98" t="s">
        <v>258</v>
      </c>
      <c r="D134" s="98" t="s">
        <v>207</v>
      </c>
      <c r="E134" s="99" t="s">
        <v>1795</v>
      </c>
      <c r="F134" s="100" t="s">
        <v>1796</v>
      </c>
      <c r="G134" s="101" t="s">
        <v>1778</v>
      </c>
      <c r="H134" s="102">
        <v>1</v>
      </c>
      <c r="I134" s="5"/>
      <c r="J134" s="102">
        <f>ROUND(I134*H134,2)</f>
        <v>0</v>
      </c>
      <c r="K134" s="100" t="s">
        <v>1</v>
      </c>
      <c r="L134" s="23"/>
      <c r="M134" s="103" t="s">
        <v>1</v>
      </c>
      <c r="N134" s="104" t="s">
        <v>44</v>
      </c>
      <c r="O134" s="105"/>
      <c r="P134" s="106">
        <f>O134*H134</f>
        <v>0</v>
      </c>
      <c r="Q134" s="106">
        <v>0</v>
      </c>
      <c r="R134" s="106">
        <f>Q134*H134</f>
        <v>0</v>
      </c>
      <c r="S134" s="106">
        <v>0</v>
      </c>
      <c r="T134" s="107">
        <f>S134*H134</f>
        <v>0</v>
      </c>
      <c r="BP134" s="108" t="s">
        <v>1779</v>
      </c>
      <c r="BR134" s="108" t="s">
        <v>207</v>
      </c>
      <c r="BS134" s="108" t="s">
        <v>88</v>
      </c>
      <c r="BW134" s="15" t="s">
        <v>205</v>
      </c>
      <c r="CC134" s="109">
        <f>IF(N134="základní",J134,0)</f>
        <v>0</v>
      </c>
      <c r="CD134" s="109">
        <f>IF(N134="snížená",J134,0)</f>
        <v>0</v>
      </c>
      <c r="CE134" s="109">
        <f>IF(N134="zákl. přenesená",J134,0)</f>
        <v>0</v>
      </c>
      <c r="CF134" s="109">
        <f>IF(N134="sníž. přenesená",J134,0)</f>
        <v>0</v>
      </c>
      <c r="CG134" s="109">
        <f>IF(N134="nulová",J134,0)</f>
        <v>0</v>
      </c>
      <c r="CH134" s="15" t="s">
        <v>86</v>
      </c>
      <c r="CI134" s="109">
        <f>ROUND(I134*H134,2)</f>
        <v>0</v>
      </c>
      <c r="CJ134" s="15" t="s">
        <v>1779</v>
      </c>
      <c r="CK134" s="108" t="s">
        <v>1797</v>
      </c>
    </row>
    <row r="135" spans="2:89" s="25" customFormat="1" ht="39">
      <c r="B135" s="23"/>
      <c r="D135" s="110" t="s">
        <v>216</v>
      </c>
      <c r="F135" s="111" t="s">
        <v>1798</v>
      </c>
      <c r="I135" s="2"/>
      <c r="L135" s="23"/>
      <c r="M135" s="112"/>
      <c r="N135" s="105"/>
      <c r="O135" s="105"/>
      <c r="P135" s="105"/>
      <c r="Q135" s="105"/>
      <c r="R135" s="105"/>
      <c r="S135" s="105"/>
      <c r="T135" s="113"/>
      <c r="BR135" s="15" t="s">
        <v>216</v>
      </c>
      <c r="BS135" s="15" t="s">
        <v>88</v>
      </c>
    </row>
    <row r="136" spans="2:89" s="86" customFormat="1" ht="22.9" customHeight="1">
      <c r="B136" s="85"/>
      <c r="D136" s="87" t="s">
        <v>78</v>
      </c>
      <c r="E136" s="96" t="s">
        <v>1799</v>
      </c>
      <c r="F136" s="96" t="s">
        <v>1800</v>
      </c>
      <c r="I136" s="4"/>
      <c r="J136" s="97">
        <f>CI136</f>
        <v>0</v>
      </c>
      <c r="L136" s="85"/>
      <c r="M136" s="90"/>
      <c r="N136" s="91"/>
      <c r="O136" s="91"/>
      <c r="P136" s="92">
        <f>SUM(P137:P147)</f>
        <v>0</v>
      </c>
      <c r="Q136" s="91"/>
      <c r="R136" s="92">
        <f>SUM(R137:R147)</f>
        <v>0</v>
      </c>
      <c r="S136" s="91"/>
      <c r="T136" s="93">
        <f>SUM(T137:T147)</f>
        <v>0</v>
      </c>
      <c r="BP136" s="87" t="s">
        <v>258</v>
      </c>
      <c r="BR136" s="94" t="s">
        <v>78</v>
      </c>
      <c r="BS136" s="94" t="s">
        <v>86</v>
      </c>
      <c r="BW136" s="87" t="s">
        <v>205</v>
      </c>
      <c r="CI136" s="95">
        <f>SUM(CI137:CI147)</f>
        <v>0</v>
      </c>
    </row>
    <row r="137" spans="2:89" s="25" customFormat="1" ht="36" customHeight="1">
      <c r="B137" s="23"/>
      <c r="C137" s="98" t="s">
        <v>263</v>
      </c>
      <c r="D137" s="98" t="s">
        <v>207</v>
      </c>
      <c r="E137" s="99" t="s">
        <v>1801</v>
      </c>
      <c r="F137" s="100" t="s">
        <v>1802</v>
      </c>
      <c r="G137" s="101" t="s">
        <v>346</v>
      </c>
      <c r="H137" s="102">
        <v>1</v>
      </c>
      <c r="I137" s="5"/>
      <c r="J137" s="102">
        <f>ROUND(I137*H137,2)</f>
        <v>0</v>
      </c>
      <c r="K137" s="100" t="s">
        <v>1</v>
      </c>
      <c r="L137" s="23"/>
      <c r="M137" s="103" t="s">
        <v>1</v>
      </c>
      <c r="N137" s="104" t="s">
        <v>44</v>
      </c>
      <c r="O137" s="105"/>
      <c r="P137" s="106">
        <f>O137*H137</f>
        <v>0</v>
      </c>
      <c r="Q137" s="106">
        <v>0</v>
      </c>
      <c r="R137" s="106">
        <f>Q137*H137</f>
        <v>0</v>
      </c>
      <c r="S137" s="106">
        <v>0</v>
      </c>
      <c r="T137" s="107">
        <f>S137*H137</f>
        <v>0</v>
      </c>
      <c r="BP137" s="108" t="s">
        <v>1779</v>
      </c>
      <c r="BR137" s="108" t="s">
        <v>207</v>
      </c>
      <c r="BS137" s="108" t="s">
        <v>88</v>
      </c>
      <c r="BW137" s="15" t="s">
        <v>205</v>
      </c>
      <c r="CC137" s="109">
        <f>IF(N137="základní",J137,0)</f>
        <v>0</v>
      </c>
      <c r="CD137" s="109">
        <f>IF(N137="snížená",J137,0)</f>
        <v>0</v>
      </c>
      <c r="CE137" s="109">
        <f>IF(N137="zákl. přenesená",J137,0)</f>
        <v>0</v>
      </c>
      <c r="CF137" s="109">
        <f>IF(N137="sníž. přenesená",J137,0)</f>
        <v>0</v>
      </c>
      <c r="CG137" s="109">
        <f>IF(N137="nulová",J137,0)</f>
        <v>0</v>
      </c>
      <c r="CH137" s="15" t="s">
        <v>86</v>
      </c>
      <c r="CI137" s="109">
        <f>ROUND(I137*H137,2)</f>
        <v>0</v>
      </c>
      <c r="CJ137" s="15" t="s">
        <v>1779</v>
      </c>
      <c r="CK137" s="108" t="s">
        <v>1803</v>
      </c>
    </row>
    <row r="138" spans="2:89" s="25" customFormat="1" ht="29.25">
      <c r="B138" s="23"/>
      <c r="D138" s="110" t="s">
        <v>216</v>
      </c>
      <c r="F138" s="111" t="s">
        <v>998</v>
      </c>
      <c r="I138" s="2"/>
      <c r="L138" s="23"/>
      <c r="M138" s="112"/>
      <c r="N138" s="105"/>
      <c r="O138" s="105"/>
      <c r="P138" s="105"/>
      <c r="Q138" s="105"/>
      <c r="R138" s="105"/>
      <c r="S138" s="105"/>
      <c r="T138" s="113"/>
      <c r="BR138" s="15" t="s">
        <v>216</v>
      </c>
      <c r="BS138" s="15" t="s">
        <v>88</v>
      </c>
    </row>
    <row r="139" spans="2:89" s="25" customFormat="1" ht="36" customHeight="1">
      <c r="B139" s="23"/>
      <c r="C139" s="98" t="s">
        <v>272</v>
      </c>
      <c r="D139" s="98" t="s">
        <v>207</v>
      </c>
      <c r="E139" s="99" t="s">
        <v>1804</v>
      </c>
      <c r="F139" s="100" t="s">
        <v>1805</v>
      </c>
      <c r="G139" s="101" t="s">
        <v>346</v>
      </c>
      <c r="H139" s="102">
        <v>1</v>
      </c>
      <c r="I139" s="5"/>
      <c r="J139" s="102">
        <f>ROUND(I139*H139,2)</f>
        <v>0</v>
      </c>
      <c r="K139" s="100" t="s">
        <v>1</v>
      </c>
      <c r="L139" s="23"/>
      <c r="M139" s="103" t="s">
        <v>1</v>
      </c>
      <c r="N139" s="104" t="s">
        <v>44</v>
      </c>
      <c r="O139" s="105"/>
      <c r="P139" s="106">
        <f>O139*H139</f>
        <v>0</v>
      </c>
      <c r="Q139" s="106">
        <v>0</v>
      </c>
      <c r="R139" s="106">
        <f>Q139*H139</f>
        <v>0</v>
      </c>
      <c r="S139" s="106">
        <v>0</v>
      </c>
      <c r="T139" s="107">
        <f>S139*H139</f>
        <v>0</v>
      </c>
      <c r="BP139" s="108" t="s">
        <v>1779</v>
      </c>
      <c r="BR139" s="108" t="s">
        <v>207</v>
      </c>
      <c r="BS139" s="108" t="s">
        <v>88</v>
      </c>
      <c r="BW139" s="15" t="s">
        <v>205</v>
      </c>
      <c r="CC139" s="109">
        <f>IF(N139="základní",J139,0)</f>
        <v>0</v>
      </c>
      <c r="CD139" s="109">
        <f>IF(N139="snížená",J139,0)</f>
        <v>0</v>
      </c>
      <c r="CE139" s="109">
        <f>IF(N139="zákl. přenesená",J139,0)</f>
        <v>0</v>
      </c>
      <c r="CF139" s="109">
        <f>IF(N139="sníž. přenesená",J139,0)</f>
        <v>0</v>
      </c>
      <c r="CG139" s="109">
        <f>IF(N139="nulová",J139,0)</f>
        <v>0</v>
      </c>
      <c r="CH139" s="15" t="s">
        <v>86</v>
      </c>
      <c r="CI139" s="109">
        <f>ROUND(I139*H139,2)</f>
        <v>0</v>
      </c>
      <c r="CJ139" s="15" t="s">
        <v>1779</v>
      </c>
      <c r="CK139" s="108" t="s">
        <v>1806</v>
      </c>
    </row>
    <row r="140" spans="2:89" s="25" customFormat="1" ht="9.75" customHeight="1">
      <c r="B140" s="23"/>
      <c r="C140" s="129"/>
      <c r="D140" s="129"/>
      <c r="E140" s="130"/>
      <c r="F140" s="111" t="s">
        <v>998</v>
      </c>
      <c r="G140" s="131"/>
      <c r="H140" s="132"/>
      <c r="I140" s="281"/>
      <c r="J140" s="132"/>
      <c r="K140" s="133"/>
      <c r="L140" s="23"/>
      <c r="M140" s="103"/>
      <c r="N140" s="104"/>
      <c r="O140" s="105"/>
      <c r="P140" s="106"/>
      <c r="Q140" s="106"/>
      <c r="R140" s="106"/>
      <c r="S140" s="106"/>
      <c r="T140" s="107"/>
      <c r="BP140" s="108"/>
      <c r="BR140" s="108"/>
      <c r="BS140" s="108"/>
      <c r="BW140" s="15"/>
      <c r="CC140" s="109"/>
      <c r="CD140" s="109"/>
      <c r="CE140" s="109"/>
      <c r="CF140" s="109"/>
      <c r="CG140" s="109"/>
      <c r="CH140" s="15"/>
      <c r="CI140" s="109"/>
      <c r="CJ140" s="15"/>
      <c r="CK140" s="108"/>
    </row>
    <row r="141" spans="2:89" s="25" customFormat="1">
      <c r="B141" s="23"/>
      <c r="D141" s="110" t="s">
        <v>216</v>
      </c>
      <c r="I141" s="2"/>
      <c r="L141" s="23"/>
      <c r="M141" s="112"/>
      <c r="N141" s="105"/>
      <c r="O141" s="105"/>
      <c r="P141" s="105"/>
      <c r="Q141" s="105"/>
      <c r="R141" s="105"/>
      <c r="S141" s="105"/>
      <c r="T141" s="113"/>
      <c r="BR141" s="15" t="s">
        <v>216</v>
      </c>
      <c r="BS141" s="15" t="s">
        <v>88</v>
      </c>
    </row>
    <row r="142" spans="2:89" s="25" customFormat="1" ht="16.5" customHeight="1">
      <c r="B142" s="23"/>
      <c r="C142" s="98" t="s">
        <v>225</v>
      </c>
      <c r="D142" s="98" t="s">
        <v>207</v>
      </c>
      <c r="E142" s="99" t="s">
        <v>1807</v>
      </c>
      <c r="F142" s="100" t="s">
        <v>1808</v>
      </c>
      <c r="G142" s="101" t="s">
        <v>1778</v>
      </c>
      <c r="H142" s="102">
        <v>1</v>
      </c>
      <c r="I142" s="5"/>
      <c r="J142" s="102">
        <f>ROUND(I142*H142,2)</f>
        <v>0</v>
      </c>
      <c r="K142" s="100" t="s">
        <v>1</v>
      </c>
      <c r="L142" s="23"/>
      <c r="M142" s="103" t="s">
        <v>1</v>
      </c>
      <c r="N142" s="104" t="s">
        <v>44</v>
      </c>
      <c r="O142" s="105"/>
      <c r="P142" s="106">
        <f>O142*H142</f>
        <v>0</v>
      </c>
      <c r="Q142" s="106">
        <v>0</v>
      </c>
      <c r="R142" s="106">
        <f>Q142*H142</f>
        <v>0</v>
      </c>
      <c r="S142" s="106">
        <v>0</v>
      </c>
      <c r="T142" s="107">
        <f>S142*H142</f>
        <v>0</v>
      </c>
      <c r="BP142" s="108" t="s">
        <v>1779</v>
      </c>
      <c r="BR142" s="108" t="s">
        <v>207</v>
      </c>
      <c r="BS142" s="108" t="s">
        <v>88</v>
      </c>
      <c r="BW142" s="15" t="s">
        <v>205</v>
      </c>
      <c r="CC142" s="109">
        <f>IF(N142="základní",J142,0)</f>
        <v>0</v>
      </c>
      <c r="CD142" s="109">
        <f>IF(N142="snížená",J142,0)</f>
        <v>0</v>
      </c>
      <c r="CE142" s="109">
        <f>IF(N142="zákl. přenesená",J142,0)</f>
        <v>0</v>
      </c>
      <c r="CF142" s="109">
        <f>IF(N142="sníž. přenesená",J142,0)</f>
        <v>0</v>
      </c>
      <c r="CG142" s="109">
        <f>IF(N142="nulová",J142,0)</f>
        <v>0</v>
      </c>
      <c r="CH142" s="15" t="s">
        <v>86</v>
      </c>
      <c r="CI142" s="109">
        <f>ROUND(I142*H142,2)</f>
        <v>0</v>
      </c>
      <c r="CJ142" s="15" t="s">
        <v>1779</v>
      </c>
      <c r="CK142" s="108" t="s">
        <v>1809</v>
      </c>
    </row>
    <row r="143" spans="2:89" s="25" customFormat="1" ht="29.25">
      <c r="B143" s="23"/>
      <c r="D143" s="110" t="s">
        <v>216</v>
      </c>
      <c r="F143" s="111" t="s">
        <v>1867</v>
      </c>
      <c r="I143" s="2"/>
      <c r="L143" s="23"/>
      <c r="M143" s="112"/>
      <c r="N143" s="105"/>
      <c r="O143" s="105"/>
      <c r="P143" s="105"/>
      <c r="Q143" s="105"/>
      <c r="R143" s="105"/>
      <c r="S143" s="105"/>
      <c r="T143" s="113"/>
      <c r="BR143" s="15" t="s">
        <v>216</v>
      </c>
      <c r="BS143" s="15" t="s">
        <v>88</v>
      </c>
    </row>
    <row r="144" spans="2:89" s="25" customFormat="1" ht="33.75" customHeight="1">
      <c r="B144" s="23"/>
      <c r="C144" s="98" t="s">
        <v>286</v>
      </c>
      <c r="D144" s="98" t="s">
        <v>207</v>
      </c>
      <c r="E144" s="99" t="s">
        <v>1810</v>
      </c>
      <c r="F144" s="100" t="s">
        <v>1859</v>
      </c>
      <c r="G144" s="101" t="s">
        <v>1778</v>
      </c>
      <c r="H144" s="102">
        <v>1</v>
      </c>
      <c r="I144" s="5"/>
      <c r="J144" s="102">
        <f>ROUND(I144*H144,2)</f>
        <v>0</v>
      </c>
      <c r="K144" s="100" t="s">
        <v>1</v>
      </c>
      <c r="L144" s="23"/>
      <c r="M144" s="103" t="s">
        <v>1</v>
      </c>
      <c r="N144" s="104" t="s">
        <v>44</v>
      </c>
      <c r="O144" s="105"/>
      <c r="P144" s="106">
        <f>O144*H144</f>
        <v>0</v>
      </c>
      <c r="Q144" s="106">
        <v>0</v>
      </c>
      <c r="R144" s="106">
        <f>Q144*H144</f>
        <v>0</v>
      </c>
      <c r="S144" s="106">
        <v>0</v>
      </c>
      <c r="T144" s="107">
        <f>S144*H144</f>
        <v>0</v>
      </c>
      <c r="BP144" s="108" t="s">
        <v>1779</v>
      </c>
      <c r="BR144" s="108" t="s">
        <v>207</v>
      </c>
      <c r="BS144" s="108" t="s">
        <v>88</v>
      </c>
      <c r="BW144" s="15" t="s">
        <v>205</v>
      </c>
      <c r="CC144" s="109">
        <f>IF(N144="základní",J144,0)</f>
        <v>0</v>
      </c>
      <c r="CD144" s="109">
        <f>IF(N144="snížená",J144,0)</f>
        <v>0</v>
      </c>
      <c r="CE144" s="109">
        <f>IF(N144="zákl. přenesená",J144,0)</f>
        <v>0</v>
      </c>
      <c r="CF144" s="109">
        <f>IF(N144="sníž. přenesená",J144,0)</f>
        <v>0</v>
      </c>
      <c r="CG144" s="109">
        <f>IF(N144="nulová",J144,0)</f>
        <v>0</v>
      </c>
      <c r="CH144" s="15" t="s">
        <v>86</v>
      </c>
      <c r="CI144" s="109">
        <f>ROUND(I144*H144,2)</f>
        <v>0</v>
      </c>
      <c r="CJ144" s="15" t="s">
        <v>1779</v>
      </c>
      <c r="CK144" s="108" t="s">
        <v>1811</v>
      </c>
    </row>
    <row r="145" spans="1:89" s="25" customFormat="1" ht="39">
      <c r="B145" s="23"/>
      <c r="D145" s="110" t="s">
        <v>216</v>
      </c>
      <c r="F145" s="111" t="s">
        <v>1866</v>
      </c>
      <c r="I145" s="2"/>
      <c r="L145" s="23"/>
      <c r="M145" s="112"/>
      <c r="N145" s="105"/>
      <c r="O145" s="105"/>
      <c r="P145" s="105"/>
      <c r="Q145" s="105"/>
      <c r="R145" s="105"/>
      <c r="S145" s="105"/>
      <c r="T145" s="113"/>
      <c r="BR145" s="15" t="s">
        <v>216</v>
      </c>
      <c r="BS145" s="15" t="s">
        <v>88</v>
      </c>
    </row>
    <row r="146" spans="1:89" s="25" customFormat="1" ht="36" customHeight="1">
      <c r="B146" s="23"/>
      <c r="C146" s="98" t="s">
        <v>294</v>
      </c>
      <c r="D146" s="98" t="s">
        <v>207</v>
      </c>
      <c r="E146" s="99" t="s">
        <v>1812</v>
      </c>
      <c r="F146" s="100" t="s">
        <v>1813</v>
      </c>
      <c r="G146" s="101" t="s">
        <v>346</v>
      </c>
      <c r="H146" s="102">
        <v>1</v>
      </c>
      <c r="I146" s="5"/>
      <c r="J146" s="102">
        <f>ROUND(I146*H146,2)</f>
        <v>0</v>
      </c>
      <c r="K146" s="100" t="s">
        <v>1</v>
      </c>
      <c r="L146" s="23"/>
      <c r="M146" s="103" t="s">
        <v>1</v>
      </c>
      <c r="N146" s="104" t="s">
        <v>44</v>
      </c>
      <c r="O146" s="105"/>
      <c r="P146" s="106">
        <f>O146*H146</f>
        <v>0</v>
      </c>
      <c r="Q146" s="106">
        <v>0</v>
      </c>
      <c r="R146" s="106">
        <f>Q146*H146</f>
        <v>0</v>
      </c>
      <c r="S146" s="106">
        <v>0</v>
      </c>
      <c r="T146" s="107">
        <f>S146*H146</f>
        <v>0</v>
      </c>
      <c r="BP146" s="108" t="s">
        <v>1779</v>
      </c>
      <c r="BR146" s="108" t="s">
        <v>207</v>
      </c>
      <c r="BS146" s="108" t="s">
        <v>88</v>
      </c>
      <c r="BW146" s="15" t="s">
        <v>205</v>
      </c>
      <c r="CC146" s="109">
        <f>IF(N146="základní",J146,0)</f>
        <v>0</v>
      </c>
      <c r="CD146" s="109">
        <f>IF(N146="snížená",J146,0)</f>
        <v>0</v>
      </c>
      <c r="CE146" s="109">
        <f>IF(N146="zákl. přenesená",J146,0)</f>
        <v>0</v>
      </c>
      <c r="CF146" s="109">
        <f>IF(N146="sníž. přenesená",J146,0)</f>
        <v>0</v>
      </c>
      <c r="CG146" s="109">
        <f>IF(N146="nulová",J146,0)</f>
        <v>0</v>
      </c>
      <c r="CH146" s="15" t="s">
        <v>86</v>
      </c>
      <c r="CI146" s="109">
        <f>ROUND(I146*H146,2)</f>
        <v>0</v>
      </c>
      <c r="CJ146" s="15" t="s">
        <v>1779</v>
      </c>
      <c r="CK146" s="108" t="s">
        <v>1814</v>
      </c>
    </row>
    <row r="147" spans="1:89" s="25" customFormat="1" ht="29.25">
      <c r="B147" s="23"/>
      <c r="D147" s="110" t="s">
        <v>216</v>
      </c>
      <c r="F147" s="111" t="s">
        <v>998</v>
      </c>
      <c r="I147" s="2"/>
      <c r="L147" s="23"/>
      <c r="M147" s="112"/>
      <c r="N147" s="105"/>
      <c r="O147" s="105"/>
      <c r="P147" s="105"/>
      <c r="Q147" s="105"/>
      <c r="R147" s="105"/>
      <c r="S147" s="105"/>
      <c r="T147" s="113"/>
      <c r="BR147" s="15" t="s">
        <v>216</v>
      </c>
      <c r="BS147" s="15" t="s">
        <v>88</v>
      </c>
    </row>
    <row r="148" spans="1:89" s="86" customFormat="1" ht="22.9" customHeight="1">
      <c r="B148" s="85"/>
      <c r="D148" s="87" t="s">
        <v>78</v>
      </c>
      <c r="E148" s="96" t="s">
        <v>1815</v>
      </c>
      <c r="F148" s="96" t="s">
        <v>1800</v>
      </c>
      <c r="I148" s="4"/>
      <c r="J148" s="97">
        <f>CI148</f>
        <v>0</v>
      </c>
      <c r="L148" s="85"/>
      <c r="M148" s="90"/>
      <c r="N148" s="91"/>
      <c r="O148" s="91"/>
      <c r="P148" s="92">
        <f>SUM(P149:P159)</f>
        <v>0</v>
      </c>
      <c r="Q148" s="91"/>
      <c r="R148" s="92">
        <f>SUM(R149:R159)</f>
        <v>0</v>
      </c>
      <c r="S148" s="91"/>
      <c r="T148" s="93">
        <f>SUM(T149:T159)</f>
        <v>0</v>
      </c>
      <c r="BP148" s="87" t="s">
        <v>258</v>
      </c>
      <c r="BR148" s="94" t="s">
        <v>78</v>
      </c>
      <c r="BS148" s="94" t="s">
        <v>86</v>
      </c>
      <c r="BW148" s="87" t="s">
        <v>205</v>
      </c>
      <c r="CI148" s="95">
        <f>SUM(CI149:CI159)</f>
        <v>0</v>
      </c>
    </row>
    <row r="149" spans="1:89" s="25" customFormat="1" ht="16.5" customHeight="1">
      <c r="B149" s="23"/>
      <c r="C149" s="98" t="s">
        <v>300</v>
      </c>
      <c r="D149" s="98" t="s">
        <v>207</v>
      </c>
      <c r="E149" s="99" t="s">
        <v>1816</v>
      </c>
      <c r="F149" s="100" t="s">
        <v>1817</v>
      </c>
      <c r="G149" s="101" t="s">
        <v>346</v>
      </c>
      <c r="H149" s="102">
        <v>1</v>
      </c>
      <c r="I149" s="5"/>
      <c r="J149" s="102">
        <f>ROUND(I149*H149,2)</f>
        <v>0</v>
      </c>
      <c r="K149" s="100" t="s">
        <v>1</v>
      </c>
      <c r="L149" s="23"/>
      <c r="M149" s="103" t="s">
        <v>1</v>
      </c>
      <c r="N149" s="104" t="s">
        <v>44</v>
      </c>
      <c r="O149" s="105"/>
      <c r="P149" s="106">
        <f>O149*H149</f>
        <v>0</v>
      </c>
      <c r="Q149" s="106">
        <v>0</v>
      </c>
      <c r="R149" s="106">
        <f>Q149*H149</f>
        <v>0</v>
      </c>
      <c r="S149" s="106">
        <v>0</v>
      </c>
      <c r="T149" s="107">
        <f>S149*H149</f>
        <v>0</v>
      </c>
      <c r="BP149" s="108" t="s">
        <v>1779</v>
      </c>
      <c r="BR149" s="108" t="s">
        <v>207</v>
      </c>
      <c r="BS149" s="108" t="s">
        <v>88</v>
      </c>
      <c r="BW149" s="15" t="s">
        <v>205</v>
      </c>
      <c r="CC149" s="109">
        <f>IF(N149="základní",J149,0)</f>
        <v>0</v>
      </c>
      <c r="CD149" s="109">
        <f>IF(N149="snížená",J149,0)</f>
        <v>0</v>
      </c>
      <c r="CE149" s="109">
        <f>IF(N149="zákl. přenesená",J149,0)</f>
        <v>0</v>
      </c>
      <c r="CF149" s="109">
        <f>IF(N149="sníž. přenesená",J149,0)</f>
        <v>0</v>
      </c>
      <c r="CG149" s="109">
        <f>IF(N149="nulová",J149,0)</f>
        <v>0</v>
      </c>
      <c r="CH149" s="15" t="s">
        <v>86</v>
      </c>
      <c r="CI149" s="109">
        <f>ROUND(I149*H149,2)</f>
        <v>0</v>
      </c>
      <c r="CJ149" s="15" t="s">
        <v>1779</v>
      </c>
      <c r="CK149" s="108" t="s">
        <v>1818</v>
      </c>
    </row>
    <row r="150" spans="1:89" s="25" customFormat="1" ht="29.25">
      <c r="B150" s="23"/>
      <c r="D150" s="110" t="s">
        <v>216</v>
      </c>
      <c r="F150" s="111" t="s">
        <v>998</v>
      </c>
      <c r="I150" s="2"/>
      <c r="L150" s="23"/>
      <c r="M150" s="112"/>
      <c r="N150" s="105"/>
      <c r="O150" s="105"/>
      <c r="P150" s="105"/>
      <c r="Q150" s="105"/>
      <c r="R150" s="105"/>
      <c r="S150" s="105"/>
      <c r="T150" s="113"/>
      <c r="BR150" s="15" t="s">
        <v>216</v>
      </c>
      <c r="BS150" s="15" t="s">
        <v>88</v>
      </c>
    </row>
    <row r="151" spans="1:89" s="25" customFormat="1" ht="24" customHeight="1">
      <c r="B151" s="23"/>
      <c r="C151" s="98" t="s">
        <v>306</v>
      </c>
      <c r="D151" s="98" t="s">
        <v>207</v>
      </c>
      <c r="E151" s="99" t="s">
        <v>1819</v>
      </c>
      <c r="F151" s="100" t="s">
        <v>1820</v>
      </c>
      <c r="G151" s="101" t="s">
        <v>1778</v>
      </c>
      <c r="H151" s="102">
        <v>1</v>
      </c>
      <c r="I151" s="5"/>
      <c r="J151" s="102">
        <f>ROUND(I151*H151,2)</f>
        <v>0</v>
      </c>
      <c r="K151" s="100" t="s">
        <v>1</v>
      </c>
      <c r="L151" s="23"/>
      <c r="M151" s="103" t="s">
        <v>1</v>
      </c>
      <c r="N151" s="104" t="s">
        <v>44</v>
      </c>
      <c r="O151" s="105"/>
      <c r="P151" s="106">
        <f>O151*H151</f>
        <v>0</v>
      </c>
      <c r="Q151" s="106">
        <v>0</v>
      </c>
      <c r="R151" s="106">
        <f>Q151*H151</f>
        <v>0</v>
      </c>
      <c r="S151" s="106">
        <v>0</v>
      </c>
      <c r="T151" s="107">
        <f>S151*H151</f>
        <v>0</v>
      </c>
      <c r="BP151" s="108" t="s">
        <v>1779</v>
      </c>
      <c r="BR151" s="108" t="s">
        <v>207</v>
      </c>
      <c r="BS151" s="108" t="s">
        <v>88</v>
      </c>
      <c r="BW151" s="15" t="s">
        <v>205</v>
      </c>
      <c r="CC151" s="109">
        <f>IF(N151="základní",J151,0)</f>
        <v>0</v>
      </c>
      <c r="CD151" s="109">
        <f>IF(N151="snížená",J151,0)</f>
        <v>0</v>
      </c>
      <c r="CE151" s="109">
        <f>IF(N151="zákl. přenesená",J151,0)</f>
        <v>0</v>
      </c>
      <c r="CF151" s="109">
        <f>IF(N151="sníž. přenesená",J151,0)</f>
        <v>0</v>
      </c>
      <c r="CG151" s="109">
        <f>IF(N151="nulová",J151,0)</f>
        <v>0</v>
      </c>
      <c r="CH151" s="15" t="s">
        <v>86</v>
      </c>
      <c r="CI151" s="109">
        <f>ROUND(I151*H151,2)</f>
        <v>0</v>
      </c>
      <c r="CJ151" s="15" t="s">
        <v>1779</v>
      </c>
      <c r="CK151" s="108" t="s">
        <v>1821</v>
      </c>
    </row>
    <row r="152" spans="1:89" s="25" customFormat="1" ht="54" customHeight="1">
      <c r="B152" s="23"/>
      <c r="D152" s="110" t="s">
        <v>216</v>
      </c>
      <c r="F152" s="111" t="s">
        <v>1862</v>
      </c>
      <c r="I152" s="2"/>
      <c r="L152" s="23"/>
      <c r="M152" s="112"/>
      <c r="N152" s="105"/>
      <c r="O152" s="105"/>
      <c r="P152" s="105"/>
      <c r="Q152" s="105"/>
      <c r="R152" s="105"/>
      <c r="S152" s="105"/>
      <c r="T152" s="113"/>
      <c r="BR152" s="15" t="s">
        <v>216</v>
      </c>
      <c r="BS152" s="15" t="s">
        <v>88</v>
      </c>
      <c r="CI152" s="109">
        <f t="shared" ref="CI152:CI154" si="0">ROUND(I152*H152,2)</f>
        <v>0</v>
      </c>
    </row>
    <row r="153" spans="1:89" s="25" customFormat="1" ht="16.5" customHeight="1">
      <c r="B153" s="23"/>
      <c r="C153" s="98">
        <v>13</v>
      </c>
      <c r="D153" s="98" t="s">
        <v>207</v>
      </c>
      <c r="E153" s="99" t="s">
        <v>1860</v>
      </c>
      <c r="F153" s="100" t="s">
        <v>1861</v>
      </c>
      <c r="G153" s="101" t="s">
        <v>1778</v>
      </c>
      <c r="H153" s="102">
        <v>1</v>
      </c>
      <c r="I153" s="5"/>
      <c r="J153" s="102">
        <f>ROUND(I153*H153,2)</f>
        <v>0</v>
      </c>
      <c r="K153" s="100" t="s">
        <v>1</v>
      </c>
      <c r="L153" s="23"/>
      <c r="M153" s="112"/>
      <c r="N153" s="105"/>
      <c r="O153" s="105"/>
      <c r="P153" s="105"/>
      <c r="Q153" s="105"/>
      <c r="R153" s="105"/>
      <c r="S153" s="105"/>
      <c r="T153" s="113"/>
      <c r="BR153" s="15"/>
      <c r="BS153" s="15"/>
      <c r="CI153" s="109">
        <f t="shared" si="0"/>
        <v>0</v>
      </c>
    </row>
    <row r="154" spans="1:89" s="25" customFormat="1" ht="11.25" customHeight="1">
      <c r="B154" s="23"/>
      <c r="D154" s="110" t="s">
        <v>214</v>
      </c>
      <c r="F154" s="134" t="s">
        <v>1865</v>
      </c>
      <c r="I154" s="2"/>
      <c r="L154" s="23"/>
      <c r="M154" s="112"/>
      <c r="N154" s="105"/>
      <c r="O154" s="105"/>
      <c r="P154" s="105"/>
      <c r="Q154" s="105"/>
      <c r="R154" s="105"/>
      <c r="S154" s="105"/>
      <c r="T154" s="113"/>
      <c r="BR154" s="15"/>
      <c r="BS154" s="15"/>
      <c r="CI154" s="109">
        <f t="shared" si="0"/>
        <v>0</v>
      </c>
    </row>
    <row r="155" spans="1:89" s="25" customFormat="1" ht="11.25" customHeight="1">
      <c r="A155" s="115"/>
      <c r="B155" s="114"/>
      <c r="C155" s="115"/>
      <c r="D155" s="110" t="s">
        <v>218</v>
      </c>
      <c r="E155" s="116" t="s">
        <v>1</v>
      </c>
      <c r="F155" s="135" t="s">
        <v>1864</v>
      </c>
      <c r="G155" s="115"/>
      <c r="H155" s="116" t="s">
        <v>1</v>
      </c>
      <c r="I155" s="9"/>
      <c r="J155" s="115"/>
      <c r="K155" s="115"/>
      <c r="L155" s="23"/>
      <c r="M155" s="112"/>
      <c r="N155" s="105"/>
      <c r="O155" s="105"/>
      <c r="P155" s="105"/>
      <c r="Q155" s="105"/>
      <c r="R155" s="105"/>
      <c r="S155" s="105"/>
      <c r="T155" s="113"/>
      <c r="BR155" s="15"/>
      <c r="BS155" s="15"/>
    </row>
    <row r="156" spans="1:89" s="25" customFormat="1" ht="21" customHeight="1">
      <c r="A156" s="115"/>
      <c r="B156" s="114"/>
      <c r="C156" s="115"/>
      <c r="D156" s="110" t="s">
        <v>218</v>
      </c>
      <c r="E156" s="116" t="s">
        <v>1</v>
      </c>
      <c r="F156" s="135" t="s">
        <v>1863</v>
      </c>
      <c r="G156" s="115"/>
      <c r="H156" s="116" t="s">
        <v>1</v>
      </c>
      <c r="I156" s="9"/>
      <c r="J156" s="115"/>
      <c r="K156" s="115"/>
      <c r="L156" s="23"/>
      <c r="M156" s="112"/>
      <c r="N156" s="105"/>
      <c r="O156" s="105"/>
      <c r="P156" s="105"/>
      <c r="Q156" s="105"/>
      <c r="R156" s="105"/>
      <c r="S156" s="105"/>
      <c r="T156" s="113"/>
      <c r="BR156" s="15"/>
      <c r="BS156" s="15"/>
    </row>
    <row r="157" spans="1:89" s="25" customFormat="1" ht="11.25" customHeight="1">
      <c r="A157" s="122"/>
      <c r="B157" s="121"/>
      <c r="C157" s="122"/>
      <c r="D157" s="110" t="s">
        <v>218</v>
      </c>
      <c r="E157" s="123" t="s">
        <v>1</v>
      </c>
      <c r="F157" s="124" t="s">
        <v>86</v>
      </c>
      <c r="G157" s="122"/>
      <c r="H157" s="136">
        <v>1</v>
      </c>
      <c r="I157" s="6"/>
      <c r="J157" s="122"/>
      <c r="K157" s="122"/>
      <c r="L157" s="23"/>
      <c r="M157" s="112"/>
      <c r="N157" s="105"/>
      <c r="O157" s="105"/>
      <c r="P157" s="105"/>
      <c r="Q157" s="105"/>
      <c r="R157" s="105"/>
      <c r="S157" s="105"/>
      <c r="T157" s="113"/>
      <c r="BR157" s="15"/>
      <c r="BS157" s="15"/>
    </row>
    <row r="158" spans="1:89" s="25" customFormat="1" ht="48" customHeight="1">
      <c r="B158" s="23"/>
      <c r="C158" s="98">
        <v>14</v>
      </c>
      <c r="D158" s="98" t="s">
        <v>207</v>
      </c>
      <c r="E158" s="99" t="s">
        <v>1822</v>
      </c>
      <c r="F158" s="100" t="s">
        <v>1823</v>
      </c>
      <c r="G158" s="101" t="s">
        <v>1778</v>
      </c>
      <c r="H158" s="102">
        <v>1</v>
      </c>
      <c r="I158" s="5"/>
      <c r="J158" s="102">
        <f>ROUND(I158*H158,2)</f>
        <v>0</v>
      </c>
      <c r="K158" s="100" t="s">
        <v>1</v>
      </c>
      <c r="L158" s="23"/>
      <c r="M158" s="103" t="s">
        <v>1</v>
      </c>
      <c r="N158" s="104" t="s">
        <v>44</v>
      </c>
      <c r="O158" s="105"/>
      <c r="P158" s="106">
        <f>O158*H158</f>
        <v>0</v>
      </c>
      <c r="Q158" s="106">
        <v>0</v>
      </c>
      <c r="R158" s="106">
        <f>Q158*H158</f>
        <v>0</v>
      </c>
      <c r="S158" s="106">
        <v>0</v>
      </c>
      <c r="T158" s="107">
        <f>S158*H158</f>
        <v>0</v>
      </c>
      <c r="BP158" s="108" t="s">
        <v>1779</v>
      </c>
      <c r="BR158" s="108" t="s">
        <v>207</v>
      </c>
      <c r="BS158" s="108" t="s">
        <v>88</v>
      </c>
      <c r="BW158" s="15" t="s">
        <v>205</v>
      </c>
      <c r="CC158" s="109">
        <f>IF(N158="základní",J158,0)</f>
        <v>0</v>
      </c>
      <c r="CD158" s="109">
        <f>IF(N158="snížená",J158,0)</f>
        <v>0</v>
      </c>
      <c r="CE158" s="109">
        <f>IF(N158="zákl. přenesená",J158,0)</f>
        <v>0</v>
      </c>
      <c r="CF158" s="109">
        <f>IF(N158="sníž. přenesená",J158,0)</f>
        <v>0</v>
      </c>
      <c r="CG158" s="109">
        <f>IF(N158="nulová",J158,0)</f>
        <v>0</v>
      </c>
      <c r="CH158" s="15" t="s">
        <v>86</v>
      </c>
      <c r="CI158" s="109">
        <f>ROUND(I158*H158,2)</f>
        <v>0</v>
      </c>
      <c r="CJ158" s="15" t="s">
        <v>1779</v>
      </c>
      <c r="CK158" s="108" t="s">
        <v>1824</v>
      </c>
    </row>
    <row r="159" spans="1:89" s="25" customFormat="1" ht="29.25">
      <c r="B159" s="23"/>
      <c r="D159" s="110" t="s">
        <v>216</v>
      </c>
      <c r="F159" s="111" t="s">
        <v>998</v>
      </c>
      <c r="I159" s="2"/>
      <c r="L159" s="23"/>
      <c r="M159" s="112"/>
      <c r="N159" s="105"/>
      <c r="O159" s="105"/>
      <c r="P159" s="105"/>
      <c r="Q159" s="105"/>
      <c r="R159" s="105"/>
      <c r="S159" s="105"/>
      <c r="T159" s="113"/>
      <c r="BR159" s="15" t="s">
        <v>216</v>
      </c>
      <c r="BS159" s="15" t="s">
        <v>88</v>
      </c>
    </row>
    <row r="160" spans="1:89" s="86" customFormat="1" ht="22.9" customHeight="1">
      <c r="B160" s="85"/>
      <c r="D160" s="87" t="s">
        <v>78</v>
      </c>
      <c r="E160" s="96" t="s">
        <v>1825</v>
      </c>
      <c r="F160" s="96" t="s">
        <v>1826</v>
      </c>
      <c r="I160" s="4"/>
      <c r="J160" s="97">
        <f>CI160</f>
        <v>0</v>
      </c>
      <c r="L160" s="85"/>
      <c r="M160" s="90"/>
      <c r="N160" s="91"/>
      <c r="O160" s="91"/>
      <c r="P160" s="92">
        <f>SUM(P161:P187)</f>
        <v>0</v>
      </c>
      <c r="Q160" s="91"/>
      <c r="R160" s="92">
        <f>SUM(R161:R187)</f>
        <v>0</v>
      </c>
      <c r="S160" s="91"/>
      <c r="T160" s="93">
        <f>SUM(T161:T187)</f>
        <v>0</v>
      </c>
      <c r="BP160" s="87" t="s">
        <v>258</v>
      </c>
      <c r="BR160" s="94" t="s">
        <v>78</v>
      </c>
      <c r="BS160" s="94" t="s">
        <v>86</v>
      </c>
      <c r="BW160" s="87" t="s">
        <v>205</v>
      </c>
      <c r="CI160" s="95">
        <f>SUM(CI161:CI187)</f>
        <v>0</v>
      </c>
    </row>
    <row r="161" spans="2:89" s="25" customFormat="1" ht="48" customHeight="1">
      <c r="B161" s="23"/>
      <c r="C161" s="98">
        <v>15</v>
      </c>
      <c r="D161" s="98" t="s">
        <v>207</v>
      </c>
      <c r="E161" s="99" t="s">
        <v>1827</v>
      </c>
      <c r="F161" s="100" t="s">
        <v>1828</v>
      </c>
      <c r="G161" s="101" t="s">
        <v>1778</v>
      </c>
      <c r="H161" s="102">
        <v>1</v>
      </c>
      <c r="I161" s="5"/>
      <c r="J161" s="102">
        <f>ROUND(I161*H161,2)</f>
        <v>0</v>
      </c>
      <c r="K161" s="100" t="s">
        <v>1</v>
      </c>
      <c r="L161" s="23"/>
      <c r="M161" s="103" t="s">
        <v>1</v>
      </c>
      <c r="N161" s="104" t="s">
        <v>44</v>
      </c>
      <c r="O161" s="105"/>
      <c r="P161" s="106">
        <f>O161*H161</f>
        <v>0</v>
      </c>
      <c r="Q161" s="106">
        <v>0</v>
      </c>
      <c r="R161" s="106">
        <f>Q161*H161</f>
        <v>0</v>
      </c>
      <c r="S161" s="106">
        <v>0</v>
      </c>
      <c r="T161" s="107">
        <f>S161*H161</f>
        <v>0</v>
      </c>
      <c r="BP161" s="108" t="s">
        <v>1779</v>
      </c>
      <c r="BR161" s="108" t="s">
        <v>207</v>
      </c>
      <c r="BS161" s="108" t="s">
        <v>88</v>
      </c>
      <c r="BW161" s="15" t="s">
        <v>205</v>
      </c>
      <c r="CC161" s="109">
        <f>IF(N161="základní",J161,0)</f>
        <v>0</v>
      </c>
      <c r="CD161" s="109">
        <f>IF(N161="snížená",J161,0)</f>
        <v>0</v>
      </c>
      <c r="CE161" s="109">
        <f>IF(N161="zákl. přenesená",J161,0)</f>
        <v>0</v>
      </c>
      <c r="CF161" s="109">
        <f>IF(N161="sníž. přenesená",J161,0)</f>
        <v>0</v>
      </c>
      <c r="CG161" s="109">
        <f>IF(N161="nulová",J161,0)</f>
        <v>0</v>
      </c>
      <c r="CH161" s="15" t="s">
        <v>86</v>
      </c>
      <c r="CI161" s="109">
        <f>ROUND(I161*H161,2)</f>
        <v>0</v>
      </c>
      <c r="CJ161" s="15" t="s">
        <v>1779</v>
      </c>
      <c r="CK161" s="108" t="s">
        <v>1829</v>
      </c>
    </row>
    <row r="162" spans="2:89" s="25" customFormat="1" ht="29.25">
      <c r="B162" s="23"/>
      <c r="D162" s="110" t="s">
        <v>216</v>
      </c>
      <c r="F162" s="111" t="s">
        <v>998</v>
      </c>
      <c r="I162" s="2"/>
      <c r="L162" s="23"/>
      <c r="M162" s="112"/>
      <c r="N162" s="105"/>
      <c r="O162" s="105"/>
      <c r="P162" s="105"/>
      <c r="Q162" s="105"/>
      <c r="R162" s="105"/>
      <c r="S162" s="105"/>
      <c r="T162" s="113"/>
      <c r="BR162" s="15" t="s">
        <v>216</v>
      </c>
      <c r="BS162" s="15" t="s">
        <v>88</v>
      </c>
    </row>
    <row r="163" spans="2:89" s="25" customFormat="1" ht="36" customHeight="1">
      <c r="B163" s="23"/>
      <c r="C163" s="98">
        <v>16</v>
      </c>
      <c r="D163" s="98" t="s">
        <v>207</v>
      </c>
      <c r="E163" s="99" t="s">
        <v>1830</v>
      </c>
      <c r="F163" s="100" t="s">
        <v>1831</v>
      </c>
      <c r="G163" s="101" t="s">
        <v>1778</v>
      </c>
      <c r="H163" s="102">
        <v>1</v>
      </c>
      <c r="I163" s="5"/>
      <c r="J163" s="102">
        <f>ROUND(I163*H163,2)</f>
        <v>0</v>
      </c>
      <c r="K163" s="100" t="s">
        <v>1</v>
      </c>
      <c r="L163" s="23"/>
      <c r="M163" s="103" t="s">
        <v>1</v>
      </c>
      <c r="N163" s="104" t="s">
        <v>44</v>
      </c>
      <c r="O163" s="105"/>
      <c r="P163" s="106">
        <f>O163*H163</f>
        <v>0</v>
      </c>
      <c r="Q163" s="106">
        <v>0</v>
      </c>
      <c r="R163" s="106">
        <f>Q163*H163</f>
        <v>0</v>
      </c>
      <c r="S163" s="106">
        <v>0</v>
      </c>
      <c r="T163" s="107">
        <f>S163*H163</f>
        <v>0</v>
      </c>
      <c r="BP163" s="108" t="s">
        <v>1779</v>
      </c>
      <c r="BR163" s="108" t="s">
        <v>207</v>
      </c>
      <c r="BS163" s="108" t="s">
        <v>88</v>
      </c>
      <c r="BW163" s="15" t="s">
        <v>205</v>
      </c>
      <c r="CC163" s="109">
        <f>IF(N163="základní",J163,0)</f>
        <v>0</v>
      </c>
      <c r="CD163" s="109">
        <f>IF(N163="snížená",J163,0)</f>
        <v>0</v>
      </c>
      <c r="CE163" s="109">
        <f>IF(N163="zákl. přenesená",J163,0)</f>
        <v>0</v>
      </c>
      <c r="CF163" s="109">
        <f>IF(N163="sníž. přenesená",J163,0)</f>
        <v>0</v>
      </c>
      <c r="CG163" s="109">
        <f>IF(N163="nulová",J163,0)</f>
        <v>0</v>
      </c>
      <c r="CH163" s="15" t="s">
        <v>86</v>
      </c>
      <c r="CI163" s="109">
        <f>ROUND(I163*H163,2)</f>
        <v>0</v>
      </c>
      <c r="CJ163" s="15" t="s">
        <v>1779</v>
      </c>
      <c r="CK163" s="108" t="s">
        <v>1832</v>
      </c>
    </row>
    <row r="164" spans="2:89" s="25" customFormat="1" ht="29.25">
      <c r="B164" s="23"/>
      <c r="D164" s="110" t="s">
        <v>216</v>
      </c>
      <c r="F164" s="111" t="s">
        <v>998</v>
      </c>
      <c r="I164" s="2"/>
      <c r="L164" s="23"/>
      <c r="M164" s="112"/>
      <c r="N164" s="105"/>
      <c r="O164" s="105"/>
      <c r="P164" s="105"/>
      <c r="Q164" s="105"/>
      <c r="R164" s="105"/>
      <c r="S164" s="105"/>
      <c r="T164" s="113"/>
      <c r="BR164" s="15" t="s">
        <v>216</v>
      </c>
      <c r="BS164" s="15" t="s">
        <v>88</v>
      </c>
    </row>
    <row r="165" spans="2:89" s="25" customFormat="1" ht="24" customHeight="1">
      <c r="B165" s="23"/>
      <c r="C165" s="98">
        <v>17</v>
      </c>
      <c r="D165" s="98" t="s">
        <v>207</v>
      </c>
      <c r="E165" s="99" t="s">
        <v>1833</v>
      </c>
      <c r="F165" s="100" t="s">
        <v>1834</v>
      </c>
      <c r="G165" s="101" t="s">
        <v>1778</v>
      </c>
      <c r="H165" s="102">
        <v>1</v>
      </c>
      <c r="I165" s="5"/>
      <c r="J165" s="102">
        <f>ROUND(I165*H165,2)</f>
        <v>0</v>
      </c>
      <c r="K165" s="100" t="s">
        <v>1</v>
      </c>
      <c r="L165" s="23"/>
      <c r="M165" s="103" t="s">
        <v>1</v>
      </c>
      <c r="N165" s="104" t="s">
        <v>44</v>
      </c>
      <c r="O165" s="105"/>
      <c r="P165" s="106">
        <f>O165*H165</f>
        <v>0</v>
      </c>
      <c r="Q165" s="106">
        <v>0</v>
      </c>
      <c r="R165" s="106">
        <f>Q165*H165</f>
        <v>0</v>
      </c>
      <c r="S165" s="106">
        <v>0</v>
      </c>
      <c r="T165" s="107">
        <f>S165*H165</f>
        <v>0</v>
      </c>
      <c r="BP165" s="108" t="s">
        <v>1779</v>
      </c>
      <c r="BR165" s="108" t="s">
        <v>207</v>
      </c>
      <c r="BS165" s="108" t="s">
        <v>88</v>
      </c>
      <c r="BW165" s="15" t="s">
        <v>205</v>
      </c>
      <c r="CC165" s="109">
        <f>IF(N165="základní",J165,0)</f>
        <v>0</v>
      </c>
      <c r="CD165" s="109">
        <f>IF(N165="snížená",J165,0)</f>
        <v>0</v>
      </c>
      <c r="CE165" s="109">
        <f>IF(N165="zákl. přenesená",J165,0)</f>
        <v>0</v>
      </c>
      <c r="CF165" s="109">
        <f>IF(N165="sníž. přenesená",J165,0)</f>
        <v>0</v>
      </c>
      <c r="CG165" s="109">
        <f>IF(N165="nulová",J165,0)</f>
        <v>0</v>
      </c>
      <c r="CH165" s="15" t="s">
        <v>86</v>
      </c>
      <c r="CI165" s="109">
        <f>ROUND(I165*H165,2)</f>
        <v>0</v>
      </c>
      <c r="CJ165" s="15" t="s">
        <v>1779</v>
      </c>
      <c r="CK165" s="108" t="s">
        <v>1835</v>
      </c>
    </row>
    <row r="166" spans="2:89" s="25" customFormat="1" ht="29.25">
      <c r="B166" s="23"/>
      <c r="D166" s="110" t="s">
        <v>216</v>
      </c>
      <c r="F166" s="111" t="s">
        <v>998</v>
      </c>
      <c r="I166" s="2"/>
      <c r="L166" s="23"/>
      <c r="M166" s="112"/>
      <c r="N166" s="105"/>
      <c r="O166" s="105"/>
      <c r="P166" s="105"/>
      <c r="Q166" s="105"/>
      <c r="R166" s="105"/>
      <c r="S166" s="105"/>
      <c r="T166" s="113"/>
      <c r="BR166" s="15" t="s">
        <v>216</v>
      </c>
      <c r="BS166" s="15" t="s">
        <v>88</v>
      </c>
    </row>
    <row r="167" spans="2:89" s="25" customFormat="1" ht="24" customHeight="1">
      <c r="B167" s="23"/>
      <c r="C167" s="98">
        <v>18</v>
      </c>
      <c r="D167" s="98" t="s">
        <v>207</v>
      </c>
      <c r="E167" s="99" t="s">
        <v>1836</v>
      </c>
      <c r="F167" s="100" t="s">
        <v>1837</v>
      </c>
      <c r="G167" s="101" t="s">
        <v>1778</v>
      </c>
      <c r="H167" s="102">
        <v>1</v>
      </c>
      <c r="I167" s="5"/>
      <c r="J167" s="102">
        <f>ROUND(I167*H167,2)</f>
        <v>0</v>
      </c>
      <c r="K167" s="100" t="s">
        <v>1</v>
      </c>
      <c r="L167" s="23"/>
      <c r="M167" s="103" t="s">
        <v>1</v>
      </c>
      <c r="N167" s="104" t="s">
        <v>44</v>
      </c>
      <c r="O167" s="105"/>
      <c r="P167" s="106">
        <f>O167*H167</f>
        <v>0</v>
      </c>
      <c r="Q167" s="106">
        <v>0</v>
      </c>
      <c r="R167" s="106">
        <f>Q167*H167</f>
        <v>0</v>
      </c>
      <c r="S167" s="106">
        <v>0</v>
      </c>
      <c r="T167" s="107">
        <f>S167*H167</f>
        <v>0</v>
      </c>
      <c r="BP167" s="108" t="s">
        <v>1779</v>
      </c>
      <c r="BR167" s="108" t="s">
        <v>207</v>
      </c>
      <c r="BS167" s="108" t="s">
        <v>88</v>
      </c>
      <c r="BW167" s="15" t="s">
        <v>205</v>
      </c>
      <c r="CC167" s="109">
        <f>IF(N167="základní",J167,0)</f>
        <v>0</v>
      </c>
      <c r="CD167" s="109">
        <f>IF(N167="snížená",J167,0)</f>
        <v>0</v>
      </c>
      <c r="CE167" s="109">
        <f>IF(N167="zákl. přenesená",J167,0)</f>
        <v>0</v>
      </c>
      <c r="CF167" s="109">
        <f>IF(N167="sníž. přenesená",J167,0)</f>
        <v>0</v>
      </c>
      <c r="CG167" s="109">
        <f>IF(N167="nulová",J167,0)</f>
        <v>0</v>
      </c>
      <c r="CH167" s="15" t="s">
        <v>86</v>
      </c>
      <c r="CI167" s="109">
        <f>ROUND(I167*H167,2)</f>
        <v>0</v>
      </c>
      <c r="CJ167" s="15" t="s">
        <v>1779</v>
      </c>
      <c r="CK167" s="108" t="s">
        <v>1838</v>
      </c>
    </row>
    <row r="168" spans="2:89" s="25" customFormat="1" ht="29.25">
      <c r="B168" s="23"/>
      <c r="D168" s="110" t="s">
        <v>216</v>
      </c>
      <c r="F168" s="111" t="s">
        <v>998</v>
      </c>
      <c r="I168" s="2"/>
      <c r="L168" s="23"/>
      <c r="M168" s="112"/>
      <c r="N168" s="105"/>
      <c r="O168" s="105"/>
      <c r="P168" s="105"/>
      <c r="Q168" s="105"/>
      <c r="R168" s="105"/>
      <c r="S168" s="105"/>
      <c r="T168" s="113"/>
      <c r="BR168" s="15" t="s">
        <v>216</v>
      </c>
      <c r="BS168" s="15" t="s">
        <v>88</v>
      </c>
    </row>
    <row r="169" spans="2:89" s="25" customFormat="1" ht="16.5" customHeight="1">
      <c r="B169" s="23"/>
      <c r="C169" s="98">
        <v>19</v>
      </c>
      <c r="D169" s="98" t="s">
        <v>207</v>
      </c>
      <c r="E169" s="99" t="s">
        <v>1839</v>
      </c>
      <c r="F169" s="100" t="s">
        <v>1840</v>
      </c>
      <c r="G169" s="101" t="s">
        <v>1778</v>
      </c>
      <c r="H169" s="102">
        <v>1</v>
      </c>
      <c r="I169" s="5"/>
      <c r="J169" s="102">
        <f>ROUND(I169*H169,2)</f>
        <v>0</v>
      </c>
      <c r="K169" s="100" t="s">
        <v>1</v>
      </c>
      <c r="L169" s="23"/>
      <c r="M169" s="103" t="s">
        <v>1</v>
      </c>
      <c r="N169" s="104" t="s">
        <v>44</v>
      </c>
      <c r="O169" s="105"/>
      <c r="P169" s="106">
        <f>O169*H169</f>
        <v>0</v>
      </c>
      <c r="Q169" s="106">
        <v>0</v>
      </c>
      <c r="R169" s="106">
        <f>Q169*H169</f>
        <v>0</v>
      </c>
      <c r="S169" s="106">
        <v>0</v>
      </c>
      <c r="T169" s="107">
        <f>S169*H169</f>
        <v>0</v>
      </c>
      <c r="BP169" s="108" t="s">
        <v>1779</v>
      </c>
      <c r="BR169" s="108" t="s">
        <v>207</v>
      </c>
      <c r="BS169" s="108" t="s">
        <v>88</v>
      </c>
      <c r="BW169" s="15" t="s">
        <v>205</v>
      </c>
      <c r="CC169" s="109">
        <f>IF(N169="základní",J169,0)</f>
        <v>0</v>
      </c>
      <c r="CD169" s="109">
        <f>IF(N169="snížená",J169,0)</f>
        <v>0</v>
      </c>
      <c r="CE169" s="109">
        <f>IF(N169="zákl. přenesená",J169,0)</f>
        <v>0</v>
      </c>
      <c r="CF169" s="109">
        <f>IF(N169="sníž. přenesená",J169,0)</f>
        <v>0</v>
      </c>
      <c r="CG169" s="109">
        <f>IF(N169="nulová",J169,0)</f>
        <v>0</v>
      </c>
      <c r="CH169" s="15" t="s">
        <v>86</v>
      </c>
      <c r="CI169" s="109">
        <f>ROUND(I169*H169,2)</f>
        <v>0</v>
      </c>
      <c r="CJ169" s="15" t="s">
        <v>1779</v>
      </c>
      <c r="CK169" s="108" t="s">
        <v>1841</v>
      </c>
    </row>
    <row r="170" spans="2:89" s="25" customFormat="1" ht="68.25">
      <c r="B170" s="23"/>
      <c r="D170" s="110" t="s">
        <v>216</v>
      </c>
      <c r="F170" s="111" t="s">
        <v>1842</v>
      </c>
      <c r="I170" s="2"/>
      <c r="L170" s="23"/>
      <c r="M170" s="112"/>
      <c r="N170" s="105"/>
      <c r="O170" s="105"/>
      <c r="P170" s="105"/>
      <c r="Q170" s="105"/>
      <c r="R170" s="105"/>
      <c r="S170" s="105"/>
      <c r="T170" s="113"/>
      <c r="BR170" s="15" t="s">
        <v>216</v>
      </c>
      <c r="BS170" s="15" t="s">
        <v>88</v>
      </c>
      <c r="CI170" s="109">
        <f t="shared" ref="CI170:CI171" si="1">ROUND(I170*H170,2)</f>
        <v>0</v>
      </c>
    </row>
    <row r="171" spans="2:89" s="25" customFormat="1" ht="24" customHeight="1">
      <c r="B171" s="23"/>
      <c r="C171" s="98">
        <v>20</v>
      </c>
      <c r="D171" s="98" t="s">
        <v>207</v>
      </c>
      <c r="E171" s="99" t="s">
        <v>1868</v>
      </c>
      <c r="F171" s="100" t="s">
        <v>1869</v>
      </c>
      <c r="G171" s="101" t="s">
        <v>1778</v>
      </c>
      <c r="H171" s="102">
        <v>1</v>
      </c>
      <c r="I171" s="5"/>
      <c r="J171" s="102">
        <f>ROUND(I171*H171,2)</f>
        <v>0</v>
      </c>
      <c r="K171" s="100" t="s">
        <v>1</v>
      </c>
      <c r="L171" s="23"/>
      <c r="M171" s="103" t="s">
        <v>1</v>
      </c>
      <c r="N171" s="104" t="s">
        <v>44</v>
      </c>
      <c r="O171" s="105"/>
      <c r="P171" s="106">
        <f>O171*H171</f>
        <v>0</v>
      </c>
      <c r="Q171" s="106">
        <v>0</v>
      </c>
      <c r="R171" s="106">
        <f>Q171*H171</f>
        <v>0</v>
      </c>
      <c r="S171" s="106">
        <v>0</v>
      </c>
      <c r="T171" s="107">
        <f>S171*H171</f>
        <v>0</v>
      </c>
      <c r="BP171" s="108" t="s">
        <v>1779</v>
      </c>
      <c r="BR171" s="108" t="s">
        <v>207</v>
      </c>
      <c r="BS171" s="108" t="s">
        <v>88</v>
      </c>
      <c r="BW171" s="15" t="s">
        <v>205</v>
      </c>
      <c r="CC171" s="109">
        <f>IF(N171="základní",J171,0)</f>
        <v>0</v>
      </c>
      <c r="CD171" s="109">
        <f>IF(N171="snížená",J171,0)</f>
        <v>0</v>
      </c>
      <c r="CE171" s="109">
        <f>IF(N171="zákl. přenesená",J171,0)</f>
        <v>0</v>
      </c>
      <c r="CF171" s="109">
        <f>IF(N171="sníž. přenesená",J171,0)</f>
        <v>0</v>
      </c>
      <c r="CG171" s="109">
        <f>IF(N171="nulová",J171,0)</f>
        <v>0</v>
      </c>
      <c r="CH171" s="15" t="s">
        <v>86</v>
      </c>
      <c r="CI171" s="109">
        <f t="shared" si="1"/>
        <v>0</v>
      </c>
      <c r="CJ171" s="15" t="s">
        <v>1779</v>
      </c>
      <c r="CK171" s="108" t="s">
        <v>1843</v>
      </c>
    </row>
    <row r="172" spans="2:89" s="25" customFormat="1" ht="38.25" customHeight="1">
      <c r="B172" s="23"/>
      <c r="C172" s="129"/>
      <c r="D172" s="129"/>
      <c r="E172" s="130"/>
      <c r="F172" s="111" t="s">
        <v>1877</v>
      </c>
      <c r="G172" s="131"/>
      <c r="H172" s="132"/>
      <c r="I172" s="281"/>
      <c r="J172" s="132"/>
      <c r="K172" s="133"/>
      <c r="L172" s="23"/>
      <c r="M172" s="103"/>
      <c r="N172" s="104"/>
      <c r="O172" s="105"/>
      <c r="P172" s="106"/>
      <c r="Q172" s="106"/>
      <c r="R172" s="106"/>
      <c r="S172" s="106"/>
      <c r="T172" s="107"/>
      <c r="BP172" s="108"/>
      <c r="BR172" s="108"/>
      <c r="BS172" s="108"/>
      <c r="BW172" s="15"/>
      <c r="CC172" s="109"/>
      <c r="CD172" s="109"/>
      <c r="CE172" s="109"/>
      <c r="CF172" s="109"/>
      <c r="CG172" s="109"/>
      <c r="CH172" s="15"/>
      <c r="CI172" s="109">
        <f t="shared" ref="CI172:CI174" si="2">ROUND(I172*H172,2)</f>
        <v>0</v>
      </c>
      <c r="CJ172" s="15"/>
      <c r="CK172" s="108"/>
    </row>
    <row r="173" spans="2:89" s="25" customFormat="1" ht="23.25" customHeight="1">
      <c r="B173" s="23"/>
      <c r="C173" s="98">
        <v>21</v>
      </c>
      <c r="D173" s="98" t="s">
        <v>207</v>
      </c>
      <c r="E173" s="99" t="s">
        <v>1870</v>
      </c>
      <c r="F173" s="100" t="s">
        <v>1871</v>
      </c>
      <c r="G173" s="101" t="s">
        <v>1778</v>
      </c>
      <c r="H173" s="137">
        <v>1</v>
      </c>
      <c r="I173" s="5"/>
      <c r="J173" s="102">
        <f>ROUND(I173*H173,2)</f>
        <v>0</v>
      </c>
      <c r="K173" s="100" t="s">
        <v>1</v>
      </c>
      <c r="L173" s="23"/>
      <c r="M173" s="103"/>
      <c r="N173" s="104"/>
      <c r="O173" s="105"/>
      <c r="P173" s="106"/>
      <c r="Q173" s="106"/>
      <c r="R173" s="106"/>
      <c r="S173" s="106"/>
      <c r="T173" s="107"/>
      <c r="BP173" s="108"/>
      <c r="BR173" s="108"/>
      <c r="BS173" s="108"/>
      <c r="BW173" s="15"/>
      <c r="CC173" s="109"/>
      <c r="CD173" s="109"/>
      <c r="CE173" s="109"/>
      <c r="CF173" s="109"/>
      <c r="CG173" s="109"/>
      <c r="CH173" s="15"/>
      <c r="CI173" s="109">
        <f t="shared" si="2"/>
        <v>0</v>
      </c>
      <c r="CJ173" s="15"/>
      <c r="CK173" s="108"/>
    </row>
    <row r="174" spans="2:89" s="25" customFormat="1" ht="12.75" customHeight="1">
      <c r="B174" s="23"/>
      <c r="C174" s="129"/>
      <c r="D174" s="129"/>
      <c r="E174" s="130"/>
      <c r="F174" s="134" t="s">
        <v>1865</v>
      </c>
      <c r="G174" s="131"/>
      <c r="H174" s="138"/>
      <c r="I174" s="281"/>
      <c r="J174" s="132"/>
      <c r="K174" s="133"/>
      <c r="L174" s="23"/>
      <c r="M174" s="103"/>
      <c r="N174" s="104"/>
      <c r="O174" s="105"/>
      <c r="P174" s="106"/>
      <c r="Q174" s="106"/>
      <c r="R174" s="106"/>
      <c r="S174" s="106"/>
      <c r="T174" s="107"/>
      <c r="BP174" s="108"/>
      <c r="BR174" s="108"/>
      <c r="BS174" s="108"/>
      <c r="BW174" s="15"/>
      <c r="CC174" s="109"/>
      <c r="CD174" s="109"/>
      <c r="CE174" s="109"/>
      <c r="CF174" s="109"/>
      <c r="CG174" s="109"/>
      <c r="CH174" s="15"/>
      <c r="CI174" s="109">
        <f t="shared" si="2"/>
        <v>0</v>
      </c>
      <c r="CJ174" s="15"/>
      <c r="CK174" s="108"/>
    </row>
    <row r="175" spans="2:89" s="25" customFormat="1" ht="19.5" customHeight="1">
      <c r="B175" s="23"/>
      <c r="C175" s="129"/>
      <c r="D175" s="129"/>
      <c r="E175" s="130"/>
      <c r="F175" s="135" t="s">
        <v>1873</v>
      </c>
      <c r="G175" s="131"/>
      <c r="H175" s="138"/>
      <c r="I175" s="281"/>
      <c r="J175" s="132"/>
      <c r="K175" s="133"/>
      <c r="L175" s="23"/>
      <c r="M175" s="103"/>
      <c r="N175" s="104"/>
      <c r="O175" s="105"/>
      <c r="P175" s="106"/>
      <c r="Q175" s="106"/>
      <c r="R175" s="106"/>
      <c r="S175" s="106"/>
      <c r="T175" s="107"/>
      <c r="BP175" s="108"/>
      <c r="BR175" s="108"/>
      <c r="BS175" s="108"/>
      <c r="BW175" s="15"/>
      <c r="CC175" s="109"/>
      <c r="CD175" s="109"/>
      <c r="CE175" s="109"/>
      <c r="CF175" s="109"/>
      <c r="CG175" s="109"/>
      <c r="CH175" s="15"/>
      <c r="CI175" s="109"/>
      <c r="CJ175" s="15"/>
      <c r="CK175" s="108"/>
    </row>
    <row r="176" spans="2:89" s="25" customFormat="1" ht="19.5" customHeight="1">
      <c r="B176" s="23"/>
      <c r="C176" s="129"/>
      <c r="D176" s="129"/>
      <c r="E176" s="130"/>
      <c r="F176" s="135" t="s">
        <v>1874</v>
      </c>
      <c r="G176" s="131"/>
      <c r="H176" s="138"/>
      <c r="I176" s="281"/>
      <c r="J176" s="132"/>
      <c r="K176" s="133"/>
      <c r="L176" s="23"/>
      <c r="M176" s="103"/>
      <c r="N176" s="104"/>
      <c r="O176" s="105"/>
      <c r="P176" s="106"/>
      <c r="Q176" s="106"/>
      <c r="R176" s="106"/>
      <c r="S176" s="106"/>
      <c r="T176" s="107"/>
      <c r="BP176" s="108"/>
      <c r="BR176" s="108"/>
      <c r="BS176" s="108"/>
      <c r="BW176" s="15"/>
      <c r="CC176" s="109"/>
      <c r="CD176" s="109"/>
      <c r="CE176" s="109"/>
      <c r="CF176" s="109"/>
      <c r="CG176" s="109"/>
      <c r="CH176" s="15"/>
      <c r="CI176" s="109"/>
      <c r="CJ176" s="15"/>
      <c r="CK176" s="108"/>
    </row>
    <row r="177" spans="2:89" s="25" customFormat="1" ht="13.5" customHeight="1">
      <c r="B177" s="23"/>
      <c r="C177" s="129"/>
      <c r="D177" s="129"/>
      <c r="E177" s="130"/>
      <c r="F177" s="135" t="s">
        <v>1872</v>
      </c>
      <c r="G177" s="131"/>
      <c r="H177" s="138"/>
      <c r="I177" s="281"/>
      <c r="J177" s="132"/>
      <c r="K177" s="133"/>
      <c r="L177" s="23"/>
      <c r="M177" s="103"/>
      <c r="N177" s="104"/>
      <c r="O177" s="105"/>
      <c r="P177" s="106"/>
      <c r="Q177" s="106"/>
      <c r="R177" s="106"/>
      <c r="S177" s="106"/>
      <c r="T177" s="107"/>
      <c r="BP177" s="108"/>
      <c r="BR177" s="108"/>
      <c r="BS177" s="108"/>
      <c r="BW177" s="15"/>
      <c r="CC177" s="109"/>
      <c r="CD177" s="109"/>
      <c r="CE177" s="109"/>
      <c r="CF177" s="109"/>
      <c r="CG177" s="109"/>
      <c r="CH177" s="15"/>
      <c r="CI177" s="109"/>
      <c r="CJ177" s="15"/>
      <c r="CK177" s="108"/>
    </row>
    <row r="178" spans="2:89" s="25" customFormat="1" ht="60" customHeight="1">
      <c r="B178" s="23"/>
      <c r="C178" s="98">
        <v>22</v>
      </c>
      <c r="D178" s="98" t="s">
        <v>207</v>
      </c>
      <c r="E178" s="99" t="s">
        <v>1844</v>
      </c>
      <c r="F178" s="100" t="s">
        <v>1845</v>
      </c>
      <c r="G178" s="101" t="s">
        <v>1778</v>
      </c>
      <c r="H178" s="102">
        <v>1</v>
      </c>
      <c r="I178" s="5"/>
      <c r="J178" s="102">
        <f>ROUND(I178*H178,2)</f>
        <v>0</v>
      </c>
      <c r="K178" s="100" t="s">
        <v>1</v>
      </c>
      <c r="L178" s="23"/>
      <c r="M178" s="103" t="s">
        <v>1</v>
      </c>
      <c r="N178" s="104" t="s">
        <v>44</v>
      </c>
      <c r="O178" s="105"/>
      <c r="P178" s="106">
        <f>O178*H178</f>
        <v>0</v>
      </c>
      <c r="Q178" s="106">
        <v>0</v>
      </c>
      <c r="R178" s="106">
        <f>Q178*H178</f>
        <v>0</v>
      </c>
      <c r="S178" s="106">
        <v>0</v>
      </c>
      <c r="T178" s="107">
        <f>S178*H178</f>
        <v>0</v>
      </c>
      <c r="BP178" s="108" t="s">
        <v>1779</v>
      </c>
      <c r="BR178" s="108" t="s">
        <v>207</v>
      </c>
      <c r="BS178" s="108" t="s">
        <v>88</v>
      </c>
      <c r="BW178" s="15" t="s">
        <v>205</v>
      </c>
      <c r="CC178" s="109">
        <f>IF(N178="základní",J178,0)</f>
        <v>0</v>
      </c>
      <c r="CD178" s="109">
        <f>IF(N178="snížená",J178,0)</f>
        <v>0</v>
      </c>
      <c r="CE178" s="109">
        <f>IF(N178="zákl. přenesená",J178,0)</f>
        <v>0</v>
      </c>
      <c r="CF178" s="109">
        <f>IF(N178="sníž. přenesená",J178,0)</f>
        <v>0</v>
      </c>
      <c r="CG178" s="109">
        <f>IF(N178="nulová",J178,0)</f>
        <v>0</v>
      </c>
      <c r="CH178" s="15" t="s">
        <v>86</v>
      </c>
      <c r="CI178" s="109">
        <f>ROUND(I178*H178,2)</f>
        <v>0</v>
      </c>
      <c r="CJ178" s="15" t="s">
        <v>1779</v>
      </c>
      <c r="CK178" s="108" t="s">
        <v>1846</v>
      </c>
    </row>
    <row r="179" spans="2:89" s="25" customFormat="1" ht="29.25">
      <c r="B179" s="23"/>
      <c r="D179" s="110" t="s">
        <v>216</v>
      </c>
      <c r="F179" s="111" t="s">
        <v>998</v>
      </c>
      <c r="I179" s="2"/>
      <c r="L179" s="23"/>
      <c r="M179" s="112"/>
      <c r="N179" s="105"/>
      <c r="O179" s="105"/>
      <c r="P179" s="105"/>
      <c r="Q179" s="105"/>
      <c r="R179" s="105"/>
      <c r="S179" s="105"/>
      <c r="T179" s="113"/>
      <c r="BR179" s="15" t="s">
        <v>216</v>
      </c>
      <c r="BS179" s="15" t="s">
        <v>88</v>
      </c>
    </row>
    <row r="180" spans="2:89" s="25" customFormat="1" ht="24" customHeight="1">
      <c r="B180" s="23"/>
      <c r="C180" s="98">
        <v>23</v>
      </c>
      <c r="D180" s="98" t="s">
        <v>207</v>
      </c>
      <c r="E180" s="99" t="s">
        <v>1847</v>
      </c>
      <c r="F180" s="100" t="s">
        <v>1848</v>
      </c>
      <c r="G180" s="101" t="s">
        <v>1778</v>
      </c>
      <c r="H180" s="102">
        <v>1</v>
      </c>
      <c r="I180" s="5"/>
      <c r="J180" s="102">
        <f>ROUND(I180*H180,2)</f>
        <v>0</v>
      </c>
      <c r="K180" s="100" t="s">
        <v>1</v>
      </c>
      <c r="L180" s="23"/>
      <c r="M180" s="103" t="s">
        <v>1</v>
      </c>
      <c r="N180" s="104" t="s">
        <v>44</v>
      </c>
      <c r="O180" s="105"/>
      <c r="P180" s="106">
        <f>O180*H180</f>
        <v>0</v>
      </c>
      <c r="Q180" s="106">
        <v>0</v>
      </c>
      <c r="R180" s="106">
        <f>Q180*H180</f>
        <v>0</v>
      </c>
      <c r="S180" s="106">
        <v>0</v>
      </c>
      <c r="T180" s="107">
        <f>S180*H180</f>
        <v>0</v>
      </c>
      <c r="BP180" s="108" t="s">
        <v>1779</v>
      </c>
      <c r="BR180" s="108" t="s">
        <v>207</v>
      </c>
      <c r="BS180" s="108" t="s">
        <v>88</v>
      </c>
      <c r="BW180" s="15" t="s">
        <v>205</v>
      </c>
      <c r="CC180" s="109">
        <f>IF(N180="základní",J180,0)</f>
        <v>0</v>
      </c>
      <c r="CD180" s="109">
        <f>IF(N180="snížená",J180,0)</f>
        <v>0</v>
      </c>
      <c r="CE180" s="109">
        <f>IF(N180="zákl. přenesená",J180,0)</f>
        <v>0</v>
      </c>
      <c r="CF180" s="109">
        <f>IF(N180="sníž. přenesená",J180,0)</f>
        <v>0</v>
      </c>
      <c r="CG180" s="109">
        <f>IF(N180="nulová",J180,0)</f>
        <v>0</v>
      </c>
      <c r="CH180" s="15" t="s">
        <v>86</v>
      </c>
      <c r="CI180" s="109">
        <f>ROUND(I180*H180,2)</f>
        <v>0</v>
      </c>
      <c r="CJ180" s="15" t="s">
        <v>1779</v>
      </c>
      <c r="CK180" s="108" t="s">
        <v>1849</v>
      </c>
    </row>
    <row r="181" spans="2:89" s="25" customFormat="1" ht="57.75" customHeight="1">
      <c r="B181" s="23"/>
      <c r="D181" s="110" t="s">
        <v>216</v>
      </c>
      <c r="F181" s="111" t="s">
        <v>1875</v>
      </c>
      <c r="I181" s="2"/>
      <c r="L181" s="23"/>
      <c r="M181" s="112"/>
      <c r="N181" s="105"/>
      <c r="O181" s="105"/>
      <c r="P181" s="105"/>
      <c r="Q181" s="105"/>
      <c r="R181" s="105"/>
      <c r="S181" s="105"/>
      <c r="T181" s="113"/>
      <c r="BR181" s="15" t="s">
        <v>216</v>
      </c>
      <c r="BS181" s="15" t="s">
        <v>88</v>
      </c>
    </row>
    <row r="182" spans="2:89" s="25" customFormat="1" ht="16.5" customHeight="1">
      <c r="B182" s="23"/>
      <c r="C182" s="98">
        <v>24</v>
      </c>
      <c r="D182" s="98" t="s">
        <v>207</v>
      </c>
      <c r="E182" s="99" t="s">
        <v>1850</v>
      </c>
      <c r="F182" s="100" t="s">
        <v>1851</v>
      </c>
      <c r="G182" s="101" t="s">
        <v>1778</v>
      </c>
      <c r="H182" s="102">
        <v>1</v>
      </c>
      <c r="I182" s="5"/>
      <c r="J182" s="102">
        <f>ROUND(I182*H182,2)</f>
        <v>0</v>
      </c>
      <c r="K182" s="100" t="s">
        <v>1</v>
      </c>
      <c r="L182" s="23"/>
      <c r="M182" s="103" t="s">
        <v>1</v>
      </c>
      <c r="N182" s="104" t="s">
        <v>44</v>
      </c>
      <c r="O182" s="105"/>
      <c r="P182" s="106">
        <f>O182*H182</f>
        <v>0</v>
      </c>
      <c r="Q182" s="106">
        <v>0</v>
      </c>
      <c r="R182" s="106">
        <f>Q182*H182</f>
        <v>0</v>
      </c>
      <c r="S182" s="106">
        <v>0</v>
      </c>
      <c r="T182" s="107">
        <f>S182*H182</f>
        <v>0</v>
      </c>
      <c r="BP182" s="108" t="s">
        <v>1779</v>
      </c>
      <c r="BR182" s="108" t="s">
        <v>207</v>
      </c>
      <c r="BS182" s="108" t="s">
        <v>88</v>
      </c>
      <c r="BW182" s="15" t="s">
        <v>205</v>
      </c>
      <c r="CC182" s="109">
        <f>IF(N182="základní",J182,0)</f>
        <v>0</v>
      </c>
      <c r="CD182" s="109">
        <f>IF(N182="snížená",J182,0)</f>
        <v>0</v>
      </c>
      <c r="CE182" s="109">
        <f>IF(N182="zákl. přenesená",J182,0)</f>
        <v>0</v>
      </c>
      <c r="CF182" s="109">
        <f>IF(N182="sníž. přenesená",J182,0)</f>
        <v>0</v>
      </c>
      <c r="CG182" s="109">
        <f>IF(N182="nulová",J182,0)</f>
        <v>0</v>
      </c>
      <c r="CH182" s="15" t="s">
        <v>86</v>
      </c>
      <c r="CI182" s="109">
        <f>ROUND(I182*H182,2)</f>
        <v>0</v>
      </c>
      <c r="CJ182" s="15" t="s">
        <v>1779</v>
      </c>
      <c r="CK182" s="108" t="s">
        <v>1852</v>
      </c>
    </row>
    <row r="183" spans="2:89" s="25" customFormat="1" ht="29.25">
      <c r="B183" s="23"/>
      <c r="D183" s="110" t="s">
        <v>216</v>
      </c>
      <c r="F183" s="111" t="s">
        <v>998</v>
      </c>
      <c r="I183" s="2"/>
      <c r="L183" s="23"/>
      <c r="M183" s="112"/>
      <c r="N183" s="105"/>
      <c r="O183" s="105"/>
      <c r="P183" s="105"/>
      <c r="Q183" s="105"/>
      <c r="R183" s="105"/>
      <c r="S183" s="105"/>
      <c r="T183" s="113"/>
      <c r="BR183" s="15" t="s">
        <v>216</v>
      </c>
      <c r="BS183" s="15" t="s">
        <v>88</v>
      </c>
    </row>
    <row r="184" spans="2:89" s="25" customFormat="1" ht="24" customHeight="1">
      <c r="B184" s="23"/>
      <c r="C184" s="98">
        <v>25</v>
      </c>
      <c r="D184" s="98" t="s">
        <v>207</v>
      </c>
      <c r="E184" s="99" t="s">
        <v>1853</v>
      </c>
      <c r="F184" s="100" t="s">
        <v>1854</v>
      </c>
      <c r="G184" s="101" t="s">
        <v>1778</v>
      </c>
      <c r="H184" s="102">
        <v>1</v>
      </c>
      <c r="I184" s="5"/>
      <c r="J184" s="102">
        <f>ROUND(I184*H184,2)</f>
        <v>0</v>
      </c>
      <c r="K184" s="100" t="s">
        <v>1</v>
      </c>
      <c r="L184" s="23"/>
      <c r="M184" s="103" t="s">
        <v>1</v>
      </c>
      <c r="N184" s="104" t="s">
        <v>44</v>
      </c>
      <c r="O184" s="105"/>
      <c r="P184" s="106">
        <f>O184*H184</f>
        <v>0</v>
      </c>
      <c r="Q184" s="106">
        <v>0</v>
      </c>
      <c r="R184" s="106">
        <f>Q184*H184</f>
        <v>0</v>
      </c>
      <c r="S184" s="106">
        <v>0</v>
      </c>
      <c r="T184" s="107">
        <f>S184*H184</f>
        <v>0</v>
      </c>
      <c r="BP184" s="108" t="s">
        <v>1779</v>
      </c>
      <c r="BR184" s="108" t="s">
        <v>207</v>
      </c>
      <c r="BS184" s="108" t="s">
        <v>88</v>
      </c>
      <c r="BW184" s="15" t="s">
        <v>205</v>
      </c>
      <c r="CC184" s="109">
        <f>IF(N184="základní",J184,0)</f>
        <v>0</v>
      </c>
      <c r="CD184" s="109">
        <f>IF(N184="snížená",J184,0)</f>
        <v>0</v>
      </c>
      <c r="CE184" s="109">
        <f>IF(N184="zákl. přenesená",J184,0)</f>
        <v>0</v>
      </c>
      <c r="CF184" s="109">
        <f>IF(N184="sníž. přenesená",J184,0)</f>
        <v>0</v>
      </c>
      <c r="CG184" s="109">
        <f>IF(N184="nulová",J184,0)</f>
        <v>0</v>
      </c>
      <c r="CH184" s="15" t="s">
        <v>86</v>
      </c>
      <c r="CI184" s="109">
        <f>ROUND(I184*H184,2)</f>
        <v>0</v>
      </c>
      <c r="CJ184" s="15" t="s">
        <v>1779</v>
      </c>
      <c r="CK184" s="108" t="s">
        <v>1855</v>
      </c>
    </row>
    <row r="185" spans="2:89" s="25" customFormat="1" ht="29.25">
      <c r="B185" s="23"/>
      <c r="D185" s="110" t="s">
        <v>216</v>
      </c>
      <c r="F185" s="111" t="s">
        <v>998</v>
      </c>
      <c r="I185" s="2"/>
      <c r="L185" s="23"/>
      <c r="M185" s="112"/>
      <c r="N185" s="105"/>
      <c r="O185" s="105"/>
      <c r="P185" s="105"/>
      <c r="Q185" s="105"/>
      <c r="R185" s="105"/>
      <c r="S185" s="105"/>
      <c r="T185" s="113"/>
      <c r="BR185" s="15" t="s">
        <v>216</v>
      </c>
      <c r="BS185" s="15" t="s">
        <v>88</v>
      </c>
    </row>
    <row r="186" spans="2:89" s="25" customFormat="1" ht="16.5" customHeight="1">
      <c r="B186" s="23"/>
      <c r="C186" s="98">
        <v>26</v>
      </c>
      <c r="D186" s="98" t="s">
        <v>207</v>
      </c>
      <c r="E186" s="99" t="s">
        <v>1856</v>
      </c>
      <c r="F186" s="100" t="s">
        <v>1857</v>
      </c>
      <c r="G186" s="101" t="s">
        <v>1778</v>
      </c>
      <c r="H186" s="102">
        <v>1</v>
      </c>
      <c r="I186" s="5"/>
      <c r="J186" s="102">
        <f>ROUND(I186*H186,2)</f>
        <v>0</v>
      </c>
      <c r="K186" s="100" t="s">
        <v>1</v>
      </c>
      <c r="L186" s="23"/>
      <c r="M186" s="103" t="s">
        <v>1</v>
      </c>
      <c r="N186" s="104" t="s">
        <v>44</v>
      </c>
      <c r="O186" s="105"/>
      <c r="P186" s="106">
        <f>O186*H186</f>
        <v>0</v>
      </c>
      <c r="Q186" s="106">
        <v>0</v>
      </c>
      <c r="R186" s="106">
        <f>Q186*H186</f>
        <v>0</v>
      </c>
      <c r="S186" s="106">
        <v>0</v>
      </c>
      <c r="T186" s="107">
        <f>S186*H186</f>
        <v>0</v>
      </c>
      <c r="BP186" s="108" t="s">
        <v>1779</v>
      </c>
      <c r="BR186" s="108" t="s">
        <v>207</v>
      </c>
      <c r="BS186" s="108" t="s">
        <v>88</v>
      </c>
      <c r="BW186" s="15" t="s">
        <v>205</v>
      </c>
      <c r="CC186" s="109">
        <f>IF(N186="základní",J186,0)</f>
        <v>0</v>
      </c>
      <c r="CD186" s="109">
        <f>IF(N186="snížená",J186,0)</f>
        <v>0</v>
      </c>
      <c r="CE186" s="109">
        <f>IF(N186="zákl. přenesená",J186,0)</f>
        <v>0</v>
      </c>
      <c r="CF186" s="109">
        <f>IF(N186="sníž. přenesená",J186,0)</f>
        <v>0</v>
      </c>
      <c r="CG186" s="109">
        <f>IF(N186="nulová",J186,0)</f>
        <v>0</v>
      </c>
      <c r="CH186" s="15" t="s">
        <v>86</v>
      </c>
      <c r="CI186" s="109">
        <f>ROUND(I186*H186,2)</f>
        <v>0</v>
      </c>
      <c r="CJ186" s="15" t="s">
        <v>1779</v>
      </c>
      <c r="CK186" s="108" t="s">
        <v>1858</v>
      </c>
    </row>
    <row r="187" spans="2:89" s="25" customFormat="1" ht="29.25">
      <c r="B187" s="23"/>
      <c r="D187" s="110" t="s">
        <v>216</v>
      </c>
      <c r="F187" s="111" t="s">
        <v>998</v>
      </c>
      <c r="L187" s="23"/>
      <c r="M187" s="139"/>
      <c r="N187" s="140"/>
      <c r="O187" s="140"/>
      <c r="P187" s="140"/>
      <c r="Q187" s="140"/>
      <c r="R187" s="140"/>
      <c r="S187" s="140"/>
      <c r="T187" s="141"/>
      <c r="BR187" s="15" t="s">
        <v>216</v>
      </c>
      <c r="BS187" s="15" t="s">
        <v>88</v>
      </c>
    </row>
    <row r="188" spans="2:89" s="25" customFormat="1" ht="6.95" customHeight="1">
      <c r="B188" s="53"/>
      <c r="C188" s="54"/>
      <c r="D188" s="54"/>
      <c r="E188" s="54"/>
      <c r="F188" s="54"/>
      <c r="G188" s="54"/>
      <c r="H188" s="54"/>
      <c r="I188" s="54"/>
      <c r="J188" s="54"/>
      <c r="K188" s="54"/>
      <c r="L188" s="23"/>
    </row>
  </sheetData>
  <sheetProtection algorithmName="SHA-512" hashValue="x3o0MLbjB5Nwcgwdxxb1TyLFTIzvpCj4CdXE7e6FX7tg/M7t4svcUmUO7tiYFmAtuUTYmpBDJ6OJztSt16+Zzg==" saltValue="N+KzAOMZAAkoShx57ZfWYw==" spinCount="100000" sheet="1" objects="1" scenarios="1"/>
  <autoFilter ref="C120:K187"/>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scale="77"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46</vt:i4>
      </vt:variant>
    </vt:vector>
  </HeadingPairs>
  <TitlesOfParts>
    <vt:vector size="69" baseType="lpstr">
      <vt:lpstr>Rekapitulace stavby</vt:lpstr>
      <vt:lpstr>SO 01.1 - Boční hráz</vt:lpstr>
      <vt:lpstr>SO 01.2 - Čelní hráz</vt:lpstr>
      <vt:lpstr>SO 01.3 - Úprava terénu p...</vt:lpstr>
      <vt:lpstr>SO 02.1 - Korunový přeliv</vt:lpstr>
      <vt:lpstr>SO 02.2 - Odpadní koryto</vt:lpstr>
      <vt:lpstr>SO 02.3 - Snížení terénu</vt:lpstr>
      <vt:lpstr>SO 03.1 - Spodní výpust</vt:lpstr>
      <vt:lpstr>SO 03.2 - Úprava koryta</vt:lpstr>
      <vt:lpstr>SO 03.3 - Měřící prvky</vt:lpstr>
      <vt:lpstr>SO 04.1 - Zemník</vt:lpstr>
      <vt:lpstr>SO 04.2 - Rekultivace zem...</vt:lpstr>
      <vt:lpstr>SO 05.1 - Odstranění stáv...</vt:lpstr>
      <vt:lpstr>SO 05.2 - Obnova odvodněn...</vt:lpstr>
      <vt:lpstr>SO 05.3 - Obnova odvodněn...</vt:lpstr>
      <vt:lpstr>SO 05.4 - Obnova odvodněn...</vt:lpstr>
      <vt:lpstr>SO 05.5 - Propustek</vt:lpstr>
      <vt:lpstr>SO 06.1 - Skrývka ornice ...</vt:lpstr>
      <vt:lpstr>SO 06.2 - Kácení</vt:lpstr>
      <vt:lpstr>SO 06.3 - Náhradní výsadb...</vt:lpstr>
      <vt:lpstr>SO 06.4 - Náhradní výsadb...</vt:lpstr>
      <vt:lpstr>SO 07 - Průleh</vt:lpstr>
      <vt:lpstr>VON - Vedlejší a ostatní ...</vt:lpstr>
      <vt:lpstr>'Rekapitulace stavby'!Názvy_tisku</vt:lpstr>
      <vt:lpstr>'SO 01.1 - Boční hráz'!Názvy_tisku</vt:lpstr>
      <vt:lpstr>'SO 01.2 - Čelní hráz'!Názvy_tisku</vt:lpstr>
      <vt:lpstr>'SO 01.3 - Úprava terénu p...'!Názvy_tisku</vt:lpstr>
      <vt:lpstr>'SO 02.1 - Korunový přeliv'!Názvy_tisku</vt:lpstr>
      <vt:lpstr>'SO 02.2 - Odpadní koryto'!Názvy_tisku</vt:lpstr>
      <vt:lpstr>'SO 02.3 - Snížení terénu'!Názvy_tisku</vt:lpstr>
      <vt:lpstr>'SO 03.1 - Spodní výpust'!Názvy_tisku</vt:lpstr>
      <vt:lpstr>'SO 03.2 - Úprava koryta'!Názvy_tisku</vt:lpstr>
      <vt:lpstr>'SO 03.3 - Měřící prvky'!Názvy_tisku</vt:lpstr>
      <vt:lpstr>'SO 04.1 - Zemník'!Názvy_tisku</vt:lpstr>
      <vt:lpstr>'SO 04.2 - Rekultivace zem...'!Názvy_tisku</vt:lpstr>
      <vt:lpstr>'SO 05.1 - Odstranění stáv...'!Názvy_tisku</vt:lpstr>
      <vt:lpstr>'SO 05.2 - Obnova odvodněn...'!Názvy_tisku</vt:lpstr>
      <vt:lpstr>'SO 05.3 - Obnova odvodněn...'!Názvy_tisku</vt:lpstr>
      <vt:lpstr>'SO 05.4 - Obnova odvodněn...'!Názvy_tisku</vt:lpstr>
      <vt:lpstr>'SO 05.5 - Propustek'!Názvy_tisku</vt:lpstr>
      <vt:lpstr>'SO 06.1 - Skrývka ornice ...'!Názvy_tisku</vt:lpstr>
      <vt:lpstr>'SO 06.2 - Kácení'!Názvy_tisku</vt:lpstr>
      <vt:lpstr>'SO 06.3 - Náhradní výsadb...'!Názvy_tisku</vt:lpstr>
      <vt:lpstr>'SO 06.4 - Náhradní výsadb...'!Názvy_tisku</vt:lpstr>
      <vt:lpstr>'SO 07 - Průleh'!Názvy_tisku</vt:lpstr>
      <vt:lpstr>'VON - Vedlejší a ostatní ...'!Názvy_tisku</vt:lpstr>
      <vt:lpstr>'Rekapitulace stavby'!Oblast_tisku</vt:lpstr>
      <vt:lpstr>'SO 01.1 - Boční hráz'!Oblast_tisku</vt:lpstr>
      <vt:lpstr>'SO 01.2 - Čelní hráz'!Oblast_tisku</vt:lpstr>
      <vt:lpstr>'SO 01.3 - Úprava terénu p...'!Oblast_tisku</vt:lpstr>
      <vt:lpstr>'SO 02.1 - Korunový přeliv'!Oblast_tisku</vt:lpstr>
      <vt:lpstr>'SO 02.2 - Odpadní koryto'!Oblast_tisku</vt:lpstr>
      <vt:lpstr>'SO 02.3 - Snížení terénu'!Oblast_tisku</vt:lpstr>
      <vt:lpstr>'SO 03.1 - Spodní výpust'!Oblast_tisku</vt:lpstr>
      <vt:lpstr>'SO 03.2 - Úprava koryta'!Oblast_tisku</vt:lpstr>
      <vt:lpstr>'SO 03.3 - Měřící prvky'!Oblast_tisku</vt:lpstr>
      <vt:lpstr>'SO 04.1 - Zemník'!Oblast_tisku</vt:lpstr>
      <vt:lpstr>'SO 04.2 - Rekultivace zem...'!Oblast_tisku</vt:lpstr>
      <vt:lpstr>'SO 05.1 - Odstranění stáv...'!Oblast_tisku</vt:lpstr>
      <vt:lpstr>'SO 05.2 - Obnova odvodněn...'!Oblast_tisku</vt:lpstr>
      <vt:lpstr>'SO 05.3 - Obnova odvodněn...'!Oblast_tisku</vt:lpstr>
      <vt:lpstr>'SO 05.4 - Obnova odvodněn...'!Oblast_tisku</vt:lpstr>
      <vt:lpstr>'SO 05.5 - Propustek'!Oblast_tisku</vt:lpstr>
      <vt:lpstr>'SO 06.1 - Skrývka ornice ...'!Oblast_tisku</vt:lpstr>
      <vt:lpstr>'SO 06.2 - Kácení'!Oblast_tisku</vt:lpstr>
      <vt:lpstr>'SO 06.3 - Náhradní výsadb...'!Oblast_tisku</vt:lpstr>
      <vt:lpstr>'SO 06.4 - Náhradní výsadb...'!Oblast_tisku</vt:lpstr>
      <vt:lpstr>'SO 07 - Průleh'!Oblast_tisku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Klocová, Lucie</dc:creator>
  <cp:lastModifiedBy>Ing. Jakub Hušek</cp:lastModifiedBy>
  <cp:lastPrinted>2021-06-03T08:28:29Z</cp:lastPrinted>
  <dcterms:created xsi:type="dcterms:W3CDTF">2019-04-29T09:41:44Z</dcterms:created>
  <dcterms:modified xsi:type="dcterms:W3CDTF">2021-07-01T11:58:22Z</dcterms:modified>
</cp:coreProperties>
</file>