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4" yWindow="588" windowWidth="18876" windowHeight="9468"/>
  </bookViews>
  <sheets>
    <sheet name="Rekapitulace stavby" sheetId="1" r:id="rId1"/>
    <sheet name="SO-01 - Oprava přelivné p..." sheetId="2" r:id="rId2"/>
    <sheet name="VON - Vedlejší a ostatní ..." sheetId="3" r:id="rId3"/>
    <sheet name="Pokyny pro vyplnění" sheetId="4" r:id="rId4"/>
  </sheets>
  <definedNames>
    <definedName name="_xlnm._FilterDatabase" localSheetId="1" hidden="1">'SO-01 - Oprava přelivné p...'!$C$87:$K$244</definedName>
    <definedName name="_xlnm._FilterDatabase" localSheetId="2" hidden="1">'VON - Vedlejší a ostatní ...'!$C$80:$K$117</definedName>
    <definedName name="_xlnm.Print_Titles" localSheetId="0">'Rekapitulace stavby'!$52:$52</definedName>
    <definedName name="_xlnm.Print_Titles" localSheetId="1">'SO-01 - Oprava přelivné p...'!$87:$87</definedName>
    <definedName name="_xlnm.Print_Titles" localSheetId="2">'VON - Vedlejší a ostatní ...'!$80:$80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'SO-01 - Oprava přelivné p...'!$C$4:$J$39,'SO-01 - Oprava přelivné p...'!$C$45:$J$69,'SO-01 - Oprava přelivné p...'!$C$75:$K$244</definedName>
    <definedName name="_xlnm.Print_Area" localSheetId="2">'VON - Vedlejší a ostatní ...'!$C$4:$J$39,'VON - Vedlejší a ostatní ...'!$C$45:$J$62,'VON - Vedlejší a ostatní ...'!$C$68:$K$117</definedName>
  </definedNames>
  <calcPr calcId="125725"/>
</workbook>
</file>

<file path=xl/calcChain.xml><?xml version="1.0" encoding="utf-8"?>
<calcChain xmlns="http://schemas.openxmlformats.org/spreadsheetml/2006/main">
  <c r="J37" i="3"/>
  <c r="J36"/>
  <c r="AY56" i="1"/>
  <c r="J35" i="3"/>
  <c r="AX56" i="1"/>
  <c r="BI116" i="3"/>
  <c r="BH116"/>
  <c r="BG116"/>
  <c r="BF116"/>
  <c r="T116"/>
  <c r="R116"/>
  <c r="P116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5"/>
  <c r="BH95"/>
  <c r="BG95"/>
  <c r="BF95"/>
  <c r="T95"/>
  <c r="R95"/>
  <c r="P95"/>
  <c r="BI93"/>
  <c r="BH93"/>
  <c r="BG93"/>
  <c r="BF93"/>
  <c r="T93"/>
  <c r="R93"/>
  <c r="P93"/>
  <c r="BI89"/>
  <c r="BH89"/>
  <c r="BG89"/>
  <c r="BF89"/>
  <c r="T89"/>
  <c r="R89"/>
  <c r="P89"/>
  <c r="BI86"/>
  <c r="BH86"/>
  <c r="BG86"/>
  <c r="BF86"/>
  <c r="T86"/>
  <c r="R86"/>
  <c r="P86"/>
  <c r="BI83"/>
  <c r="BH83"/>
  <c r="BG83"/>
  <c r="BF83"/>
  <c r="T83"/>
  <c r="R83"/>
  <c r="P83"/>
  <c r="J77"/>
  <c r="F77"/>
  <c r="F75"/>
  <c r="E73"/>
  <c r="J54"/>
  <c r="F54"/>
  <c r="F52"/>
  <c r="E50"/>
  <c r="J24"/>
  <c r="E24"/>
  <c r="J78" s="1"/>
  <c r="J23"/>
  <c r="J18"/>
  <c r="E18"/>
  <c r="F55" s="1"/>
  <c r="J17"/>
  <c r="J12"/>
  <c r="J52"/>
  <c r="E7"/>
  <c r="E48" s="1"/>
  <c r="J37" i="2"/>
  <c r="J36"/>
  <c r="AY55" i="1" s="1"/>
  <c r="J35" i="2"/>
  <c r="AX55" i="1" s="1"/>
  <c r="BI243" i="2"/>
  <c r="BH243"/>
  <c r="BG243"/>
  <c r="BF243"/>
  <c r="T243"/>
  <c r="T242" s="1"/>
  <c r="R243"/>
  <c r="R242"/>
  <c r="P243"/>
  <c r="P242" s="1"/>
  <c r="BI238"/>
  <c r="BH238"/>
  <c r="BG238"/>
  <c r="BF238"/>
  <c r="T238"/>
  <c r="R238"/>
  <c r="P238"/>
  <c r="BI235"/>
  <c r="BH235"/>
  <c r="BG235"/>
  <c r="BF235"/>
  <c r="T235"/>
  <c r="R235"/>
  <c r="P235"/>
  <c r="BI231"/>
  <c r="BH231"/>
  <c r="BG231"/>
  <c r="BF231"/>
  <c r="T231"/>
  <c r="R231"/>
  <c r="P231"/>
  <c r="BI227"/>
  <c r="BH227"/>
  <c r="BG227"/>
  <c r="BF227"/>
  <c r="T227"/>
  <c r="R227"/>
  <c r="P227"/>
  <c r="BI223"/>
  <c r="BH223"/>
  <c r="BG223"/>
  <c r="BF223"/>
  <c r="T223"/>
  <c r="R223"/>
  <c r="P223"/>
  <c r="BI218"/>
  <c r="BH218"/>
  <c r="BG218"/>
  <c r="BF218"/>
  <c r="T218"/>
  <c r="R218"/>
  <c r="P218"/>
  <c r="BI213"/>
  <c r="BH213"/>
  <c r="BG213"/>
  <c r="BF213"/>
  <c r="T213"/>
  <c r="R213"/>
  <c r="P213"/>
  <c r="BI208"/>
  <c r="BH208"/>
  <c r="BG208"/>
  <c r="BF208"/>
  <c r="T208"/>
  <c r="T207"/>
  <c r="R208"/>
  <c r="R207" s="1"/>
  <c r="P208"/>
  <c r="P207"/>
  <c r="BI204"/>
  <c r="BH204"/>
  <c r="BG204"/>
  <c r="BF204"/>
  <c r="T204"/>
  <c r="R204"/>
  <c r="P204"/>
  <c r="BI198"/>
  <c r="BH198"/>
  <c r="BG198"/>
  <c r="BF198"/>
  <c r="T198"/>
  <c r="R198"/>
  <c r="P198"/>
  <c r="BI195"/>
  <c r="BH195"/>
  <c r="BG195"/>
  <c r="BF195"/>
  <c r="T195"/>
  <c r="R195"/>
  <c r="P195"/>
  <c r="BI191"/>
  <c r="BH191"/>
  <c r="BG191"/>
  <c r="BF191"/>
  <c r="T191"/>
  <c r="T190"/>
  <c r="R191"/>
  <c r="R190" s="1"/>
  <c r="P191"/>
  <c r="P190"/>
  <c r="BI185"/>
  <c r="BH185"/>
  <c r="BG185"/>
  <c r="BF185"/>
  <c r="T185"/>
  <c r="R185"/>
  <c r="P185"/>
  <c r="BI183"/>
  <c r="BH183"/>
  <c r="BG183"/>
  <c r="BF183"/>
  <c r="T183"/>
  <c r="R183"/>
  <c r="P183"/>
  <c r="BI178"/>
  <c r="BH178"/>
  <c r="BG178"/>
  <c r="BF178"/>
  <c r="T178"/>
  <c r="R178"/>
  <c r="P178"/>
  <c r="BI173"/>
  <c r="BH173"/>
  <c r="BG173"/>
  <c r="BF173"/>
  <c r="T173"/>
  <c r="R173"/>
  <c r="P173"/>
  <c r="BI167"/>
  <c r="BH167"/>
  <c r="BG167"/>
  <c r="BF167"/>
  <c r="T167"/>
  <c r="R167"/>
  <c r="P167"/>
  <c r="BI163"/>
  <c r="BH163"/>
  <c r="BG163"/>
  <c r="BF163"/>
  <c r="T163"/>
  <c r="R163"/>
  <c r="P163"/>
  <c r="BI159"/>
  <c r="BH159"/>
  <c r="BG159"/>
  <c r="BF159"/>
  <c r="T159"/>
  <c r="R159"/>
  <c r="P159"/>
  <c r="BI156"/>
  <c r="BH156"/>
  <c r="BG156"/>
  <c r="BF156"/>
  <c r="T156"/>
  <c r="R156"/>
  <c r="P156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4"/>
  <c r="BH124"/>
  <c r="BG124"/>
  <c r="BF124"/>
  <c r="T124"/>
  <c r="R124"/>
  <c r="P124"/>
  <c r="BI119"/>
  <c r="BH119"/>
  <c r="BG119"/>
  <c r="BF119"/>
  <c r="T119"/>
  <c r="R119"/>
  <c r="P119"/>
  <c r="BI115"/>
  <c r="BH115"/>
  <c r="BG115"/>
  <c r="BF115"/>
  <c r="T115"/>
  <c r="R115"/>
  <c r="P115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5"/>
  <c r="BH105"/>
  <c r="BG105"/>
  <c r="BF105"/>
  <c r="T105"/>
  <c r="R105"/>
  <c r="P105"/>
  <c r="BI102"/>
  <c r="BH102"/>
  <c r="BG102"/>
  <c r="BF102"/>
  <c r="T102"/>
  <c r="R102"/>
  <c r="P102"/>
  <c r="BI99"/>
  <c r="BH99"/>
  <c r="BG99"/>
  <c r="BF99"/>
  <c r="T99"/>
  <c r="R99"/>
  <c r="P99"/>
  <c r="BI97"/>
  <c r="BH97"/>
  <c r="BG97"/>
  <c r="BF97"/>
  <c r="T97"/>
  <c r="R97"/>
  <c r="P97"/>
  <c r="BI94"/>
  <c r="BH94"/>
  <c r="BG94"/>
  <c r="BF94"/>
  <c r="T94"/>
  <c r="R94"/>
  <c r="P94"/>
  <c r="BI91"/>
  <c r="BH91"/>
  <c r="BG91"/>
  <c r="BF91"/>
  <c r="T91"/>
  <c r="R91"/>
  <c r="P91"/>
  <c r="J84"/>
  <c r="F84"/>
  <c r="F82"/>
  <c r="E80"/>
  <c r="J54"/>
  <c r="F54"/>
  <c r="F52"/>
  <c r="E50"/>
  <c r="J24"/>
  <c r="E24"/>
  <c r="J55"/>
  <c r="J23"/>
  <c r="J18"/>
  <c r="E18"/>
  <c r="F85"/>
  <c r="J17"/>
  <c r="J12"/>
  <c r="J82"/>
  <c r="E7"/>
  <c r="E48" s="1"/>
  <c r="L50" i="1"/>
  <c r="AM50"/>
  <c r="AM49"/>
  <c r="L49"/>
  <c r="AM47"/>
  <c r="L47"/>
  <c r="L45"/>
  <c r="L44"/>
  <c r="J109" i="3"/>
  <c r="J107"/>
  <c r="J100"/>
  <c r="BK86"/>
  <c r="J235" i="2"/>
  <c r="J198"/>
  <c r="J178"/>
  <c r="J134"/>
  <c r="BK108"/>
  <c r="BK91"/>
  <c r="J93" i="3"/>
  <c r="J238" i="2"/>
  <c r="J213"/>
  <c r="BK195"/>
  <c r="J159"/>
  <c r="J146"/>
  <c r="J129"/>
  <c r="BK119"/>
  <c r="BK110"/>
  <c r="J97"/>
  <c r="AS54" i="1"/>
  <c r="J102" i="3"/>
  <c r="BK95"/>
  <c r="BK204" i="2"/>
  <c r="J167"/>
  <c r="J156"/>
  <c r="BK140"/>
  <c r="BK132"/>
  <c r="BK115"/>
  <c r="J105"/>
  <c r="BK83" i="3"/>
  <c r="BK238" i="2"/>
  <c r="J223"/>
  <c r="J195"/>
  <c r="J173"/>
  <c r="BK149"/>
  <c r="BK97"/>
  <c r="BK116" i="3"/>
  <c r="J105"/>
  <c r="J95"/>
  <c r="BK89"/>
  <c r="BK218" i="2"/>
  <c r="J183"/>
  <c r="J119"/>
  <c r="BK105"/>
  <c r="J114" i="3"/>
  <c r="J89"/>
  <c r="BK231" i="2"/>
  <c r="J208"/>
  <c r="BK191"/>
  <c r="BK156"/>
  <c r="J149"/>
  <c r="J137"/>
  <c r="J124"/>
  <c r="BK112"/>
  <c r="J99"/>
  <c r="J91"/>
  <c r="BK114" i="3"/>
  <c r="BK109"/>
  <c r="BK105"/>
  <c r="BK98"/>
  <c r="BK223" i="2"/>
  <c r="BK178"/>
  <c r="BK163"/>
  <c r="BK146"/>
  <c r="BK137"/>
  <c r="BK126"/>
  <c r="J112"/>
  <c r="BK99"/>
  <c r="J243"/>
  <c r="BK235"/>
  <c r="J218"/>
  <c r="J191"/>
  <c r="BK152"/>
  <c r="J140"/>
  <c r="BK94"/>
  <c r="BK111" i="3"/>
  <c r="BK102"/>
  <c r="BK93"/>
  <c r="J83"/>
  <c r="J204" i="2"/>
  <c r="BK185"/>
  <c r="BK173"/>
  <c r="J110"/>
  <c r="J102"/>
  <c r="J98" i="3"/>
  <c r="J86"/>
  <c r="BK227" i="2"/>
  <c r="BK198"/>
  <c r="BK167"/>
  <c r="J152"/>
  <c r="BK143"/>
  <c r="J132"/>
  <c r="J126"/>
  <c r="J115"/>
  <c r="J108"/>
  <c r="J94"/>
  <c r="J116" i="3"/>
  <c r="J111"/>
  <c r="BK107"/>
  <c r="BK100"/>
  <c r="J231" i="2"/>
  <c r="BK208"/>
  <c r="BK183"/>
  <c r="BK159"/>
  <c r="J143"/>
  <c r="BK134"/>
  <c r="BK124"/>
  <c r="BK102"/>
  <c r="BK243"/>
  <c r="J227"/>
  <c r="BK213"/>
  <c r="J185"/>
  <c r="J163"/>
  <c r="BK129"/>
  <c r="P90" l="1"/>
  <c r="R172"/>
  <c r="R194"/>
  <c r="R212"/>
  <c r="T230"/>
  <c r="BK90"/>
  <c r="BK172"/>
  <c r="J172" s="1"/>
  <c r="J62" s="1"/>
  <c r="T194"/>
  <c r="P212"/>
  <c r="R230"/>
  <c r="T90"/>
  <c r="T172"/>
  <c r="P194"/>
  <c r="T212"/>
  <c r="P230"/>
  <c r="P92" i="3"/>
  <c r="P82" s="1"/>
  <c r="P81" s="1"/>
  <c r="AU56" i="1" s="1"/>
  <c r="R90" i="2"/>
  <c r="R89" s="1"/>
  <c r="R88" s="1"/>
  <c r="P172"/>
  <c r="BK194"/>
  <c r="J194" s="1"/>
  <c r="J64" s="1"/>
  <c r="BK212"/>
  <c r="J212" s="1"/>
  <c r="J66" s="1"/>
  <c r="BK230"/>
  <c r="J230"/>
  <c r="J67" s="1"/>
  <c r="BK92" i="3"/>
  <c r="J92" s="1"/>
  <c r="J61" s="1"/>
  <c r="R92"/>
  <c r="R82" s="1"/>
  <c r="R81" s="1"/>
  <c r="T92"/>
  <c r="T82" s="1"/>
  <c r="T81" s="1"/>
  <c r="E78" i="2"/>
  <c r="J85"/>
  <c r="BE91"/>
  <c r="BE102"/>
  <c r="BE105"/>
  <c r="BE108"/>
  <c r="BE110"/>
  <c r="BE112"/>
  <c r="BE115"/>
  <c r="BE119"/>
  <c r="BE126"/>
  <c r="BE134"/>
  <c r="BE156"/>
  <c r="BE178"/>
  <c r="BE183"/>
  <c r="BE198"/>
  <c r="BE238"/>
  <c r="BE243"/>
  <c r="J55" i="3"/>
  <c r="J52" i="2"/>
  <c r="BE94"/>
  <c r="BE99"/>
  <c r="BE152"/>
  <c r="BE185"/>
  <c r="BE191"/>
  <c r="BE195"/>
  <c r="BK190"/>
  <c r="J190" s="1"/>
  <c r="J63" s="1"/>
  <c r="E71" i="3"/>
  <c r="J75"/>
  <c r="F78"/>
  <c r="BE83"/>
  <c r="BE86"/>
  <c r="BE89"/>
  <c r="BE95"/>
  <c r="BE98"/>
  <c r="BE107"/>
  <c r="BE111"/>
  <c r="F55" i="2"/>
  <c r="BE129"/>
  <c r="BE132"/>
  <c r="BE146"/>
  <c r="BE149"/>
  <c r="BE159"/>
  <c r="BE163"/>
  <c r="BE167"/>
  <c r="BE173"/>
  <c r="BE204"/>
  <c r="BE213"/>
  <c r="BE218"/>
  <c r="BE235"/>
  <c r="BE93" i="3"/>
  <c r="BE105"/>
  <c r="BE114"/>
  <c r="BE116"/>
  <c r="BK82"/>
  <c r="J82"/>
  <c r="J60" s="1"/>
  <c r="BE97" i="2"/>
  <c r="BE124"/>
  <c r="BE137"/>
  <c r="BE140"/>
  <c r="BE143"/>
  <c r="BE208"/>
  <c r="BE223"/>
  <c r="BE227"/>
  <c r="BE231"/>
  <c r="BK207"/>
  <c r="J207"/>
  <c r="J65" s="1"/>
  <c r="BK242"/>
  <c r="J242" s="1"/>
  <c r="J68" s="1"/>
  <c r="BE100" i="3"/>
  <c r="BE102"/>
  <c r="BE109"/>
  <c r="F37" i="2"/>
  <c r="BD55" i="1" s="1"/>
  <c r="F36" i="3"/>
  <c r="BC56" i="1" s="1"/>
  <c r="F34" i="3"/>
  <c r="BA56" i="1" s="1"/>
  <c r="J34" i="3"/>
  <c r="AW56" i="1" s="1"/>
  <c r="F34" i="2"/>
  <c r="BA55" i="1" s="1"/>
  <c r="F35" i="3"/>
  <c r="BB56" i="1" s="1"/>
  <c r="J34" i="2"/>
  <c r="AW55" i="1" s="1"/>
  <c r="F37" i="3"/>
  <c r="BD56" i="1" s="1"/>
  <c r="F36" i="2"/>
  <c r="BC55" i="1" s="1"/>
  <c r="F35" i="2"/>
  <c r="BB55" i="1" s="1"/>
  <c r="P89" i="2" l="1"/>
  <c r="P88" s="1"/>
  <c r="AU55" i="1" s="1"/>
  <c r="AU54" s="1"/>
  <c r="T89" i="2"/>
  <c r="T88"/>
  <c r="BK89"/>
  <c r="J89" s="1"/>
  <c r="J60" s="1"/>
  <c r="J90"/>
  <c r="J61" s="1"/>
  <c r="BK81" i="3"/>
  <c r="J81" s="1"/>
  <c r="J59" s="1"/>
  <c r="J33"/>
  <c r="AV56" i="1" s="1"/>
  <c r="AT56" s="1"/>
  <c r="J33" i="2"/>
  <c r="AV55" i="1" s="1"/>
  <c r="AT55" s="1"/>
  <c r="BA54"/>
  <c r="W30" s="1"/>
  <c r="BC54"/>
  <c r="W32" s="1"/>
  <c r="F33" i="2"/>
  <c r="AZ55" i="1" s="1"/>
  <c r="BD54"/>
  <c r="W33" s="1"/>
  <c r="BB54"/>
  <c r="AX54" s="1"/>
  <c r="F33" i="3"/>
  <c r="AZ56" i="1" s="1"/>
  <c r="BK88" i="2" l="1"/>
  <c r="J88" s="1"/>
  <c r="J59" s="1"/>
  <c r="AZ54" i="1"/>
  <c r="W29"/>
  <c r="AY54"/>
  <c r="AW54"/>
  <c r="AK30" s="1"/>
  <c r="J30" i="3"/>
  <c r="AG56" i="1" s="1"/>
  <c r="AN56" s="1"/>
  <c r="W31"/>
  <c r="J39" i="3" l="1"/>
  <c r="J30" i="2"/>
  <c r="AG55" i="1" s="1"/>
  <c r="AN55" s="1"/>
  <c r="AV54"/>
  <c r="AK29" s="1"/>
  <c r="J39" i="2" l="1"/>
  <c r="AT54" i="1"/>
  <c r="AG54"/>
  <c r="AK26" s="1"/>
  <c r="AK35" s="1"/>
  <c r="AN54" l="1"/>
</calcChain>
</file>

<file path=xl/sharedStrings.xml><?xml version="1.0" encoding="utf-8"?>
<sst xmlns="http://schemas.openxmlformats.org/spreadsheetml/2006/main" count="2546" uniqueCount="649">
  <si>
    <t>Export Komplet</t>
  </si>
  <si>
    <t>VZ</t>
  </si>
  <si>
    <t>2.0</t>
  </si>
  <si>
    <t>ZAMOK</t>
  </si>
  <si>
    <t>False</t>
  </si>
  <si>
    <t>{dd3c42bc-ea16-459c-89a5-bf58749cab43}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</si>
  <si>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</si>
  <si>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</si>
  <si>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</si>
  <si>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</si>
  <si>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</si>
  <si>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</si>
  <si>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</si>
  <si>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</si>
  <si>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PAV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</si>
  <si>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</si>
  <si>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</si>
  <si>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Tichá Orlice, jez Mladkov, oprava přelivné plochy, ř. km 89,064</t>
  </si>
  <si>
    <t>KSO:</t>
  </si>
  <si>
    <t/>
  </si>
  <si>
    <t>CC-CZ:</t>
  </si>
  <si>
    <t>Místo:</t>
  </si>
  <si>
    <t xml:space="preserve"> </t>
  </si>
  <si>
    <t>Datum:</t>
  </si>
  <si>
    <t>13. 10. 2020</t>
  </si>
  <si>
    <t>Zadavatel:</t>
  </si>
  <si>
    <t>IČ:</t>
  </si>
  <si>
    <t>Povodí Labe, státní podnik, Hradec Králové</t>
  </si>
  <si>
    <t>DIČ:</t>
  </si>
  <si>
    <t>Uchazeč:</t>
  </si>
  <si>
    <t>Vyplň údaj</t>
  </si>
  <si>
    <t>Projektant:</t>
  </si>
  <si>
    <t>Agroprojekce Litomyšl,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</si>
  <si>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</si>
  <si>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</si>
  <si>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</si>
  <si>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</si>
  <si>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</si>
  <si>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</si>
  <si>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</si>
  <si>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</si>
  <si>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</si>
  <si>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</si>
  <si>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</si>
  <si>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</si>
  <si>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</si>
  <si>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</si>
  <si>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</si>
  <si>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</si>
  <si>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</si>
  <si>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</si>
  <si>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</si>
  <si>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</si>
  <si>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</si>
  <si>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</si>
  <si>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</si>
  <si>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</si>
  <si>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</si>
  <si>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</si>
  <si>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</si>
  <si>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</si>
  <si>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</si>
  <si>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</si>
  <si>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</si>
  <si>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</si>
  <si>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</si>
  <si>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</si>
  <si>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</si>
  <si>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</si>
  <si>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</si>
  <si>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</si>
  <si>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</si>
  <si>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</si>
  <si>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</si>
  <si>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</si>
  <si>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</si>
  <si>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</si>
  <si>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Oprava přelivné plochy</t>
  </si>
  <si>
    <t>STA</t>
  </si>
  <si>
    <t>1</t>
  </si>
  <si>
    <t>{47523bf2-14b7-463f-bb9c-cb9e86e019d2}</t>
  </si>
  <si>
    <t>832 14</t>
  </si>
  <si>
    <t>2</t>
  </si>
  <si>
    <t>VON</t>
  </si>
  <si>
    <t>Vedlejší a ostatní náklady</t>
  </si>
  <si>
    <t>{035aaa74-acb4-44cf-aa62-5f361eb48ead}</t>
  </si>
  <si>
    <t>KRYCÍ LIST SOUPISU PRACÍ</t>
  </si>
  <si>
    <t>Objekt:</t>
  </si>
  <si>
    <t>SO-01 - Oprava přelivné plochy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</si>
  <si>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</si>
  <si>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</si>
  <si>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</si>
  <si>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</si>
  <si>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</si>
  <si>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</si>
  <si>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</si>
  <si>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</si>
  <si>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</si>
  <si>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</si>
  <si>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</si>
  <si>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</si>
  <si>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</si>
  <si>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</si>
  <si>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</si>
  <si>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</si>
  <si>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</si>
  <si>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</si>
  <si>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</si>
  <si>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</si>
  <si>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</si>
  <si>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</si>
  <si>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</si>
  <si>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</si>
  <si>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</si>
  <si>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</si>
  <si>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</si>
  <si>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</si>
  <si>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</si>
  <si>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</si>
  <si>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</si>
  <si>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111251111</t>
  </si>
  <si>
    <t>Drcení ořezaných větví D do 100 mm s odvozem do 20 km</t>
  </si>
  <si>
    <t>m3</t>
  </si>
  <si>
    <t>CS ÚRS 2020 02</t>
  </si>
  <si>
    <t>4</t>
  </si>
  <si>
    <t>-907661490</t>
  </si>
  <si>
    <t>PP</t>
  </si>
  <si>
    <t>Drcení ořezaných větví strojně - (štěpkování) s naložením na dopravní prostředek a odvozem drtě do 20 km a se složením o průměru větví do 100 mm</t>
  </si>
  <si>
    <t>VV</t>
  </si>
  <si>
    <t>"větve" 0,3</t>
  </si>
  <si>
    <t>112101122</t>
  </si>
  <si>
    <t>Odstranění stromů jehličnatých průměru kmene do 500 mm</t>
  </si>
  <si>
    <t>kus</t>
  </si>
  <si>
    <t>-462033265</t>
  </si>
  <si>
    <t>Odstranění stromů s odřezáním kmene a s odvětvením jehličnatých bez odkornění, průměru kmene přes 300 do 500 mm</t>
  </si>
  <si>
    <t>"smrk - viz. TZ D.1.1 + C.2." 1,0</t>
  </si>
  <si>
    <t>3</t>
  </si>
  <si>
    <t>112251102</t>
  </si>
  <si>
    <t>Odstranění pařezů D do 500 mm</t>
  </si>
  <si>
    <t>-171914071</t>
  </si>
  <si>
    <t>Odstranění pařezů strojně s jejich vykopáním, vytrháním nebo odstřelením průměru přes 300 do 500 mm</t>
  </si>
  <si>
    <t>114203104</t>
  </si>
  <si>
    <t>Rozebrání záhozů a rovnanin na sucho</t>
  </si>
  <si>
    <t>-487034570</t>
  </si>
  <si>
    <t>Rozebrání dlažeb nebo záhozů s naložením na dopravní prostředek záhozů, rovnanin a soustřeďovacích staveb provedených na sucho</t>
  </si>
  <si>
    <t>"oprava přelivné plochy - viz. TZ D.1.1 + C.2." 116,0*0,5</t>
  </si>
  <si>
    <t>5</t>
  </si>
  <si>
    <t>114203201</t>
  </si>
  <si>
    <t>Očištění lomového kamene nebo betonových tvárnic od hlíny nebo písku</t>
  </si>
  <si>
    <t>1158370850</t>
  </si>
  <si>
    <t>Očištění lomového kamene nebo betonových tvárnic získaných při rozebrání dlažeb, záhozů, rovnanin a soustřeďovacích staveb od hlíny nebo písku</t>
  </si>
  <si>
    <t>"oprava přelivné plochy (použitelná rozebraná rovnanina 85%)" 58,0*0,85</t>
  </si>
  <si>
    <t>6</t>
  </si>
  <si>
    <t>114203301</t>
  </si>
  <si>
    <t>Třídění lomového kamene nebo betonových tvárnic podle druhu, velikosti nebo tvaru</t>
  </si>
  <si>
    <t>-926365906</t>
  </si>
  <si>
    <t>Třídění lomového kamene nebo betonových tvárnic získaných při rozebrání dlažeb, záhozů, rovnanin a soustřeďovacích staveb podle druhu, velikosti nebo tvaru</t>
  </si>
  <si>
    <t>7</t>
  </si>
  <si>
    <t>114203401</t>
  </si>
  <si>
    <t>Srovnání lomového kamene nebo betonových tvárnic s přemístěním do 10 m</t>
  </si>
  <si>
    <t>1232054469</t>
  </si>
  <si>
    <t>Srovnání lomového kamene nebo betonových tvárnic do měřitelných figur s přemístěním na vzdálenost do 10 m</t>
  </si>
  <si>
    <t>8</t>
  </si>
  <si>
    <t>115101201</t>
  </si>
  <si>
    <t>Čerpání vody na dopravní výšku do 10 m průměrný přítok do 500 l/min</t>
  </si>
  <si>
    <t>hod</t>
  </si>
  <si>
    <t>-1561448413</t>
  </si>
  <si>
    <t>Čerpání vody na dopravní výšku do 10 m s uvažovaným průměrným přítokem do 500 l/min</t>
  </si>
  <si>
    <t>9</t>
  </si>
  <si>
    <t>122251101</t>
  </si>
  <si>
    <t>Odkopávky a prokopávky nezapažené v hornině třídy těžitelnosti I, skupiny 3 objem do 20 m3 strojně</t>
  </si>
  <si>
    <t>-1109766225</t>
  </si>
  <si>
    <t>Odkopávky a prokopávky nezapažené strojně v hornině třídy těžitelnosti I skupiny 3 do 20 m3</t>
  </si>
  <si>
    <t>"zrušení zahrázkování" 5,3</t>
  </si>
  <si>
    <t>10</t>
  </si>
  <si>
    <t>131251100</t>
  </si>
  <si>
    <t>Hloubení jam nezapažených v hornině třídy těžitelnosti I, skupiny 3 objem do 20 m3 strojně</t>
  </si>
  <si>
    <t>-1191303501</t>
  </si>
  <si>
    <t>Hloubení nezapažených jam a zářezů strojně s urovnáním dna do předepsaného profilu a spádu v hornině třídy těžitelnosti I skupiny 3 do 20 m3</t>
  </si>
  <si>
    <t>"pro zához - viz. TZ D.1.1 + vzor. řez D.1.1.6." 13,6</t>
  </si>
  <si>
    <t>"pro rovnaninu - viz. TZ D.1.1 + vzor. řez D.1.1.7. (80%)" 20,0*0,8</t>
  </si>
  <si>
    <t>11</t>
  </si>
  <si>
    <t>132251251</t>
  </si>
  <si>
    <t>Hloubení rýh nezapažených š do 2000 mm v hornině třídy těžitelnosti I, skupiny 3 objem do 20 m3 strojně</t>
  </si>
  <si>
    <t>-65697484</t>
  </si>
  <si>
    <t>Hloubení nezapažených rýh šířky přes 800 do 2 000 mm strojně s urovnáním dna do předepsaného profilu a spádu v hornině třídy těžitelnosti I skupiny 3 do 20 m3</t>
  </si>
  <si>
    <t>"stabilizační práh ř. km 89,047 - viz. TZ D.1.1 + př. řez D.1.1.1." 11,95*1,0*1,0</t>
  </si>
  <si>
    <t>"stabilizační práh ř. km 89,053 - viz. TZ D.1.1 + př. řez D.1.1.2." 12,15*1,0*0,7</t>
  </si>
  <si>
    <t>"stabilizační práh ř. km 89,058 - viz. TZ D.1.1 + př. řez D.1.1.3." 12,10*1,0*0,5</t>
  </si>
  <si>
    <t>12</t>
  </si>
  <si>
    <t>162201422</t>
  </si>
  <si>
    <t>Vodorovné přemístění pařezů do 1 km D do 500 mm</t>
  </si>
  <si>
    <t>1025848065</t>
  </si>
  <si>
    <t>Vodorovné přemístění větví, kmenů nebo pařezů s naložením, složením a dopravou do 1000 m pařezů kmenů, průměru přes 300 do 500 mm</t>
  </si>
  <si>
    <t>13</t>
  </si>
  <si>
    <t>162251101</t>
  </si>
  <si>
    <t>Vodorovné přemístění do 20 m výkopku/sypaniny z horniny třídy těžitelnosti I, skupiny 1 až 3</t>
  </si>
  <si>
    <t>1851483042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</si>
  <si>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</si>
  <si>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"přesun zeminy z výkopu na zahrázkování" 5,3</t>
  </si>
  <si>
    <t>14</t>
  </si>
  <si>
    <t>162251121</t>
  </si>
  <si>
    <t>Vodorovné přemístění do 20 m výkopku/sypaniny z horniny třídy těžitelnosti II, skupiny 4 a 5</t>
  </si>
  <si>
    <t>1146420673</t>
  </si>
  <si>
    <t>Vodorovné přemístění výkopku nebo sypaniny po suchu na obvyklém dopravním prostředku, bez naložení výkopku, avšak se složením bez rozhrnutí z horniny třídy těžitelnosti II na vzdálenost skupiny 4 a 5 na vzdálenost do 20 m</t>
  </si>
  <si>
    <t>"použitelná rozebraná rovnanina zpět na přelivnou plochu" 49,3</t>
  </si>
  <si>
    <t>162301932</t>
  </si>
  <si>
    <t>Příplatek k vodorovnému přemístění větví stromů listnatých D kmene do 500 mm ZKD 1 km</t>
  </si>
  <si>
    <t>-1395357775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</si>
  <si>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</si>
  <si>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16</t>
  </si>
  <si>
    <t>162751117</t>
  </si>
  <si>
    <t>Vodorovné přemístění do 10000 m výkopku/sypaniny z horniny třídy těžitelnosti I, skupiny 1 až 3</t>
  </si>
  <si>
    <t>-1341696238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</si>
  <si>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</si>
  <si>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"přebytečná zemina" 29,6+26,5-14,5</t>
  </si>
  <si>
    <t>17</t>
  </si>
  <si>
    <t>162751119</t>
  </si>
  <si>
    <t>Příplatek k vodorovnému přemístění výkopku/sypaniny z horniny třídy těžitelnosti I, skupiny 1 až 3 ZKD 1000 m přes 10000 m</t>
  </si>
  <si>
    <t>120276223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</si>
  <si>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</si>
  <si>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15*41,6</t>
  </si>
  <si>
    <t>18</t>
  </si>
  <si>
    <t>162751137</t>
  </si>
  <si>
    <t>Vodorovné přemístění do 10000 m výkopku/sypaniny z horniny třídy těžitelnosti II, skupiny 4 a 5</t>
  </si>
  <si>
    <t>43794838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</si>
  <si>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</si>
  <si>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"nepoužitelná rozebraná rovnanina" 8,7</t>
  </si>
  <si>
    <t>19</t>
  </si>
  <si>
    <t>162751139</t>
  </si>
  <si>
    <t>Příplatek k vodorovnému přemístění výkopku/sypaniny z horniny třídy těžitelnosti II, skupiny 4 a 5 ZKD 1000 m přes 10000 m</t>
  </si>
  <si>
    <t>1278737219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</si>
  <si>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</si>
  <si>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15*8,7</t>
  </si>
  <si>
    <t>20</t>
  </si>
  <si>
    <t>167151101</t>
  </si>
  <si>
    <t>Nakládání výkopku z hornin třídy těžitelnosti I, skupiny 1 až 3 do 100 m3</t>
  </si>
  <si>
    <t>-898026099</t>
  </si>
  <si>
    <t>Nakládání, skládání a překládání neulehlého výkopku nebo sypaniny strojně nakládání, množství do 100 m3, z horniny třídy těžitelnosti I, skupiny 1 až 3</t>
  </si>
  <si>
    <t>167151102</t>
  </si>
  <si>
    <t>Nakládání výkopku z hornin třídy těžitelnosti II, skupiny 4 a 5 do 100 m3</t>
  </si>
  <si>
    <t>619851991</t>
  </si>
  <si>
    <t>Nakládání, skládání a překládání neulehlého výkopku nebo sypaniny strojně nakládání, množství do 100 m3, z horniny třídy těžitelnosti II, skupiny 4 a 5</t>
  </si>
  <si>
    <t>22</t>
  </si>
  <si>
    <t>171153101</t>
  </si>
  <si>
    <t>Zemní hrázky melioračních kanálů z horniny třídy těžitelnosti I a II, skupiny 1 až 4</t>
  </si>
  <si>
    <t>522379739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</si>
  <si>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</si>
  <si>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P</t>
  </si>
  <si>
    <t>Poznámka k položce:_x000D_
- zemina z výkopu</t>
  </si>
  <si>
    <t xml:space="preserve">"zahrázkování" 10,6*1,0*0,5 </t>
  </si>
  <si>
    <t>23</t>
  </si>
  <si>
    <t>171209005-R</t>
  </si>
  <si>
    <t>Skládkovné - pařezy</t>
  </si>
  <si>
    <t>t</t>
  </si>
  <si>
    <t>1772351634</t>
  </si>
  <si>
    <t>"pařez" 0,100</t>
  </si>
  <si>
    <t>24</t>
  </si>
  <si>
    <t>171201221</t>
  </si>
  <si>
    <t>Poplatek za uložení na skládce (skládkovné) zeminy a kamení kód odpadu 17 05 04</t>
  </si>
  <si>
    <t>347437423</t>
  </si>
  <si>
    <t>Poplatek za uložení stavebního odpadu na skládce (skládkovné) zeminy a kamení zatříděného do Katalogu odpadů pod kódem 17 05 04</t>
  </si>
  <si>
    <t>"nepoužitelná rozebraná rovnanina" 8,7*1,7</t>
  </si>
  <si>
    <t>"přebytečná zemina" 41,6*1,8</t>
  </si>
  <si>
    <t>25</t>
  </si>
  <si>
    <t>171251201</t>
  </si>
  <si>
    <t>Uložení sypaniny na skládky nebo meziskládky</t>
  </si>
  <si>
    <t>2082567383</t>
  </si>
  <si>
    <t>Uložení sypaniny na skládky nebo meziskládky bez hutnění s upravením uložené sypaniny do předepsaného tvaru</t>
  </si>
  <si>
    <t>"přebytečná zemina" 41,6</t>
  </si>
  <si>
    <t>26</t>
  </si>
  <si>
    <t>174151101</t>
  </si>
  <si>
    <t>Zásyp jam, šachet rýh nebo kolem objektů sypaninou se zhutněním</t>
  </si>
  <si>
    <t>2131611766</t>
  </si>
  <si>
    <t>Zásyp sypaninou z jakékoliv horniny strojně s uložením výkopku ve vrstvách se zhutněním jam, šachet, rýh nebo kolem objektů v těchto vykopávkách</t>
  </si>
  <si>
    <t>"stabilizační práh ř. km 89,047 - viz. TZ D.1.1 + vzor. řez D.1.1.6." 11,95*0,6*1,0</t>
  </si>
  <si>
    <t>"stabilizační práh ř. km 89,053 - viz. TZ D.1.1 + vzor. řez D.1.1.6." 12,15*0,6*0,5</t>
  </si>
  <si>
    <t>"stabilizační práh ř. km 89,058 - viz. TZ D.1.1 + vzor. řez D.1.1.6." 12,10*0,6*0,5</t>
  </si>
  <si>
    <t>Zakládání</t>
  </si>
  <si>
    <t>27</t>
  </si>
  <si>
    <t>274321611</t>
  </si>
  <si>
    <t>Základové pasy ze ŽB bez zvýšených nároků na prostředí tř. C 30/37</t>
  </si>
  <si>
    <t>-138758264</t>
  </si>
  <si>
    <t>Základy z betonu železového (bez výztuže) pasy z betonu bez zvláštních nároků na prostředí tř. C 30/37</t>
  </si>
  <si>
    <t>"stabilizační práh ř. km 89,047 - viz. př. řez D.1.1.1. + vzor. řez D.1.1.6." 11,95*0,4*1,5</t>
  </si>
  <si>
    <t>"stabilizační práh ř. km 89,053 - viz. př. řez D.1.1.2. + vzor. řez D.1.1.6." 12,15*0,4*1,0</t>
  </si>
  <si>
    <t>"stabilizační práh ř. km 89,058 - viz. př. řez D.1.1.3. + vzor. řez D.1.1.6." 12,10*0,4*1,0</t>
  </si>
  <si>
    <t>28</t>
  </si>
  <si>
    <t>274351121</t>
  </si>
  <si>
    <t>Zřízení bednění základových pasů rovného</t>
  </si>
  <si>
    <t>m2</t>
  </si>
  <si>
    <t>-1997507087</t>
  </si>
  <si>
    <t>Bednění základů pasů rovné zřízení</t>
  </si>
  <si>
    <t>"stabilizační práh ř. km 89,047 - viz. př. řez D.1.1.1. + vzor. řez D.1.1.6." (11,95+0,4)*2*1,5+0,4*1,5</t>
  </si>
  <si>
    <t>"stabilizační práh ř. km 89,053 - viz. př. řez D.1.1.2. + vzor. řez D.1.1.6." (12,15+0,4)*2*1,0+0,4*1,0</t>
  </si>
  <si>
    <t>"stabilizační práh ř. km 89,058 - viz. př. řez D.1.1.3. + vzor. řez D.1.1.6." (12,10+0,4)*2*1,0+0,4*1,0</t>
  </si>
  <si>
    <t>29</t>
  </si>
  <si>
    <t>274351122</t>
  </si>
  <si>
    <t>Odstranění bednění základových pasů rovného</t>
  </si>
  <si>
    <t>-1477070063</t>
  </si>
  <si>
    <t>Bednění základů pasů rovné odstranění</t>
  </si>
  <si>
    <t>30</t>
  </si>
  <si>
    <t>274362021</t>
  </si>
  <si>
    <t>Výztuž základových pásů svařovanými sítěmi Kari</t>
  </si>
  <si>
    <t>-1483009618</t>
  </si>
  <si>
    <t>Výztuž základů pasů ze svařovaných sítí z drátů typu KARI</t>
  </si>
  <si>
    <t>"stabilizační práh ř. km 89,047 - viz. př. řez D.1.1.1." 232,2*0,001</t>
  </si>
  <si>
    <t>"stabilizační práh ř. km 89,053 - viz. př. řez D.1.1.2." 162,0*0,001</t>
  </si>
  <si>
    <t>"stabilizační práh ř. km 89,058 - viz. př. řez D.1.1.3." 162,0*0,001</t>
  </si>
  <si>
    <t>Svislé a kompletní konstrukce</t>
  </si>
  <si>
    <t>31</t>
  </si>
  <si>
    <t>321212345</t>
  </si>
  <si>
    <t>Oprava zdiva vodních staveb do 3 m3 z lomového kamene obkladního včetně jeho dodání</t>
  </si>
  <si>
    <t>-778495551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</si>
  <si>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včetně dodání kamene z kamene lomařsky upraveného s vyspárováním cementovou maltou, zdiva obkladního</t>
  </si>
  <si>
    <t>"oprava LB zdi ř. km 89,047 - viz. TZ D.1.1 (doplnění chybějícího kamene 40% z plochy 5 m2)" 5,0*0,5*0,4</t>
  </si>
  <si>
    <t>Vodorovné konstrukce</t>
  </si>
  <si>
    <t>32</t>
  </si>
  <si>
    <t>462511270</t>
  </si>
  <si>
    <t>Zához z lomového kamene bez proštěrkování z terénu hmotnost do 200 kg</t>
  </si>
  <si>
    <t>261085076</t>
  </si>
  <si>
    <t>Zához z lomového kamene neupraveného záhozového bez proštěrkování z terénu, hmotnosti jednotlivých kamenů do 200 kg</t>
  </si>
  <si>
    <t>"viz. TZ D.1.1 + vzor. řez D.1.1.6." 13,6</t>
  </si>
  <si>
    <t>33</t>
  </si>
  <si>
    <t>463212111</t>
  </si>
  <si>
    <t>Rovnanina z lomového kamene upraveného s vyklínováním spár úlomky kamene</t>
  </si>
  <si>
    <t>1667340603</t>
  </si>
  <si>
    <t>Rovnanina z lomového kamene upraveného, tříděného jakékoliv tloušťky rovnaniny s vyklínováním spár a dutin úlomky kamene</t>
  </si>
  <si>
    <t>"LB - viz. TZ D.1.1 + vzor. řez D.1.1.7." 20,0</t>
  </si>
  <si>
    <t>"oprava přelivné plochy (doplnění kamene 15 %) - viz. TZ D.1.1 + C.2." 116,0*0,5*0,15</t>
  </si>
  <si>
    <t>"oprava přelivné plochy (doplnění chybějícího kamene) - viz. TZ D.1.1 + C.2." 28,0*0,5</t>
  </si>
  <si>
    <t>"oprava přelivné plochy (doplnění kamene místo betonu) - viz. TZ D.1.1 + C.2." 43,0*0,5</t>
  </si>
  <si>
    <t>34</t>
  </si>
  <si>
    <t>463999002-R</t>
  </si>
  <si>
    <t>Rovnanina z rozebraného lomového kamene s vyklínováním spár úlomky kamene</t>
  </si>
  <si>
    <t>2093050403</t>
  </si>
  <si>
    <t>"oprava přelivné plochy (zpětné uložení rozebraného kamene 85 %) - viz. TZ D.1.1 + C.2." 116,0*0,5*0,85</t>
  </si>
  <si>
    <t>Úpravy povrchů, podlahy a osazování výplní</t>
  </si>
  <si>
    <t>35</t>
  </si>
  <si>
    <t>628635552</t>
  </si>
  <si>
    <t>Vyplnění spár zdiva z lomového kamene maltou cementovou na hl nad 70 do 120 mm s vyspárováním</t>
  </si>
  <si>
    <t>1940736114</t>
  </si>
  <si>
    <t>Vyplnění spár dosavadních konstrukcí zdiva cementovou maltou s vyčištěním spár hloubky přes 70 do 120 mm, zdiva z lomového kamene s vyspárováním</t>
  </si>
  <si>
    <t>"oprava LB zdi ř. km 89,047-89,065 - viz. TZ D.1.1" 25,0</t>
  </si>
  <si>
    <t>"oprava LB zdi ř. km 89,047 - viz. TZ D.1.1 (60%)" 5,0*0,6</t>
  </si>
  <si>
    <t>Ostatní konstrukce a práce, bourání</t>
  </si>
  <si>
    <t>36</t>
  </si>
  <si>
    <t>931976112</t>
  </si>
  <si>
    <t>Úprava dilatační spáry z asfaltové lepenky dvojité</t>
  </si>
  <si>
    <t>488300240</t>
  </si>
  <si>
    <t>Úprava dilatační spáry konstrukcí z prostého nebo železového betonu s použitím asfaltové lepenky dvojité s oboustrannými asfaltovými nátěry</t>
  </si>
  <si>
    <t>"stabilizační práh ř. km 89,047 - viz. př. řez D.1.1.1." 0,4*1,5</t>
  </si>
  <si>
    <t>"stabilizační práh ř. km 89,053 - viz. př. řez D.1.1.2." 0,4*1,0</t>
  </si>
  <si>
    <t>"stabilizační práh ř. km 89,058 - viz. př. řez D.1.1.3." 0,4*1,0</t>
  </si>
  <si>
    <t>37</t>
  </si>
  <si>
    <t>931994106</t>
  </si>
  <si>
    <t>Těsnění dilatační spáry betonové konstrukce vnitřním těsnicím pásem</t>
  </si>
  <si>
    <t>m</t>
  </si>
  <si>
    <t>-236876369</t>
  </si>
  <si>
    <t>Těsnění spáry betonové konstrukce pásy, profily, tmely těsnicím pásem vnitřním, spáry dilatační</t>
  </si>
  <si>
    <t>"stabilizační práh ř. km 89,047 - viz. př. řez D.1.1.1." 1,5</t>
  </si>
  <si>
    <t>"stabilizační práh ř. km 89,053 - viz. př. řez D.1.1.2." 1,0</t>
  </si>
  <si>
    <t>"stabilizační práh ř. km 89,058 - viz. př. řez D.1.1.3." 1,0</t>
  </si>
  <si>
    <t>38</t>
  </si>
  <si>
    <t>938903211</t>
  </si>
  <si>
    <t>Vysekání spár hl nad 70 do 120 mm ve zdivu z lomového kamene</t>
  </si>
  <si>
    <t>472308306</t>
  </si>
  <si>
    <t>Dokončovací práce na dosavadních konstrukcích vysekání spár s očištěním zdiva nebo dlažby, s naložením suti na dopravní prostředek nebo s odklizením na hromady do vzdálenosti 50 m při hloubce spáry přes 70 do 120 mm ve zdivu z lomového kamene</t>
  </si>
  <si>
    <t>39</t>
  </si>
  <si>
    <t>961044111</t>
  </si>
  <si>
    <t>Bourání základů z betonu prostého</t>
  </si>
  <si>
    <t>1233723857</t>
  </si>
  <si>
    <t>Bourání základů z betonu prostého</t>
  </si>
  <si>
    <t>"oprava přelivné plochy (původní opravy betonem) - viz. TZ D.1.1 + C.2." 43,0*0,5</t>
  </si>
  <si>
    <t>997</t>
  </si>
  <si>
    <t>Přesun sutě</t>
  </si>
  <si>
    <t>40</t>
  </si>
  <si>
    <t>997013501</t>
  </si>
  <si>
    <t>Odvoz suti a vybouraných hmot na skládku nebo meziskládku do 1 km se složením</t>
  </si>
  <si>
    <t>-785425549</t>
  </si>
  <si>
    <t>Odvoz suti a vybouraných hmot na skládku nebo meziskládku se složením, na vzdálenost do 1 km</t>
  </si>
  <si>
    <t>"beton z původní opravy" 43,0</t>
  </si>
  <si>
    <t>"suť ze spár" 2,022</t>
  </si>
  <si>
    <t>41</t>
  </si>
  <si>
    <t>997013509</t>
  </si>
  <si>
    <t>Příplatek k odvozu suti a vybouraných hmot na skládku ZKD 1 km přes 1 km</t>
  </si>
  <si>
    <t>-2073108992</t>
  </si>
  <si>
    <t>Odvoz suti a vybouraných hmot na skládku nebo meziskládku se složením, na vzdálenost Příplatek k ceně za každý další i započatý 1 km přes 1 km</t>
  </si>
  <si>
    <t>24*45,022</t>
  </si>
  <si>
    <t>42</t>
  </si>
  <si>
    <t>997013601</t>
  </si>
  <si>
    <t>Poplatek za uložení na skládce (skládkovné) stavebního odpadu betonového kód odpadu 17 01 01</t>
  </si>
  <si>
    <t>1689125108</t>
  </si>
  <si>
    <t>Poplatek za uložení stavebního odpadu na skládce (skládkovné) z prostého betonu zatříděného do Katalogu odpadů pod kódem 17 01 01</t>
  </si>
  <si>
    <t>998</t>
  </si>
  <si>
    <t>Přesun hmot</t>
  </si>
  <si>
    <t>43</t>
  </si>
  <si>
    <t>998323011</t>
  </si>
  <si>
    <t>Přesun hmot pro jezy a stupně</t>
  </si>
  <si>
    <t>-225142776</t>
  </si>
  <si>
    <t>Přesun hmot pro jezy a stupně dopravní vzdálenost do 500 m</t>
  </si>
  <si>
    <t>VON - Vedlejší a ostatní náklady</t>
  </si>
  <si>
    <t>VRN - Vedlejší rozpočtové náklady</t>
  </si>
  <si>
    <t xml:space="preserve">    VRN9 - Ostatní náklady</t>
  </si>
  <si>
    <t>VRN</t>
  </si>
  <si>
    <t>Vedlejší rozpočtové náklady</t>
  </si>
  <si>
    <t>031002000</t>
  </si>
  <si>
    <t>Zařízení staveniště</t>
  </si>
  <si>
    <t>soubor</t>
  </si>
  <si>
    <t>1024</t>
  </si>
  <si>
    <t>-1886255009</t>
  </si>
  <si>
    <t xml:space="preserve">Poznámka k položce:_x000D_
- zajištění místnosti pro TDI v ZS vč. jejího vybavení
- zajištění ohlášení všech staveb zařízení staveniště dle § 104 odst. (2) zákona č. 183/2006 Sb.
- zajištění oplocení prostoru ZS, jeho napojení na inž. sítě
- zajištění následné likvidace všech objektů ZS včetně  při
pojení na sítě
- zajištění zřízení a odstranění dočasných komunikací, sjezdů a nájezdů pro realizaci stavby 
- zajištění zřízení a odstranění dočasné deponie pro uložení výkopku
- zajištění ostrahy stavby a staveniště po dobu realizace stavby
- zajištění podmínek pro použití přístupových komunikací dotčených stavbou s příslušnými vlastníky či správci a zajištění jejich splnění
- zřízení čistících zón před výjezdem z obvodu staveniště
- provedení takových opatření, aby plochy obvodu staveniště nebyly znečištěny ropnými látkami a jinými podobnými produkty
- provedení takových opatření, aby nebyly překročeny limity prašnosti a hlučnosti dané obecně závaznou vyhláškou
- zajištění péče o nepředané objekty a konstrukce stavby, jejich ošetřování a zimní opatření
- zajištění výroby a instalace informačních tabulí ke stavbě- zajištění ochrany veškeré zeleně v prostoru staveniště a v jeho bezprostřední blízkosti proti poškození během realizace stavby- uvedení pozemků do stavu shodného před zahájením stavby _x000D_
</t>
  </si>
  <si>
    <t>031002002</t>
  </si>
  <si>
    <t>Zajištění dopravně inženýrských opatření</t>
  </si>
  <si>
    <t>-1522868862</t>
  </si>
  <si>
    <t xml:space="preserve">Poznámka k položce:_x000D_
- zajištění dopravně inženýrských opatření
- zajištění zřízení a likvidace dopravního značení včetně případné světelné signalizace
- zajištění vydání dopravně inženýrského rozhodnutí
_x000D_
</t>
  </si>
  <si>
    <t>031005000</t>
  </si>
  <si>
    <t xml:space="preserve">Práce v ochranném pásmu </t>
  </si>
  <si>
    <t>1634250952</t>
  </si>
  <si>
    <t>Práce v ochranném pásmu</t>
  </si>
  <si>
    <t>Poznámka k položce:_x000D_
Práce v ochranném pásmu lesa.</t>
  </si>
  <si>
    <t>VRN9</t>
  </si>
  <si>
    <t>Ostatní náklady</t>
  </si>
  <si>
    <t>090001000</t>
  </si>
  <si>
    <t>Zajištění veškerých geodetických prací souvisejících s realizací díla</t>
  </si>
  <si>
    <t>262144</t>
  </si>
  <si>
    <t>-756545237</t>
  </si>
  <si>
    <t>091003001</t>
  </si>
  <si>
    <t>Zpracování geometrických plánů</t>
  </si>
  <si>
    <t>-1437896504</t>
  </si>
  <si>
    <t xml:space="preserve">Poznámka k položce:_x000D_
- geometrických plánů pro účely majetkoprávního vypořádání s majiteli dotčených pozemků_x000D_
- geometrických plánů pro zřízení věcných břemen_x000D_
- zajištění odsouhlasení geometrických plánů příslušným katastrálním úřadem_x000D_
</t>
  </si>
  <si>
    <t>091204000</t>
  </si>
  <si>
    <t>Vypracování  projektu skutečného provedení díla</t>
  </si>
  <si>
    <t>2006213188</t>
  </si>
  <si>
    <t>Vypracování projektu skutečného provedení díla</t>
  </si>
  <si>
    <t>091404000</t>
  </si>
  <si>
    <t>Zajištění veškerých předepsaných rozborů, atestů, zkoušek a revizí dle příslušných norem a dalších předpisů a nařízení platných v ČR</t>
  </si>
  <si>
    <t>1213016086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</si>
  <si>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</si>
  <si>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091704000</t>
  </si>
  <si>
    <t xml:space="preserve">Vypracování Plánu opatření pro případ havárie_x000D_
</t>
  </si>
  <si>
    <t>ks</t>
  </si>
  <si>
    <t>225420250</t>
  </si>
  <si>
    <t>Vypracování Plánu opatření pro případ havárie</t>
  </si>
  <si>
    <t xml:space="preserve">Poznámka k položce:_x000D_
Zhotovitelem vypracovaný Plán opatření pro případ úniku závadných látek (např. ropné produkty, cementové výluhy, odpadní vody z těsnících clon,atd.)_x000D_
_x000D_
</t>
  </si>
  <si>
    <t>091804000</t>
  </si>
  <si>
    <t xml:space="preserve">Zpracování povodňového plánu stavby dle §71 zákona č. 254/2001 Sb. včetně zajištění schválení příslušnými orgány správy a Povodím Labe, státní podnik_x000D_
</t>
  </si>
  <si>
    <t>-1670348470</t>
  </si>
  <si>
    <t>Zpracování povodňového plánu stavby dle §71 zákona č. 254/2001 Sb. včetně zajištění schválení příslušnými orgány správy a Povodím Labe, státní podnik</t>
  </si>
  <si>
    <t>091904001</t>
  </si>
  <si>
    <t>Provedení pasportizace stávajících nemovitostí (vč. pozemků) a jejich příslušenství, zajištění fotodokumentace stávajícho stavu přístupových komunikací</t>
  </si>
  <si>
    <t>-1919248004</t>
  </si>
  <si>
    <t>092004002</t>
  </si>
  <si>
    <t xml:space="preserve">Zajištění fotodokumentace veškerých konstrukcí, které budou v průběhu výstavby skryty nebo zakryty_x000D_
</t>
  </si>
  <si>
    <t>-2013398422</t>
  </si>
  <si>
    <t>Zajištění fotodokumentace veškerých konstrukcí, které budou v průběhu výstavby skryty nebo zakryty</t>
  </si>
  <si>
    <t>092004008</t>
  </si>
  <si>
    <t>Zajištění případných písemných souhlasných vyjádření všech dotčených vlastníků a případných uživatelů všech pozemků dotčených stavbou s jejich konečnou úpravou po dokončení prací vč. nájmu za užívání pozemků</t>
  </si>
  <si>
    <t>-714481094</t>
  </si>
  <si>
    <t>Poznámka k položce:_x000D_
Přístupy budou projednány a odsouhlaseny vlastníky dotčených pozemků.</t>
  </si>
  <si>
    <t>092104000</t>
  </si>
  <si>
    <t>Vypracování technologických postupů</t>
  </si>
  <si>
    <t>-624850021</t>
  </si>
  <si>
    <t>092105000</t>
  </si>
  <si>
    <t>Zajištění povolení ke kácení a zajištění dokladů o předání dřevní hmoty vzniklé smýcením porostů k dalšímu využití</t>
  </si>
  <si>
    <t>-787515335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</si>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</sst>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9" fillId="4" borderId="9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7" fillId="0" borderId="15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6" fillId="0" borderId="15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4" fontId="26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29" fillId="0" borderId="13" xfId="0" applyNumberFormat="1" applyFont="1" applyBorder="1" applyAlignment="1" applyProtection="1"/>
    <xf numFmtId="166" fontId="29" fillId="0" borderId="14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3" xfId="0" applyFont="1" applyBorder="1" applyAlignment="1" applyProtection="1">
      <alignment horizontal="center" vertical="center"/>
    </xf>
    <xf numFmtId="49" fontId="19" fillId="0" borderId="23" xfId="0" applyNumberFormat="1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167" fontId="19" fillId="0" borderId="23" xfId="0" applyNumberFormat="1" applyFont="1" applyBorder="1" applyAlignment="1" applyProtection="1">
      <alignment vertical="center"/>
    </xf>
    <xf numFmtId="4" fontId="19" fillId="2" borderId="23" xfId="0" applyNumberFormat="1" applyFont="1" applyFill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</xf>
    <xf numFmtId="0" fontId="20" fillId="2" borderId="15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6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8" fillId="0" borderId="27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vertical="center"/>
    </xf>
    <xf numFmtId="49" fontId="37" fillId="0" borderId="1" xfId="0" applyNumberFormat="1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4" fillId="0" borderId="31" xfId="0" applyFont="1" applyBorder="1" applyAlignment="1">
      <alignment vertical="center" wrapText="1"/>
    </xf>
    <xf numFmtId="0" fontId="34" fillId="0" borderId="1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horizontal="center" vertical="top"/>
    </xf>
    <xf numFmtId="0" fontId="38" fillId="0" borderId="30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6" fillId="0" borderId="1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7" fillId="0" borderId="1" xfId="0" applyFont="1" applyBorder="1" applyAlignment="1">
      <alignment vertical="top"/>
    </xf>
    <xf numFmtId="49" fontId="37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40" fillId="0" borderId="29" xfId="0" applyFont="1" applyBorder="1" applyAlignment="1"/>
    <xf numFmtId="0" fontId="34" fillId="0" borderId="27" xfId="0" applyFont="1" applyBorder="1" applyAlignment="1">
      <alignment vertical="top"/>
    </xf>
    <xf numFmtId="0" fontId="34" fillId="0" borderId="28" xfId="0" applyFont="1" applyBorder="1" applyAlignment="1">
      <alignment vertical="top"/>
    </xf>
    <xf numFmtId="0" fontId="34" fillId="0" borderId="30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1" xfId="0" applyFont="1" applyBorder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5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5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left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wrapText="1"/>
    </xf>
    <xf numFmtId="49" fontId="37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/>
  </sheetViews>
  <sheetFormatPr defaultRowHeight="14.4"/>
  <cols>
    <col min="1" max="1" width="8.85546875" style="1" customWidth="1"/>
    <col min="2" max="2" width="1.7109375" style="1" customWidth="1"/>
    <col min="3" max="3" width="4.42578125" style="1" customWidth="1"/>
    <col min="4" max="33" width="2.85546875" style="1" customWidth="1"/>
    <col min="34" max="34" width="3.5703125" style="1" customWidth="1"/>
    <col min="35" max="35" width="42.28515625" style="1" customWidth="1"/>
    <col min="36" max="37" width="2.5703125" style="1" customWidth="1"/>
    <col min="38" max="38" width="8.85546875" style="1" customWidth="1"/>
    <col min="39" max="39" width="3.5703125" style="1" customWidth="1"/>
    <col min="40" max="40" width="14.28515625" style="1" customWidth="1"/>
    <col min="41" max="41" width="8" style="1" customWidth="1"/>
    <col min="42" max="42" width="4.42578125" style="1" customWidth="1"/>
    <col min="43" max="43" width="16.7109375" style="1" customWidth="1"/>
    <col min="44" max="44" width="14.570312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03125" style="1" hidden="1" customWidth="1"/>
    <col min="54" max="54" width="26.7109375" style="1" hidden="1" customWidth="1"/>
    <col min="55" max="55" width="23.140625" style="1" hidden="1" customWidth="1"/>
    <col min="56" max="56" width="20.5703125" style="1" hidden="1" customWidth="1"/>
    <col min="57" max="57" width="71.140625" style="1" customWidth="1"/>
    <col min="71" max="91" width="9.140625" style="1" hidden="1"/>
  </cols>
  <sheetData>
    <row r="1" spans="1:74" ht="10.199999999999999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" customHeight="1"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0" t="s">
        <v>14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1"/>
      <c r="AQ5" s="21"/>
      <c r="AR5" s="19"/>
      <c r="BE5" s="287" t="s">
        <v>15</v>
      </c>
      <c r="BS5" s="16" t="s">
        <v>6</v>
      </c>
    </row>
    <row r="6" spans="1:74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2" t="s">
        <v>17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1"/>
      <c r="AQ6" s="21"/>
      <c r="AR6" s="19"/>
      <c r="BE6" s="288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88"/>
      <c r="BS7" s="16" t="s">
        <v>6</v>
      </c>
    </row>
    <row r="8" spans="1:74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288"/>
      <c r="BS8" s="16" t="s">
        <v>6</v>
      </c>
    </row>
    <row r="9" spans="1:74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8"/>
      <c r="BS9" s="16" t="s">
        <v>6</v>
      </c>
    </row>
    <row r="10" spans="1:74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288"/>
      <c r="BS10" s="16" t="s">
        <v>6</v>
      </c>
    </row>
    <row r="11" spans="1:74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288"/>
      <c r="BS11" s="16" t="s">
        <v>6</v>
      </c>
    </row>
    <row r="12" spans="1:74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8"/>
      <c r="BS12" s="16" t="s">
        <v>6</v>
      </c>
    </row>
    <row r="13" spans="1:74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288"/>
      <c r="BS13" s="16" t="s">
        <v>6</v>
      </c>
    </row>
    <row r="14" spans="1:74" ht="13.2">
      <c r="B14" s="20"/>
      <c r="C14" s="21"/>
      <c r="D14" s="21"/>
      <c r="E14" s="293" t="s">
        <v>30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88"/>
      <c r="BS14" s="16" t="s">
        <v>6</v>
      </c>
    </row>
    <row r="15" spans="1:74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8"/>
      <c r="BS15" s="16" t="s">
        <v>4</v>
      </c>
    </row>
    <row r="16" spans="1:74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288"/>
      <c r="BS16" s="16" t="s">
        <v>4</v>
      </c>
    </row>
    <row r="17" spans="1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288"/>
      <c r="BS17" s="16" t="s">
        <v>33</v>
      </c>
    </row>
    <row r="18" spans="1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8"/>
      <c r="BS18" s="16" t="s">
        <v>6</v>
      </c>
    </row>
    <row r="19" spans="1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288"/>
      <c r="BS19" s="16" t="s">
        <v>6</v>
      </c>
    </row>
    <row r="20" spans="1:71" s="1" customFormat="1" ht="18.45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288"/>
      <c r="BS20" s="16" t="s">
        <v>33</v>
      </c>
    </row>
    <row r="21" spans="1:71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8"/>
    </row>
    <row r="22" spans="1:71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8"/>
    </row>
    <row r="23" spans="1:71" s="1" customFormat="1" ht="48" customHeight="1">
      <c r="B23" s="20"/>
      <c r="C23" s="21"/>
      <c r="D23" s="21"/>
      <c r="E23" s="295" t="s">
        <v>36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1"/>
      <c r="AP23" s="21"/>
      <c r="AQ23" s="21"/>
      <c r="AR23" s="19"/>
      <c r="BE23" s="288"/>
    </row>
    <row r="24" spans="1:71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8"/>
    </row>
    <row r="25" spans="1:71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8"/>
    </row>
    <row r="26" spans="1:71" s="2" customFormat="1" ht="25.95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6">
        <f>ROUND(AG54,2)</f>
        <v>0</v>
      </c>
      <c r="AL26" s="297"/>
      <c r="AM26" s="297"/>
      <c r="AN26" s="297"/>
      <c r="AO26" s="297"/>
      <c r="AP26" s="35"/>
      <c r="AQ26" s="35"/>
      <c r="AR26" s="38"/>
      <c r="BE26" s="288"/>
    </row>
    <row r="27" spans="1:71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8"/>
    </row>
    <row r="28" spans="1:71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8" t="s">
        <v>38</v>
      </c>
      <c r="M28" s="298"/>
      <c r="N28" s="298"/>
      <c r="O28" s="298"/>
      <c r="P28" s="298"/>
      <c r="Q28" s="35"/>
      <c r="R28" s="35"/>
      <c r="S28" s="35"/>
      <c r="T28" s="35"/>
      <c r="U28" s="35"/>
      <c r="V28" s="35"/>
      <c r="W28" s="298" t="s">
        <v>39</v>
      </c>
      <c r="X28" s="298"/>
      <c r="Y28" s="298"/>
      <c r="Z28" s="298"/>
      <c r="AA28" s="298"/>
      <c r="AB28" s="298"/>
      <c r="AC28" s="298"/>
      <c r="AD28" s="298"/>
      <c r="AE28" s="298"/>
      <c r="AF28" s="35"/>
      <c r="AG28" s="35"/>
      <c r="AH28" s="35"/>
      <c r="AI28" s="35"/>
      <c r="AJ28" s="35"/>
      <c r="AK28" s="298" t="s">
        <v>40</v>
      </c>
      <c r="AL28" s="298"/>
      <c r="AM28" s="298"/>
      <c r="AN28" s="298"/>
      <c r="AO28" s="298"/>
      <c r="AP28" s="35"/>
      <c r="AQ28" s="35"/>
      <c r="AR28" s="38"/>
      <c r="BE28" s="288"/>
    </row>
    <row r="29" spans="1:71" s="3" customFormat="1" ht="14.4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301">
        <v>0.21</v>
      </c>
      <c r="M29" s="300"/>
      <c r="N29" s="300"/>
      <c r="O29" s="300"/>
      <c r="P29" s="300"/>
      <c r="Q29" s="40"/>
      <c r="R29" s="40"/>
      <c r="S29" s="40"/>
      <c r="T29" s="40"/>
      <c r="U29" s="40"/>
      <c r="V29" s="40"/>
      <c r="W29" s="299">
        <f>ROUND(AZ54, 2)</f>
        <v>0</v>
      </c>
      <c r="X29" s="300"/>
      <c r="Y29" s="300"/>
      <c r="Z29" s="300"/>
      <c r="AA29" s="300"/>
      <c r="AB29" s="300"/>
      <c r="AC29" s="300"/>
      <c r="AD29" s="300"/>
      <c r="AE29" s="300"/>
      <c r="AF29" s="40"/>
      <c r="AG29" s="40"/>
      <c r="AH29" s="40"/>
      <c r="AI29" s="40"/>
      <c r="AJ29" s="40"/>
      <c r="AK29" s="299">
        <f>ROUND(AV54, 2)</f>
        <v>0</v>
      </c>
      <c r="AL29" s="300"/>
      <c r="AM29" s="300"/>
      <c r="AN29" s="300"/>
      <c r="AO29" s="300"/>
      <c r="AP29" s="40"/>
      <c r="AQ29" s="40"/>
      <c r="AR29" s="41"/>
      <c r="BE29" s="289"/>
    </row>
    <row r="30" spans="1:71" s="3" customFormat="1" ht="14.4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301">
        <v>0.15</v>
      </c>
      <c r="M30" s="300"/>
      <c r="N30" s="300"/>
      <c r="O30" s="300"/>
      <c r="P30" s="300"/>
      <c r="Q30" s="40"/>
      <c r="R30" s="40"/>
      <c r="S30" s="40"/>
      <c r="T30" s="40"/>
      <c r="U30" s="40"/>
      <c r="V30" s="40"/>
      <c r="W30" s="299">
        <f>ROUND(BA54, 2)</f>
        <v>0</v>
      </c>
      <c r="X30" s="300"/>
      <c r="Y30" s="300"/>
      <c r="Z30" s="300"/>
      <c r="AA30" s="300"/>
      <c r="AB30" s="300"/>
      <c r="AC30" s="300"/>
      <c r="AD30" s="300"/>
      <c r="AE30" s="300"/>
      <c r="AF30" s="40"/>
      <c r="AG30" s="40"/>
      <c r="AH30" s="40"/>
      <c r="AI30" s="40"/>
      <c r="AJ30" s="40"/>
      <c r="AK30" s="299">
        <f>ROUND(AW54, 2)</f>
        <v>0</v>
      </c>
      <c r="AL30" s="300"/>
      <c r="AM30" s="300"/>
      <c r="AN30" s="300"/>
      <c r="AO30" s="300"/>
      <c r="AP30" s="40"/>
      <c r="AQ30" s="40"/>
      <c r="AR30" s="41"/>
      <c r="BE30" s="289"/>
    </row>
    <row r="31" spans="1:71" s="3" customFormat="1" ht="14.4" hidden="1" customHeight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301">
        <v>0.21</v>
      </c>
      <c r="M31" s="300"/>
      <c r="N31" s="300"/>
      <c r="O31" s="300"/>
      <c r="P31" s="300"/>
      <c r="Q31" s="40"/>
      <c r="R31" s="40"/>
      <c r="S31" s="40"/>
      <c r="T31" s="40"/>
      <c r="U31" s="40"/>
      <c r="V31" s="40"/>
      <c r="W31" s="299">
        <f>ROUND(BB54, 2)</f>
        <v>0</v>
      </c>
      <c r="X31" s="300"/>
      <c r="Y31" s="300"/>
      <c r="Z31" s="300"/>
      <c r="AA31" s="300"/>
      <c r="AB31" s="300"/>
      <c r="AC31" s="300"/>
      <c r="AD31" s="300"/>
      <c r="AE31" s="300"/>
      <c r="AF31" s="40"/>
      <c r="AG31" s="40"/>
      <c r="AH31" s="40"/>
      <c r="AI31" s="40"/>
      <c r="AJ31" s="40"/>
      <c r="AK31" s="299">
        <v>0</v>
      </c>
      <c r="AL31" s="300"/>
      <c r="AM31" s="300"/>
      <c r="AN31" s="300"/>
      <c r="AO31" s="300"/>
      <c r="AP31" s="40"/>
      <c r="AQ31" s="40"/>
      <c r="AR31" s="41"/>
      <c r="BE31" s="289"/>
    </row>
    <row r="32" spans="1:71" s="3" customFormat="1" ht="14.4" hidden="1" customHeight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301">
        <v>0.15</v>
      </c>
      <c r="M32" s="300"/>
      <c r="N32" s="300"/>
      <c r="O32" s="300"/>
      <c r="P32" s="300"/>
      <c r="Q32" s="40"/>
      <c r="R32" s="40"/>
      <c r="S32" s="40"/>
      <c r="T32" s="40"/>
      <c r="U32" s="40"/>
      <c r="V32" s="40"/>
      <c r="W32" s="299">
        <f>ROUND(BC54, 2)</f>
        <v>0</v>
      </c>
      <c r="X32" s="300"/>
      <c r="Y32" s="300"/>
      <c r="Z32" s="300"/>
      <c r="AA32" s="300"/>
      <c r="AB32" s="300"/>
      <c r="AC32" s="300"/>
      <c r="AD32" s="300"/>
      <c r="AE32" s="300"/>
      <c r="AF32" s="40"/>
      <c r="AG32" s="40"/>
      <c r="AH32" s="40"/>
      <c r="AI32" s="40"/>
      <c r="AJ32" s="40"/>
      <c r="AK32" s="299">
        <v>0</v>
      </c>
      <c r="AL32" s="300"/>
      <c r="AM32" s="300"/>
      <c r="AN32" s="300"/>
      <c r="AO32" s="300"/>
      <c r="AP32" s="40"/>
      <c r="AQ32" s="40"/>
      <c r="AR32" s="41"/>
      <c r="BE32" s="289"/>
    </row>
    <row r="33" spans="1:57" s="3" customFormat="1" ht="14.4" hidden="1" customHeight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301">
        <v>0</v>
      </c>
      <c r="M33" s="300"/>
      <c r="N33" s="300"/>
      <c r="O33" s="300"/>
      <c r="P33" s="300"/>
      <c r="Q33" s="40"/>
      <c r="R33" s="40"/>
      <c r="S33" s="40"/>
      <c r="T33" s="40"/>
      <c r="U33" s="40"/>
      <c r="V33" s="40"/>
      <c r="W33" s="299">
        <f>ROUND(BD54, 2)</f>
        <v>0</v>
      </c>
      <c r="X33" s="300"/>
      <c r="Y33" s="300"/>
      <c r="Z33" s="300"/>
      <c r="AA33" s="300"/>
      <c r="AB33" s="300"/>
      <c r="AC33" s="300"/>
      <c r="AD33" s="300"/>
      <c r="AE33" s="300"/>
      <c r="AF33" s="40"/>
      <c r="AG33" s="40"/>
      <c r="AH33" s="40"/>
      <c r="AI33" s="40"/>
      <c r="AJ33" s="40"/>
      <c r="AK33" s="299">
        <v>0</v>
      </c>
      <c r="AL33" s="300"/>
      <c r="AM33" s="300"/>
      <c r="AN33" s="300"/>
      <c r="AO33" s="300"/>
      <c r="AP33" s="40"/>
      <c r="AQ33" s="40"/>
      <c r="AR33" s="41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5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302" t="s">
        <v>49</v>
      </c>
      <c r="Y35" s="303"/>
      <c r="Z35" s="303"/>
      <c r="AA35" s="303"/>
      <c r="AB35" s="303"/>
      <c r="AC35" s="44"/>
      <c r="AD35" s="44"/>
      <c r="AE35" s="44"/>
      <c r="AF35" s="44"/>
      <c r="AG35" s="44"/>
      <c r="AH35" s="44"/>
      <c r="AI35" s="44"/>
      <c r="AJ35" s="44"/>
      <c r="AK35" s="304">
        <f>SUM(AK26:AK33)</f>
        <v>0</v>
      </c>
      <c r="AL35" s="303"/>
      <c r="AM35" s="303"/>
      <c r="AN35" s="303"/>
      <c r="AO35" s="305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1:57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PAV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1:57" s="5" customFormat="1" ht="36.9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6" t="str">
        <f>K6</f>
        <v>Tichá Orlice, jez Mladkov, oprava přelivné plochy, ř. km 89,064</v>
      </c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55"/>
      <c r="AQ45" s="55"/>
      <c r="AR45" s="56"/>
    </row>
    <row r="46" spans="1:57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8" t="str">
        <f>IF(AN8= "","",AN8)</f>
        <v>13. 10. 2020</v>
      </c>
      <c r="AN47" s="308"/>
      <c r="AO47" s="35"/>
      <c r="AP47" s="35"/>
      <c r="AQ47" s="35"/>
      <c r="AR47" s="38"/>
      <c r="BE47" s="33"/>
    </row>
    <row r="48" spans="1:57" s="2" customFormat="1" ht="6.9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91" s="2" customFormat="1" ht="15.6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 "","",E11)</f>
        <v>Povodí Labe, státní podnik, Hradec Králové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309" t="str">
        <f>IF(E17="","",E17)</f>
        <v>Agroprojekce Litomyšl, s.r.o.</v>
      </c>
      <c r="AN49" s="310"/>
      <c r="AO49" s="310"/>
      <c r="AP49" s="310"/>
      <c r="AQ49" s="35"/>
      <c r="AR49" s="38"/>
      <c r="AS49" s="311" t="s">
        <v>51</v>
      </c>
      <c r="AT49" s="312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91" s="2" customFormat="1" ht="15.6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 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309" t="str">
        <f>IF(E20="","",E20)</f>
        <v xml:space="preserve"> </v>
      </c>
      <c r="AN50" s="310"/>
      <c r="AO50" s="310"/>
      <c r="AP50" s="310"/>
      <c r="AQ50" s="35"/>
      <c r="AR50" s="38"/>
      <c r="AS50" s="313"/>
      <c r="AT50" s="314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91" s="2" customFormat="1" ht="10.8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5"/>
      <c r="AT51" s="316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91" s="2" customFormat="1" ht="29.25" customHeight="1">
      <c r="A52" s="33"/>
      <c r="B52" s="34"/>
      <c r="C52" s="317" t="s">
        <v>52</v>
      </c>
      <c r="D52" s="318"/>
      <c r="E52" s="318"/>
      <c r="F52" s="318"/>
      <c r="G52" s="318"/>
      <c r="H52" s="65"/>
      <c r="I52" s="319" t="s">
        <v>53</v>
      </c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20" t="s">
        <v>54</v>
      </c>
      <c r="AH52" s="318"/>
      <c r="AI52" s="318"/>
      <c r="AJ52" s="318"/>
      <c r="AK52" s="318"/>
      <c r="AL52" s="318"/>
      <c r="AM52" s="318"/>
      <c r="AN52" s="319" t="s">
        <v>55</v>
      </c>
      <c r="AO52" s="318"/>
      <c r="AP52" s="318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91" s="2" customFormat="1" ht="10.8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1:91" s="6" customFormat="1" ht="32.4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4">
        <f>ROUND(SUM(AG55:AG56),2)</f>
        <v>0</v>
      </c>
      <c r="AH54" s="324"/>
      <c r="AI54" s="324"/>
      <c r="AJ54" s="324"/>
      <c r="AK54" s="324"/>
      <c r="AL54" s="324"/>
      <c r="AM54" s="324"/>
      <c r="AN54" s="325">
        <f>SUM(AG54,AT54)</f>
        <v>0</v>
      </c>
      <c r="AO54" s="325"/>
      <c r="AP54" s="325"/>
      <c r="AQ54" s="77" t="s">
        <v>19</v>
      </c>
      <c r="AR54" s="78"/>
      <c r="AS54" s="79">
        <f>ROUND(SUM(AS55:AS56),2)</f>
        <v>0</v>
      </c>
      <c r="AT54" s="80">
        <f>ROUND(SUM(AV54:AW54),2)</f>
        <v>0</v>
      </c>
      <c r="AU54" s="81">
        <f>ROUND(SUM(AU55:AU56),5)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ROUND(SUM(AZ55:AZ56),2)</f>
        <v>0</v>
      </c>
      <c r="BA54" s="80">
        <f>ROUND(SUM(BA55:BA56),2)</f>
        <v>0</v>
      </c>
      <c r="BB54" s="80">
        <f>ROUND(SUM(BB55:BB56),2)</f>
        <v>0</v>
      </c>
      <c r="BC54" s="80">
        <f>ROUND(SUM(BC55:BC56),2)</f>
        <v>0</v>
      </c>
      <c r="BD54" s="82">
        <f>ROUND(SUM(BD55:BD56),2)</f>
        <v>0</v>
      </c>
      <c r="BS54" s="83" t="s">
        <v>70</v>
      </c>
      <c r="BT54" s="83" t="s">
        <v>71</v>
      </c>
      <c r="BU54" s="84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1" s="7" customFormat="1" ht="14.4" customHeight="1">
      <c r="A55" s="85" t="s">
        <v>75</v>
      </c>
      <c r="B55" s="86"/>
      <c r="C55" s="87"/>
      <c r="D55" s="323" t="s">
        <v>76</v>
      </c>
      <c r="E55" s="323"/>
      <c r="F55" s="323"/>
      <c r="G55" s="323"/>
      <c r="H55" s="323"/>
      <c r="I55" s="88"/>
      <c r="J55" s="323" t="s">
        <v>77</v>
      </c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1">
        <f>'SO-01 - Oprava přelivné p...'!J30</f>
        <v>0</v>
      </c>
      <c r="AH55" s="322"/>
      <c r="AI55" s="322"/>
      <c r="AJ55" s="322"/>
      <c r="AK55" s="322"/>
      <c r="AL55" s="322"/>
      <c r="AM55" s="322"/>
      <c r="AN55" s="321">
        <f>SUM(AG55,AT55)</f>
        <v>0</v>
      </c>
      <c r="AO55" s="322"/>
      <c r="AP55" s="322"/>
      <c r="AQ55" s="89" t="s">
        <v>78</v>
      </c>
      <c r="AR55" s="90"/>
      <c r="AS55" s="91">
        <v>0</v>
      </c>
      <c r="AT55" s="92">
        <f>ROUND(SUM(AV55:AW55),2)</f>
        <v>0</v>
      </c>
      <c r="AU55" s="93">
        <f>'SO-01 - Oprava přelivné p...'!P88</f>
        <v>0</v>
      </c>
      <c r="AV55" s="92">
        <f>'SO-01 - Oprava přelivné p...'!J33</f>
        <v>0</v>
      </c>
      <c r="AW55" s="92">
        <f>'SO-01 - Oprava přelivné p...'!J34</f>
        <v>0</v>
      </c>
      <c r="AX55" s="92">
        <f>'SO-01 - Oprava přelivné p...'!J35</f>
        <v>0</v>
      </c>
      <c r="AY55" s="92">
        <f>'SO-01 - Oprava přelivné p...'!J36</f>
        <v>0</v>
      </c>
      <c r="AZ55" s="92">
        <f>'SO-01 - Oprava přelivné p...'!F33</f>
        <v>0</v>
      </c>
      <c r="BA55" s="92">
        <f>'SO-01 - Oprava přelivné p...'!F34</f>
        <v>0</v>
      </c>
      <c r="BB55" s="92">
        <f>'SO-01 - Oprava přelivné p...'!F35</f>
        <v>0</v>
      </c>
      <c r="BC55" s="92">
        <f>'SO-01 - Oprava přelivné p...'!F36</f>
        <v>0</v>
      </c>
      <c r="BD55" s="94">
        <f>'SO-01 - Oprava přelivné p...'!F37</f>
        <v>0</v>
      </c>
      <c r="BT55" s="95" t="s">
        <v>79</v>
      </c>
      <c r="BV55" s="95" t="s">
        <v>73</v>
      </c>
      <c r="BW55" s="95" t="s">
        <v>80</v>
      </c>
      <c r="BX55" s="95" t="s">
        <v>5</v>
      </c>
      <c r="CL55" s="95" t="s">
        <v>81</v>
      </c>
      <c r="CM55" s="95" t="s">
        <v>82</v>
      </c>
    </row>
    <row r="56" spans="1:91" s="7" customFormat="1" ht="14.4" customHeight="1">
      <c r="A56" s="85" t="s">
        <v>75</v>
      </c>
      <c r="B56" s="86"/>
      <c r="C56" s="87"/>
      <c r="D56" s="323" t="s">
        <v>83</v>
      </c>
      <c r="E56" s="323"/>
      <c r="F56" s="323"/>
      <c r="G56" s="323"/>
      <c r="H56" s="323"/>
      <c r="I56" s="88"/>
      <c r="J56" s="323" t="s">
        <v>84</v>
      </c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1">
        <f>'VON - Vedlejší a ostatní ...'!J30</f>
        <v>0</v>
      </c>
      <c r="AH56" s="322"/>
      <c r="AI56" s="322"/>
      <c r="AJ56" s="322"/>
      <c r="AK56" s="322"/>
      <c r="AL56" s="322"/>
      <c r="AM56" s="322"/>
      <c r="AN56" s="321">
        <f>SUM(AG56,AT56)</f>
        <v>0</v>
      </c>
      <c r="AO56" s="322"/>
      <c r="AP56" s="322"/>
      <c r="AQ56" s="89" t="s">
        <v>83</v>
      </c>
      <c r="AR56" s="90"/>
      <c r="AS56" s="96">
        <v>0</v>
      </c>
      <c r="AT56" s="97">
        <f>ROUND(SUM(AV56:AW56),2)</f>
        <v>0</v>
      </c>
      <c r="AU56" s="98">
        <f>'VON - Vedlejší a ostatní ...'!P81</f>
        <v>0</v>
      </c>
      <c r="AV56" s="97">
        <f>'VON - Vedlejší a ostatní ...'!J33</f>
        <v>0</v>
      </c>
      <c r="AW56" s="97">
        <f>'VON - Vedlejší a ostatní ...'!J34</f>
        <v>0</v>
      </c>
      <c r="AX56" s="97">
        <f>'VON - Vedlejší a ostatní ...'!J35</f>
        <v>0</v>
      </c>
      <c r="AY56" s="97">
        <f>'VON - Vedlejší a ostatní ...'!J36</f>
        <v>0</v>
      </c>
      <c r="AZ56" s="97">
        <f>'VON - Vedlejší a ostatní ...'!F33</f>
        <v>0</v>
      </c>
      <c r="BA56" s="97">
        <f>'VON - Vedlejší a ostatní ...'!F34</f>
        <v>0</v>
      </c>
      <c r="BB56" s="97">
        <f>'VON - Vedlejší a ostatní ...'!F35</f>
        <v>0</v>
      </c>
      <c r="BC56" s="97">
        <f>'VON - Vedlejší a ostatní ...'!F36</f>
        <v>0</v>
      </c>
      <c r="BD56" s="99">
        <f>'VON - Vedlejší a ostatní ...'!F37</f>
        <v>0</v>
      </c>
      <c r="BT56" s="95" t="s">
        <v>79</v>
      </c>
      <c r="BV56" s="95" t="s">
        <v>73</v>
      </c>
      <c r="BW56" s="95" t="s">
        <v>85</v>
      </c>
      <c r="BX56" s="95" t="s">
        <v>5</v>
      </c>
      <c r="CL56" s="95" t="s">
        <v>19</v>
      </c>
      <c r="CM56" s="95" t="s">
        <v>82</v>
      </c>
    </row>
    <row r="57" spans="1:91" s="2" customFormat="1" ht="30" customHeight="1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91" s="2" customFormat="1" ht="6.9" customHeight="1">
      <c r="A58" s="33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sheetProtection algorithmName="SHA-512" hashValue="9tkU3ynMvYNRgpkP4QzK3SVAQme3e2w8optLxFaOWCXJhH3+QqL/dEi6Z9HNYP1E/ly/G1TNxfKgW8FAeN5OVQ==" saltValue="u8Ip6SL4iuXdSfx8ttlPnth1Nar/Vw3hH/qpUvCmNJAHdmR0v8oU/FvjS9L6V/zuPCuZplaAkQ+3HHpRDoVAkw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-01 - Oprava přelivné p...'!C2" display="/"/>
    <hyperlink ref="A56" location="'VON - Vedlejší a ostatní 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/>
  </sheetViews>
  <sheetFormatPr defaultRowHeight="14.4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108" style="1" customWidth="1"/>
    <col min="7" max="7" width="8" style="1" customWidth="1"/>
    <col min="8" max="8" width="15" style="1" customWidth="1"/>
    <col min="9" max="9" width="16.85546875" style="1" customWidth="1"/>
    <col min="10" max="11" width="23.85546875" style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80</v>
      </c>
    </row>
    <row r="3" spans="1:46" s="1" customFormat="1" ht="6.9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1:46" s="1" customFormat="1" ht="24.9" customHeight="1">
      <c r="B4" s="19"/>
      <c r="D4" s="102" t="s">
        <v>86</v>
      </c>
      <c r="L4" s="19"/>
      <c r="M4" s="103" t="s">
        <v>10</v>
      </c>
      <c r="AT4" s="16" t="s">
        <v>4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104" t="s">
        <v>16</v>
      </c>
      <c r="L6" s="19"/>
    </row>
    <row r="7" spans="1:46" s="1" customFormat="1" ht="14.4" customHeight="1">
      <c r="B7" s="19"/>
      <c r="E7" s="327" t="str">
        <f>'Rekapitulace stavby'!K6</f>
        <v>Tichá Orlice, jez Mladkov, oprava přelivné plochy, ř. km 89,064</v>
      </c>
      <c r="F7" s="328"/>
      <c r="G7" s="328"/>
      <c r="H7" s="328"/>
      <c r="L7" s="19"/>
    </row>
    <row r="8" spans="1:46" s="2" customFormat="1" ht="12" customHeight="1">
      <c r="A8" s="33"/>
      <c r="B8" s="38"/>
      <c r="C8" s="33"/>
      <c r="D8" s="104" t="s">
        <v>87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5.6" customHeight="1">
      <c r="A9" s="33"/>
      <c r="B9" s="38"/>
      <c r="C9" s="33"/>
      <c r="D9" s="33"/>
      <c r="E9" s="329" t="s">
        <v>88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0.199999999999999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04" t="s">
        <v>18</v>
      </c>
      <c r="E11" s="33"/>
      <c r="F11" s="106" t="s">
        <v>81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13. 10. 2020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 xml:space="preserve"> </v>
      </c>
      <c r="F24" s="33"/>
      <c r="G24" s="33"/>
      <c r="H24" s="33"/>
      <c r="I24" s="104" t="s">
        <v>28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ROUND(J88, 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15" t="s">
        <v>41</v>
      </c>
      <c r="E33" s="104" t="s">
        <v>42</v>
      </c>
      <c r="F33" s="116">
        <f>ROUND((SUM(BE88:BE244)),  2)</f>
        <v>0</v>
      </c>
      <c r="G33" s="33"/>
      <c r="H33" s="33"/>
      <c r="I33" s="117">
        <v>0.21</v>
      </c>
      <c r="J33" s="116">
        <f>ROUND(((SUM(BE88:BE244))*I33),  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4" t="s">
        <v>43</v>
      </c>
      <c r="F34" s="116">
        <f>ROUND((SUM(BF88:BF244)),  2)</f>
        <v>0</v>
      </c>
      <c r="G34" s="33"/>
      <c r="H34" s="33"/>
      <c r="I34" s="117">
        <v>0.15</v>
      </c>
      <c r="J34" s="116">
        <f>ROUND(((SUM(BF88:BF244))*I34),  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8"/>
      <c r="C35" s="33"/>
      <c r="D35" s="33"/>
      <c r="E35" s="104" t="s">
        <v>44</v>
      </c>
      <c r="F35" s="116">
        <f>ROUND((SUM(BG88:BG244)),  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8"/>
      <c r="C36" s="33"/>
      <c r="D36" s="33"/>
      <c r="E36" s="104" t="s">
        <v>45</v>
      </c>
      <c r="F36" s="116">
        <f>ROUND((SUM(BH88:BH244)),  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8"/>
      <c r="C37" s="33"/>
      <c r="D37" s="33"/>
      <c r="E37" s="104" t="s">
        <v>46</v>
      </c>
      <c r="F37" s="116">
        <f>ROUND((SUM(BI88:BI244)),  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89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34" t="str">
        <f>E7</f>
        <v>Tichá Orlice, jez Mladkov, oprava přelivné plochy, ř. km 89,064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>
      <c r="A49" s="33"/>
      <c r="B49" s="34"/>
      <c r="C49" s="28" t="s">
        <v>87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5.6" customHeight="1">
      <c r="A50" s="33"/>
      <c r="B50" s="34"/>
      <c r="C50" s="35"/>
      <c r="D50" s="35"/>
      <c r="E50" s="306" t="str">
        <f>E9</f>
        <v>SO-01 - Oprava přelivné plochy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13. 10. 2020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26.4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>
      <c r="A57" s="33"/>
      <c r="B57" s="34"/>
      <c r="C57" s="129" t="s">
        <v>90</v>
      </c>
      <c r="D57" s="130"/>
      <c r="E57" s="130"/>
      <c r="F57" s="130"/>
      <c r="G57" s="130"/>
      <c r="H57" s="130"/>
      <c r="I57" s="130"/>
      <c r="J57" s="131" t="s">
        <v>91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J88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92</v>
      </c>
    </row>
    <row r="60" spans="1:47" s="9" customFormat="1" ht="24.9" customHeight="1">
      <c r="B60" s="133"/>
      <c r="C60" s="134"/>
      <c r="D60" s="135" t="s">
        <v>93</v>
      </c>
      <c r="E60" s="136"/>
      <c r="F60" s="136"/>
      <c r="G60" s="136"/>
      <c r="H60" s="136"/>
      <c r="I60" s="136"/>
      <c r="J60" s="137">
        <f>J89</f>
        <v>0</v>
      </c>
      <c r="K60" s="134"/>
      <c r="L60" s="138"/>
    </row>
    <row r="61" spans="1:47" s="10" customFormat="1" ht="19.95" customHeight="1">
      <c r="B61" s="139"/>
      <c r="C61" s="140"/>
      <c r="D61" s="141" t="s">
        <v>94</v>
      </c>
      <c r="E61" s="142"/>
      <c r="F61" s="142"/>
      <c r="G61" s="142"/>
      <c r="H61" s="142"/>
      <c r="I61" s="142"/>
      <c r="J61" s="143">
        <f>J90</f>
        <v>0</v>
      </c>
      <c r="K61" s="140"/>
      <c r="L61" s="144"/>
    </row>
    <row r="62" spans="1:47" s="10" customFormat="1" ht="19.95" customHeight="1">
      <c r="B62" s="139"/>
      <c r="C62" s="140"/>
      <c r="D62" s="141" t="s">
        <v>95</v>
      </c>
      <c r="E62" s="142"/>
      <c r="F62" s="142"/>
      <c r="G62" s="142"/>
      <c r="H62" s="142"/>
      <c r="I62" s="142"/>
      <c r="J62" s="143">
        <f>J172</f>
        <v>0</v>
      </c>
      <c r="K62" s="140"/>
      <c r="L62" s="144"/>
    </row>
    <row r="63" spans="1:47" s="10" customFormat="1" ht="19.95" customHeight="1">
      <c r="B63" s="139"/>
      <c r="C63" s="140"/>
      <c r="D63" s="141" t="s">
        <v>96</v>
      </c>
      <c r="E63" s="142"/>
      <c r="F63" s="142"/>
      <c r="G63" s="142"/>
      <c r="H63" s="142"/>
      <c r="I63" s="142"/>
      <c r="J63" s="143">
        <f>J190</f>
        <v>0</v>
      </c>
      <c r="K63" s="140"/>
      <c r="L63" s="144"/>
    </row>
    <row r="64" spans="1:47" s="10" customFormat="1" ht="19.95" customHeight="1">
      <c r="B64" s="139"/>
      <c r="C64" s="140"/>
      <c r="D64" s="141" t="s">
        <v>97</v>
      </c>
      <c r="E64" s="142"/>
      <c r="F64" s="142"/>
      <c r="G64" s="142"/>
      <c r="H64" s="142"/>
      <c r="I64" s="142"/>
      <c r="J64" s="143">
        <f>J194</f>
        <v>0</v>
      </c>
      <c r="K64" s="140"/>
      <c r="L64" s="144"/>
    </row>
    <row r="65" spans="1:31" s="10" customFormat="1" ht="19.95" customHeight="1">
      <c r="B65" s="139"/>
      <c r="C65" s="140"/>
      <c r="D65" s="141" t="s">
        <v>98</v>
      </c>
      <c r="E65" s="142"/>
      <c r="F65" s="142"/>
      <c r="G65" s="142"/>
      <c r="H65" s="142"/>
      <c r="I65" s="142"/>
      <c r="J65" s="143">
        <f>J207</f>
        <v>0</v>
      </c>
      <c r="K65" s="140"/>
      <c r="L65" s="144"/>
    </row>
    <row r="66" spans="1:31" s="10" customFormat="1" ht="19.95" customHeight="1">
      <c r="B66" s="139"/>
      <c r="C66" s="140"/>
      <c r="D66" s="141" t="s">
        <v>99</v>
      </c>
      <c r="E66" s="142"/>
      <c r="F66" s="142"/>
      <c r="G66" s="142"/>
      <c r="H66" s="142"/>
      <c r="I66" s="142"/>
      <c r="J66" s="143">
        <f>J212</f>
        <v>0</v>
      </c>
      <c r="K66" s="140"/>
      <c r="L66" s="144"/>
    </row>
    <row r="67" spans="1:31" s="10" customFormat="1" ht="19.95" customHeight="1">
      <c r="B67" s="139"/>
      <c r="C67" s="140"/>
      <c r="D67" s="141" t="s">
        <v>100</v>
      </c>
      <c r="E67" s="142"/>
      <c r="F67" s="142"/>
      <c r="G67" s="142"/>
      <c r="H67" s="142"/>
      <c r="I67" s="142"/>
      <c r="J67" s="143">
        <f>J230</f>
        <v>0</v>
      </c>
      <c r="K67" s="140"/>
      <c r="L67" s="144"/>
    </row>
    <row r="68" spans="1:31" s="10" customFormat="1" ht="19.95" customHeight="1">
      <c r="B68" s="139"/>
      <c r="C68" s="140"/>
      <c r="D68" s="141" t="s">
        <v>101</v>
      </c>
      <c r="E68" s="142"/>
      <c r="F68" s="142"/>
      <c r="G68" s="142"/>
      <c r="H68" s="142"/>
      <c r="I68" s="142"/>
      <c r="J68" s="143">
        <f>J242</f>
        <v>0</v>
      </c>
      <c r="K68" s="140"/>
      <c r="L68" s="144"/>
    </row>
    <row r="69" spans="1:31" s="2" customFormat="1" ht="21.7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" customHeight="1">
      <c r="A70" s="33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" customHeight="1">
      <c r="A74" s="33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" customHeight="1">
      <c r="A75" s="33"/>
      <c r="B75" s="34"/>
      <c r="C75" s="22" t="s">
        <v>102</v>
      </c>
      <c r="D75" s="35"/>
      <c r="E75" s="35"/>
      <c r="F75" s="35"/>
      <c r="G75" s="35"/>
      <c r="H75" s="35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16</v>
      </c>
      <c r="D77" s="35"/>
      <c r="E77" s="35"/>
      <c r="F77" s="35"/>
      <c r="G77" s="35"/>
      <c r="H77" s="35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4.4" customHeight="1">
      <c r="A78" s="33"/>
      <c r="B78" s="34"/>
      <c r="C78" s="35"/>
      <c r="D78" s="35"/>
      <c r="E78" s="334" t="str">
        <f>E7</f>
        <v>Tichá Orlice, jez Mladkov, oprava přelivné plochy, ř. km 89,064</v>
      </c>
      <c r="F78" s="335"/>
      <c r="G78" s="335"/>
      <c r="H78" s="3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87</v>
      </c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6" customHeight="1">
      <c r="A80" s="33"/>
      <c r="B80" s="34"/>
      <c r="C80" s="35"/>
      <c r="D80" s="35"/>
      <c r="E80" s="306" t="str">
        <f>E9</f>
        <v>SO-01 - Oprava přelivné plochy</v>
      </c>
      <c r="F80" s="336"/>
      <c r="G80" s="336"/>
      <c r="H80" s="336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65" s="2" customFormat="1" ht="6.9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65" s="2" customFormat="1" ht="12" customHeight="1">
      <c r="A82" s="33"/>
      <c r="B82" s="34"/>
      <c r="C82" s="28" t="s">
        <v>21</v>
      </c>
      <c r="D82" s="35"/>
      <c r="E82" s="35"/>
      <c r="F82" s="26" t="str">
        <f>F12</f>
        <v xml:space="preserve"> </v>
      </c>
      <c r="G82" s="35"/>
      <c r="H82" s="35"/>
      <c r="I82" s="28" t="s">
        <v>23</v>
      </c>
      <c r="J82" s="58" t="str">
        <f>IF(J12="","",J12)</f>
        <v>13. 10. 2020</v>
      </c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65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65" s="2" customFormat="1" ht="26.4" customHeight="1">
      <c r="A84" s="33"/>
      <c r="B84" s="34"/>
      <c r="C84" s="28" t="s">
        <v>25</v>
      </c>
      <c r="D84" s="35"/>
      <c r="E84" s="35"/>
      <c r="F84" s="26" t="str">
        <f>E15</f>
        <v>Povodí Labe, státní podnik, Hradec Králové</v>
      </c>
      <c r="G84" s="35"/>
      <c r="H84" s="35"/>
      <c r="I84" s="28" t="s">
        <v>31</v>
      </c>
      <c r="J84" s="31" t="str">
        <f>E21</f>
        <v>Agroprojekce Litomyšl, s.r.o.</v>
      </c>
      <c r="K84" s="35"/>
      <c r="L84" s="10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65" s="2" customFormat="1" ht="15.6" customHeight="1">
      <c r="A85" s="33"/>
      <c r="B85" s="34"/>
      <c r="C85" s="28" t="s">
        <v>29</v>
      </c>
      <c r="D85" s="35"/>
      <c r="E85" s="35"/>
      <c r="F85" s="26" t="str">
        <f>IF(E18="","",E18)</f>
        <v>Vyplň údaj</v>
      </c>
      <c r="G85" s="35"/>
      <c r="H85" s="35"/>
      <c r="I85" s="28" t="s">
        <v>34</v>
      </c>
      <c r="J85" s="31" t="str">
        <f>E24</f>
        <v xml:space="preserve"> </v>
      </c>
      <c r="K85" s="35"/>
      <c r="L85" s="10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65" s="2" customFormat="1" ht="10.3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10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65" s="11" customFormat="1" ht="29.25" customHeight="1">
      <c r="A87" s="145"/>
      <c r="B87" s="146"/>
      <c r="C87" s="147" t="s">
        <v>103</v>
      </c>
      <c r="D87" s="148" t="s">
        <v>56</v>
      </c>
      <c r="E87" s="148" t="s">
        <v>52</v>
      </c>
      <c r="F87" s="148" t="s">
        <v>53</v>
      </c>
      <c r="G87" s="148" t="s">
        <v>104</v>
      </c>
      <c r="H87" s="148" t="s">
        <v>105</v>
      </c>
      <c r="I87" s="148" t="s">
        <v>106</v>
      </c>
      <c r="J87" s="148" t="s">
        <v>91</v>
      </c>
      <c r="K87" s="149" t="s">
        <v>107</v>
      </c>
      <c r="L87" s="150"/>
      <c r="M87" s="67" t="s">
        <v>19</v>
      </c>
      <c r="N87" s="68" t="s">
        <v>41</v>
      </c>
      <c r="O87" s="68" t="s">
        <v>108</v>
      </c>
      <c r="P87" s="68" t="s">
        <v>109</v>
      </c>
      <c r="Q87" s="68" t="s">
        <v>110</v>
      </c>
      <c r="R87" s="68" t="s">
        <v>111</v>
      </c>
      <c r="S87" s="68" t="s">
        <v>112</v>
      </c>
      <c r="T87" s="69" t="s">
        <v>113</v>
      </c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</row>
    <row r="88" spans="1:65" s="2" customFormat="1" ht="22.8" customHeight="1">
      <c r="A88" s="33"/>
      <c r="B88" s="34"/>
      <c r="C88" s="74" t="s">
        <v>114</v>
      </c>
      <c r="D88" s="35"/>
      <c r="E88" s="35"/>
      <c r="F88" s="35"/>
      <c r="G88" s="35"/>
      <c r="H88" s="35"/>
      <c r="I88" s="35"/>
      <c r="J88" s="151">
        <f>BK88</f>
        <v>0</v>
      </c>
      <c r="K88" s="35"/>
      <c r="L88" s="38"/>
      <c r="M88" s="70"/>
      <c r="N88" s="152"/>
      <c r="O88" s="71"/>
      <c r="P88" s="153">
        <f>P89</f>
        <v>0</v>
      </c>
      <c r="Q88" s="71"/>
      <c r="R88" s="153">
        <f>R89</f>
        <v>225.89767592000001</v>
      </c>
      <c r="S88" s="71"/>
      <c r="T88" s="154">
        <f>T89</f>
        <v>45.022440000000003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70</v>
      </c>
      <c r="AU88" s="16" t="s">
        <v>92</v>
      </c>
      <c r="BK88" s="155">
        <f>BK89</f>
        <v>0</v>
      </c>
    </row>
    <row r="89" spans="1:65" s="12" customFormat="1" ht="25.95" customHeight="1">
      <c r="B89" s="156"/>
      <c r="C89" s="157"/>
      <c r="D89" s="158" t="s">
        <v>70</v>
      </c>
      <c r="E89" s="159" t="s">
        <v>115</v>
      </c>
      <c r="F89" s="159" t="s">
        <v>116</v>
      </c>
      <c r="G89" s="157"/>
      <c r="H89" s="157"/>
      <c r="I89" s="160"/>
      <c r="J89" s="161">
        <f>BK89</f>
        <v>0</v>
      </c>
      <c r="K89" s="157"/>
      <c r="L89" s="162"/>
      <c r="M89" s="163"/>
      <c r="N89" s="164"/>
      <c r="O89" s="164"/>
      <c r="P89" s="165">
        <f>P90+P172+P190+P194+P207+P212+P230+P242</f>
        <v>0</v>
      </c>
      <c r="Q89" s="164"/>
      <c r="R89" s="165">
        <f>R90+R172+R190+R194+R207+R212+R230+R242</f>
        <v>225.89767592000001</v>
      </c>
      <c r="S89" s="164"/>
      <c r="T89" s="166">
        <f>T90+T172+T190+T194+T207+T212+T230+T242</f>
        <v>45.022440000000003</v>
      </c>
      <c r="AR89" s="167" t="s">
        <v>79</v>
      </c>
      <c r="AT89" s="168" t="s">
        <v>70</v>
      </c>
      <c r="AU89" s="168" t="s">
        <v>71</v>
      </c>
      <c r="AY89" s="167" t="s">
        <v>117</v>
      </c>
      <c r="BK89" s="169">
        <f>BK90+BK172+BK190+BK194+BK207+BK212+BK230+BK242</f>
        <v>0</v>
      </c>
    </row>
    <row r="90" spans="1:65" s="12" customFormat="1" ht="22.8" customHeight="1">
      <c r="B90" s="156"/>
      <c r="C90" s="157"/>
      <c r="D90" s="158" t="s">
        <v>70</v>
      </c>
      <c r="E90" s="170" t="s">
        <v>79</v>
      </c>
      <c r="F90" s="170" t="s">
        <v>118</v>
      </c>
      <c r="G90" s="157"/>
      <c r="H90" s="157"/>
      <c r="I90" s="160"/>
      <c r="J90" s="171">
        <f>BK90</f>
        <v>0</v>
      </c>
      <c r="K90" s="157"/>
      <c r="L90" s="162"/>
      <c r="M90" s="163"/>
      <c r="N90" s="164"/>
      <c r="O90" s="164"/>
      <c r="P90" s="165">
        <f>SUM(P91:P171)</f>
        <v>0</v>
      </c>
      <c r="Q90" s="164"/>
      <c r="R90" s="165">
        <f>SUM(R91:R171)</f>
        <v>19.722999999999999</v>
      </c>
      <c r="S90" s="164"/>
      <c r="T90" s="166">
        <f>SUM(T91:T171)</f>
        <v>0</v>
      </c>
      <c r="AR90" s="167" t="s">
        <v>79</v>
      </c>
      <c r="AT90" s="168" t="s">
        <v>70</v>
      </c>
      <c r="AU90" s="168" t="s">
        <v>79</v>
      </c>
      <c r="AY90" s="167" t="s">
        <v>117</v>
      </c>
      <c r="BK90" s="169">
        <f>SUM(BK91:BK171)</f>
        <v>0</v>
      </c>
    </row>
    <row r="91" spans="1:65" s="2" customFormat="1" ht="13.8" customHeight="1">
      <c r="A91" s="33"/>
      <c r="B91" s="34"/>
      <c r="C91" s="172" t="s">
        <v>79</v>
      </c>
      <c r="D91" s="172" t="s">
        <v>119</v>
      </c>
      <c r="E91" s="173" t="s">
        <v>120</v>
      </c>
      <c r="F91" s="174" t="s">
        <v>121</v>
      </c>
      <c r="G91" s="175" t="s">
        <v>122</v>
      </c>
      <c r="H91" s="176">
        <v>0.3</v>
      </c>
      <c r="I91" s="177"/>
      <c r="J91" s="178">
        <f>ROUND(I91*H91,2)</f>
        <v>0</v>
      </c>
      <c r="K91" s="174" t="s">
        <v>123</v>
      </c>
      <c r="L91" s="38"/>
      <c r="M91" s="179" t="s">
        <v>19</v>
      </c>
      <c r="N91" s="180" t="s">
        <v>42</v>
      </c>
      <c r="O91" s="63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83" t="s">
        <v>124</v>
      </c>
      <c r="AT91" s="183" t="s">
        <v>119</v>
      </c>
      <c r="AU91" s="183" t="s">
        <v>82</v>
      </c>
      <c r="AY91" s="16" t="s">
        <v>117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6" t="s">
        <v>79</v>
      </c>
      <c r="BK91" s="184">
        <f>ROUND(I91*H91,2)</f>
        <v>0</v>
      </c>
      <c r="BL91" s="16" t="s">
        <v>124</v>
      </c>
      <c r="BM91" s="183" t="s">
        <v>125</v>
      </c>
    </row>
    <row r="92" spans="1:65" s="2" customFormat="1" ht="19.2">
      <c r="A92" s="33"/>
      <c r="B92" s="34"/>
      <c r="C92" s="35"/>
      <c r="D92" s="185" t="s">
        <v>126</v>
      </c>
      <c r="E92" s="35"/>
      <c r="F92" s="186" t="s">
        <v>127</v>
      </c>
      <c r="G92" s="35"/>
      <c r="H92" s="35"/>
      <c r="I92" s="187"/>
      <c r="J92" s="35"/>
      <c r="K92" s="35"/>
      <c r="L92" s="38"/>
      <c r="M92" s="188"/>
      <c r="N92" s="189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126</v>
      </c>
      <c r="AU92" s="16" t="s">
        <v>82</v>
      </c>
    </row>
    <row r="93" spans="1:65" s="13" customFormat="1" ht="10.199999999999999">
      <c r="B93" s="190"/>
      <c r="C93" s="191"/>
      <c r="D93" s="185" t="s">
        <v>128</v>
      </c>
      <c r="E93" s="192" t="s">
        <v>19</v>
      </c>
      <c r="F93" s="193" t="s">
        <v>129</v>
      </c>
      <c r="G93" s="191"/>
      <c r="H93" s="194">
        <v>0.3</v>
      </c>
      <c r="I93" s="195"/>
      <c r="J93" s="191"/>
      <c r="K93" s="191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128</v>
      </c>
      <c r="AU93" s="200" t="s">
        <v>82</v>
      </c>
      <c r="AV93" s="13" t="s">
        <v>82</v>
      </c>
      <c r="AW93" s="13" t="s">
        <v>33</v>
      </c>
      <c r="AX93" s="13" t="s">
        <v>79</v>
      </c>
      <c r="AY93" s="200" t="s">
        <v>117</v>
      </c>
    </row>
    <row r="94" spans="1:65" s="2" customFormat="1" ht="13.8" customHeight="1">
      <c r="A94" s="33"/>
      <c r="B94" s="34"/>
      <c r="C94" s="172" t="s">
        <v>82</v>
      </c>
      <c r="D94" s="172" t="s">
        <v>119</v>
      </c>
      <c r="E94" s="173" t="s">
        <v>130</v>
      </c>
      <c r="F94" s="174" t="s">
        <v>131</v>
      </c>
      <c r="G94" s="175" t="s">
        <v>132</v>
      </c>
      <c r="H94" s="176">
        <v>1</v>
      </c>
      <c r="I94" s="177"/>
      <c r="J94" s="178">
        <f>ROUND(I94*H94,2)</f>
        <v>0</v>
      </c>
      <c r="K94" s="174" t="s">
        <v>123</v>
      </c>
      <c r="L94" s="38"/>
      <c r="M94" s="179" t="s">
        <v>19</v>
      </c>
      <c r="N94" s="180" t="s">
        <v>42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124</v>
      </c>
      <c r="AT94" s="183" t="s">
        <v>119</v>
      </c>
      <c r="AU94" s="183" t="s">
        <v>82</v>
      </c>
      <c r="AY94" s="16" t="s">
        <v>117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79</v>
      </c>
      <c r="BK94" s="184">
        <f>ROUND(I94*H94,2)</f>
        <v>0</v>
      </c>
      <c r="BL94" s="16" t="s">
        <v>124</v>
      </c>
      <c r="BM94" s="183" t="s">
        <v>133</v>
      </c>
    </row>
    <row r="95" spans="1:65" s="2" customFormat="1" ht="10.199999999999999">
      <c r="A95" s="33"/>
      <c r="B95" s="34"/>
      <c r="C95" s="35"/>
      <c r="D95" s="185" t="s">
        <v>126</v>
      </c>
      <c r="E95" s="35"/>
      <c r="F95" s="186" t="s">
        <v>134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126</v>
      </c>
      <c r="AU95" s="16" t="s">
        <v>82</v>
      </c>
    </row>
    <row r="96" spans="1:65" s="13" customFormat="1" ht="10.199999999999999">
      <c r="B96" s="190"/>
      <c r="C96" s="191"/>
      <c r="D96" s="185" t="s">
        <v>128</v>
      </c>
      <c r="E96" s="192" t="s">
        <v>19</v>
      </c>
      <c r="F96" s="193" t="s">
        <v>135</v>
      </c>
      <c r="G96" s="191"/>
      <c r="H96" s="194">
        <v>1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128</v>
      </c>
      <c r="AU96" s="200" t="s">
        <v>82</v>
      </c>
      <c r="AV96" s="13" t="s">
        <v>82</v>
      </c>
      <c r="AW96" s="13" t="s">
        <v>33</v>
      </c>
      <c r="AX96" s="13" t="s">
        <v>79</v>
      </c>
      <c r="AY96" s="200" t="s">
        <v>117</v>
      </c>
    </row>
    <row r="97" spans="1:65" s="2" customFormat="1" ht="13.8" customHeight="1">
      <c r="A97" s="33"/>
      <c r="B97" s="34"/>
      <c r="C97" s="172" t="s">
        <v>136</v>
      </c>
      <c r="D97" s="172" t="s">
        <v>119</v>
      </c>
      <c r="E97" s="173" t="s">
        <v>137</v>
      </c>
      <c r="F97" s="174" t="s">
        <v>138</v>
      </c>
      <c r="G97" s="175" t="s">
        <v>132</v>
      </c>
      <c r="H97" s="176">
        <v>1</v>
      </c>
      <c r="I97" s="177"/>
      <c r="J97" s="178">
        <f>ROUND(I97*H97,2)</f>
        <v>0</v>
      </c>
      <c r="K97" s="174" t="s">
        <v>123</v>
      </c>
      <c r="L97" s="38"/>
      <c r="M97" s="179" t="s">
        <v>19</v>
      </c>
      <c r="N97" s="180" t="s">
        <v>42</v>
      </c>
      <c r="O97" s="63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83" t="s">
        <v>124</v>
      </c>
      <c r="AT97" s="183" t="s">
        <v>119</v>
      </c>
      <c r="AU97" s="183" t="s">
        <v>82</v>
      </c>
      <c r="AY97" s="16" t="s">
        <v>117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16" t="s">
        <v>79</v>
      </c>
      <c r="BK97" s="184">
        <f>ROUND(I97*H97,2)</f>
        <v>0</v>
      </c>
      <c r="BL97" s="16" t="s">
        <v>124</v>
      </c>
      <c r="BM97" s="183" t="s">
        <v>139</v>
      </c>
    </row>
    <row r="98" spans="1:65" s="2" customFormat="1" ht="10.199999999999999">
      <c r="A98" s="33"/>
      <c r="B98" s="34"/>
      <c r="C98" s="35"/>
      <c r="D98" s="185" t="s">
        <v>126</v>
      </c>
      <c r="E98" s="35"/>
      <c r="F98" s="186" t="s">
        <v>140</v>
      </c>
      <c r="G98" s="35"/>
      <c r="H98" s="35"/>
      <c r="I98" s="187"/>
      <c r="J98" s="35"/>
      <c r="K98" s="35"/>
      <c r="L98" s="38"/>
      <c r="M98" s="188"/>
      <c r="N98" s="189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126</v>
      </c>
      <c r="AU98" s="16" t="s">
        <v>82</v>
      </c>
    </row>
    <row r="99" spans="1:65" s="2" customFormat="1" ht="13.8" customHeight="1">
      <c r="A99" s="33"/>
      <c r="B99" s="34"/>
      <c r="C99" s="172" t="s">
        <v>124</v>
      </c>
      <c r="D99" s="172" t="s">
        <v>119</v>
      </c>
      <c r="E99" s="173" t="s">
        <v>141</v>
      </c>
      <c r="F99" s="174" t="s">
        <v>142</v>
      </c>
      <c r="G99" s="175" t="s">
        <v>122</v>
      </c>
      <c r="H99" s="176">
        <v>58</v>
      </c>
      <c r="I99" s="177"/>
      <c r="J99" s="178">
        <f>ROUND(I99*H99,2)</f>
        <v>0</v>
      </c>
      <c r="K99" s="174" t="s">
        <v>123</v>
      </c>
      <c r="L99" s="38"/>
      <c r="M99" s="179" t="s">
        <v>19</v>
      </c>
      <c r="N99" s="180" t="s">
        <v>42</v>
      </c>
      <c r="O99" s="63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83" t="s">
        <v>124</v>
      </c>
      <c r="AT99" s="183" t="s">
        <v>119</v>
      </c>
      <c r="AU99" s="183" t="s">
        <v>82</v>
      </c>
      <c r="AY99" s="16" t="s">
        <v>117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6" t="s">
        <v>79</v>
      </c>
      <c r="BK99" s="184">
        <f>ROUND(I99*H99,2)</f>
        <v>0</v>
      </c>
      <c r="BL99" s="16" t="s">
        <v>124</v>
      </c>
      <c r="BM99" s="183" t="s">
        <v>143</v>
      </c>
    </row>
    <row r="100" spans="1:65" s="2" customFormat="1" ht="19.2">
      <c r="A100" s="33"/>
      <c r="B100" s="34"/>
      <c r="C100" s="35"/>
      <c r="D100" s="185" t="s">
        <v>126</v>
      </c>
      <c r="E100" s="35"/>
      <c r="F100" s="186" t="s">
        <v>144</v>
      </c>
      <c r="G100" s="35"/>
      <c r="H100" s="35"/>
      <c r="I100" s="187"/>
      <c r="J100" s="35"/>
      <c r="K100" s="35"/>
      <c r="L100" s="38"/>
      <c r="M100" s="188"/>
      <c r="N100" s="189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126</v>
      </c>
      <c r="AU100" s="16" t="s">
        <v>82</v>
      </c>
    </row>
    <row r="101" spans="1:65" s="13" customFormat="1" ht="10.199999999999999">
      <c r="B101" s="190"/>
      <c r="C101" s="191"/>
      <c r="D101" s="185" t="s">
        <v>128</v>
      </c>
      <c r="E101" s="192" t="s">
        <v>19</v>
      </c>
      <c r="F101" s="193" t="s">
        <v>145</v>
      </c>
      <c r="G101" s="191"/>
      <c r="H101" s="194">
        <v>58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128</v>
      </c>
      <c r="AU101" s="200" t="s">
        <v>82</v>
      </c>
      <c r="AV101" s="13" t="s">
        <v>82</v>
      </c>
      <c r="AW101" s="13" t="s">
        <v>33</v>
      </c>
      <c r="AX101" s="13" t="s">
        <v>79</v>
      </c>
      <c r="AY101" s="200" t="s">
        <v>117</v>
      </c>
    </row>
    <row r="102" spans="1:65" s="2" customFormat="1" ht="13.8" customHeight="1">
      <c r="A102" s="33"/>
      <c r="B102" s="34"/>
      <c r="C102" s="172" t="s">
        <v>146</v>
      </c>
      <c r="D102" s="172" t="s">
        <v>119</v>
      </c>
      <c r="E102" s="173" t="s">
        <v>147</v>
      </c>
      <c r="F102" s="174" t="s">
        <v>148</v>
      </c>
      <c r="G102" s="175" t="s">
        <v>122</v>
      </c>
      <c r="H102" s="176">
        <v>49.3</v>
      </c>
      <c r="I102" s="177"/>
      <c r="J102" s="178">
        <f>ROUND(I102*H102,2)</f>
        <v>0</v>
      </c>
      <c r="K102" s="174" t="s">
        <v>123</v>
      </c>
      <c r="L102" s="38"/>
      <c r="M102" s="179" t="s">
        <v>19</v>
      </c>
      <c r="N102" s="180" t="s">
        <v>42</v>
      </c>
      <c r="O102" s="63"/>
      <c r="P102" s="181">
        <f>O102*H102</f>
        <v>0</v>
      </c>
      <c r="Q102" s="181">
        <v>0.4</v>
      </c>
      <c r="R102" s="181">
        <f>Q102*H102</f>
        <v>19.72</v>
      </c>
      <c r="S102" s="181">
        <v>0</v>
      </c>
      <c r="T102" s="182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83" t="s">
        <v>124</v>
      </c>
      <c r="AT102" s="183" t="s">
        <v>119</v>
      </c>
      <c r="AU102" s="183" t="s">
        <v>82</v>
      </c>
      <c r="AY102" s="16" t="s">
        <v>117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6" t="s">
        <v>79</v>
      </c>
      <c r="BK102" s="184">
        <f>ROUND(I102*H102,2)</f>
        <v>0</v>
      </c>
      <c r="BL102" s="16" t="s">
        <v>124</v>
      </c>
      <c r="BM102" s="183" t="s">
        <v>149</v>
      </c>
    </row>
    <row r="103" spans="1:65" s="2" customFormat="1" ht="19.2">
      <c r="A103" s="33"/>
      <c r="B103" s="34"/>
      <c r="C103" s="35"/>
      <c r="D103" s="185" t="s">
        <v>126</v>
      </c>
      <c r="E103" s="35"/>
      <c r="F103" s="186" t="s">
        <v>150</v>
      </c>
      <c r="G103" s="35"/>
      <c r="H103" s="35"/>
      <c r="I103" s="187"/>
      <c r="J103" s="35"/>
      <c r="K103" s="35"/>
      <c r="L103" s="38"/>
      <c r="M103" s="188"/>
      <c r="N103" s="189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126</v>
      </c>
      <c r="AU103" s="16" t="s">
        <v>82</v>
      </c>
    </row>
    <row r="104" spans="1:65" s="13" customFormat="1" ht="10.199999999999999">
      <c r="B104" s="190"/>
      <c r="C104" s="191"/>
      <c r="D104" s="185" t="s">
        <v>128</v>
      </c>
      <c r="E104" s="192" t="s">
        <v>19</v>
      </c>
      <c r="F104" s="193" t="s">
        <v>151</v>
      </c>
      <c r="G104" s="191"/>
      <c r="H104" s="194">
        <v>49.3</v>
      </c>
      <c r="I104" s="195"/>
      <c r="J104" s="191"/>
      <c r="K104" s="191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128</v>
      </c>
      <c r="AU104" s="200" t="s">
        <v>82</v>
      </c>
      <c r="AV104" s="13" t="s">
        <v>82</v>
      </c>
      <c r="AW104" s="13" t="s">
        <v>33</v>
      </c>
      <c r="AX104" s="13" t="s">
        <v>79</v>
      </c>
      <c r="AY104" s="200" t="s">
        <v>117</v>
      </c>
    </row>
    <row r="105" spans="1:65" s="2" customFormat="1" ht="13.8" customHeight="1">
      <c r="A105" s="33"/>
      <c r="B105" s="34"/>
      <c r="C105" s="172" t="s">
        <v>152</v>
      </c>
      <c r="D105" s="172" t="s">
        <v>119</v>
      </c>
      <c r="E105" s="173" t="s">
        <v>153</v>
      </c>
      <c r="F105" s="174" t="s">
        <v>154</v>
      </c>
      <c r="G105" s="175" t="s">
        <v>122</v>
      </c>
      <c r="H105" s="176">
        <v>49.3</v>
      </c>
      <c r="I105" s="177"/>
      <c r="J105" s="178">
        <f>ROUND(I105*H105,2)</f>
        <v>0</v>
      </c>
      <c r="K105" s="174" t="s">
        <v>123</v>
      </c>
      <c r="L105" s="38"/>
      <c r="M105" s="179" t="s">
        <v>19</v>
      </c>
      <c r="N105" s="180" t="s">
        <v>42</v>
      </c>
      <c r="O105" s="63"/>
      <c r="P105" s="181">
        <f>O105*H105</f>
        <v>0</v>
      </c>
      <c r="Q105" s="181">
        <v>0</v>
      </c>
      <c r="R105" s="181">
        <f>Q105*H105</f>
        <v>0</v>
      </c>
      <c r="S105" s="181">
        <v>0</v>
      </c>
      <c r="T105" s="182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83" t="s">
        <v>124</v>
      </c>
      <c r="AT105" s="183" t="s">
        <v>119</v>
      </c>
      <c r="AU105" s="183" t="s">
        <v>82</v>
      </c>
      <c r="AY105" s="16" t="s">
        <v>117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6" t="s">
        <v>79</v>
      </c>
      <c r="BK105" s="184">
        <f>ROUND(I105*H105,2)</f>
        <v>0</v>
      </c>
      <c r="BL105" s="16" t="s">
        <v>124</v>
      </c>
      <c r="BM105" s="183" t="s">
        <v>155</v>
      </c>
    </row>
    <row r="106" spans="1:65" s="2" customFormat="1" ht="19.2">
      <c r="A106" s="33"/>
      <c r="B106" s="34"/>
      <c r="C106" s="35"/>
      <c r="D106" s="185" t="s">
        <v>126</v>
      </c>
      <c r="E106" s="35"/>
      <c r="F106" s="186" t="s">
        <v>156</v>
      </c>
      <c r="G106" s="35"/>
      <c r="H106" s="35"/>
      <c r="I106" s="187"/>
      <c r="J106" s="35"/>
      <c r="K106" s="35"/>
      <c r="L106" s="38"/>
      <c r="M106" s="188"/>
      <c r="N106" s="189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126</v>
      </c>
      <c r="AU106" s="16" t="s">
        <v>82</v>
      </c>
    </row>
    <row r="107" spans="1:65" s="13" customFormat="1" ht="10.199999999999999">
      <c r="B107" s="190"/>
      <c r="C107" s="191"/>
      <c r="D107" s="185" t="s">
        <v>128</v>
      </c>
      <c r="E107" s="192" t="s">
        <v>19</v>
      </c>
      <c r="F107" s="193" t="s">
        <v>151</v>
      </c>
      <c r="G107" s="191"/>
      <c r="H107" s="194">
        <v>49.3</v>
      </c>
      <c r="I107" s="195"/>
      <c r="J107" s="191"/>
      <c r="K107" s="191"/>
      <c r="L107" s="196"/>
      <c r="M107" s="197"/>
      <c r="N107" s="198"/>
      <c r="O107" s="198"/>
      <c r="P107" s="198"/>
      <c r="Q107" s="198"/>
      <c r="R107" s="198"/>
      <c r="S107" s="198"/>
      <c r="T107" s="199"/>
      <c r="AT107" s="200" t="s">
        <v>128</v>
      </c>
      <c r="AU107" s="200" t="s">
        <v>82</v>
      </c>
      <c r="AV107" s="13" t="s">
        <v>82</v>
      </c>
      <c r="AW107" s="13" t="s">
        <v>33</v>
      </c>
      <c r="AX107" s="13" t="s">
        <v>79</v>
      </c>
      <c r="AY107" s="200" t="s">
        <v>117</v>
      </c>
    </row>
    <row r="108" spans="1:65" s="2" customFormat="1" ht="13.8" customHeight="1">
      <c r="A108" s="33"/>
      <c r="B108" s="34"/>
      <c r="C108" s="172" t="s">
        <v>157</v>
      </c>
      <c r="D108" s="172" t="s">
        <v>119</v>
      </c>
      <c r="E108" s="173" t="s">
        <v>158</v>
      </c>
      <c r="F108" s="174" t="s">
        <v>159</v>
      </c>
      <c r="G108" s="175" t="s">
        <v>122</v>
      </c>
      <c r="H108" s="176">
        <v>49.3</v>
      </c>
      <c r="I108" s="177"/>
      <c r="J108" s="178">
        <f>ROUND(I108*H108,2)</f>
        <v>0</v>
      </c>
      <c r="K108" s="174" t="s">
        <v>123</v>
      </c>
      <c r="L108" s="38"/>
      <c r="M108" s="179" t="s">
        <v>19</v>
      </c>
      <c r="N108" s="180" t="s">
        <v>42</v>
      </c>
      <c r="O108" s="63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83" t="s">
        <v>124</v>
      </c>
      <c r="AT108" s="183" t="s">
        <v>119</v>
      </c>
      <c r="AU108" s="183" t="s">
        <v>82</v>
      </c>
      <c r="AY108" s="16" t="s">
        <v>117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16" t="s">
        <v>79</v>
      </c>
      <c r="BK108" s="184">
        <f>ROUND(I108*H108,2)</f>
        <v>0</v>
      </c>
      <c r="BL108" s="16" t="s">
        <v>124</v>
      </c>
      <c r="BM108" s="183" t="s">
        <v>160</v>
      </c>
    </row>
    <row r="109" spans="1:65" s="2" customFormat="1" ht="10.199999999999999">
      <c r="A109" s="33"/>
      <c r="B109" s="34"/>
      <c r="C109" s="35"/>
      <c r="D109" s="185" t="s">
        <v>126</v>
      </c>
      <c r="E109" s="35"/>
      <c r="F109" s="186" t="s">
        <v>161</v>
      </c>
      <c r="G109" s="35"/>
      <c r="H109" s="35"/>
      <c r="I109" s="187"/>
      <c r="J109" s="35"/>
      <c r="K109" s="35"/>
      <c r="L109" s="38"/>
      <c r="M109" s="188"/>
      <c r="N109" s="189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126</v>
      </c>
      <c r="AU109" s="16" t="s">
        <v>82</v>
      </c>
    </row>
    <row r="110" spans="1:65" s="2" customFormat="1" ht="13.8" customHeight="1">
      <c r="A110" s="33"/>
      <c r="B110" s="34"/>
      <c r="C110" s="172" t="s">
        <v>162</v>
      </c>
      <c r="D110" s="172" t="s">
        <v>119</v>
      </c>
      <c r="E110" s="173" t="s">
        <v>163</v>
      </c>
      <c r="F110" s="174" t="s">
        <v>164</v>
      </c>
      <c r="G110" s="175" t="s">
        <v>165</v>
      </c>
      <c r="H110" s="176">
        <v>100</v>
      </c>
      <c r="I110" s="177"/>
      <c r="J110" s="178">
        <f>ROUND(I110*H110,2)</f>
        <v>0</v>
      </c>
      <c r="K110" s="174" t="s">
        <v>123</v>
      </c>
      <c r="L110" s="38"/>
      <c r="M110" s="179" t="s">
        <v>19</v>
      </c>
      <c r="N110" s="180" t="s">
        <v>42</v>
      </c>
      <c r="O110" s="63"/>
      <c r="P110" s="181">
        <f>O110*H110</f>
        <v>0</v>
      </c>
      <c r="Q110" s="181">
        <v>3.0000000000000001E-5</v>
      </c>
      <c r="R110" s="181">
        <f>Q110*H110</f>
        <v>3.0000000000000001E-3</v>
      </c>
      <c r="S110" s="181">
        <v>0</v>
      </c>
      <c r="T110" s="182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83" t="s">
        <v>124</v>
      </c>
      <c r="AT110" s="183" t="s">
        <v>119</v>
      </c>
      <c r="AU110" s="183" t="s">
        <v>82</v>
      </c>
      <c r="AY110" s="16" t="s">
        <v>117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6" t="s">
        <v>79</v>
      </c>
      <c r="BK110" s="184">
        <f>ROUND(I110*H110,2)</f>
        <v>0</v>
      </c>
      <c r="BL110" s="16" t="s">
        <v>124</v>
      </c>
      <c r="BM110" s="183" t="s">
        <v>166</v>
      </c>
    </row>
    <row r="111" spans="1:65" s="2" customFormat="1" ht="10.199999999999999">
      <c r="A111" s="33"/>
      <c r="B111" s="34"/>
      <c r="C111" s="35"/>
      <c r="D111" s="185" t="s">
        <v>126</v>
      </c>
      <c r="E111" s="35"/>
      <c r="F111" s="186" t="s">
        <v>167</v>
      </c>
      <c r="G111" s="35"/>
      <c r="H111" s="35"/>
      <c r="I111" s="187"/>
      <c r="J111" s="35"/>
      <c r="K111" s="35"/>
      <c r="L111" s="38"/>
      <c r="M111" s="188"/>
      <c r="N111" s="189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126</v>
      </c>
      <c r="AU111" s="16" t="s">
        <v>82</v>
      </c>
    </row>
    <row r="112" spans="1:65" s="2" customFormat="1" ht="13.8" customHeight="1">
      <c r="A112" s="33"/>
      <c r="B112" s="34"/>
      <c r="C112" s="172" t="s">
        <v>168</v>
      </c>
      <c r="D112" s="172" t="s">
        <v>119</v>
      </c>
      <c r="E112" s="173" t="s">
        <v>169</v>
      </c>
      <c r="F112" s="174" t="s">
        <v>170</v>
      </c>
      <c r="G112" s="175" t="s">
        <v>122</v>
      </c>
      <c r="H112" s="176">
        <v>5.3</v>
      </c>
      <c r="I112" s="177"/>
      <c r="J112" s="178">
        <f>ROUND(I112*H112,2)</f>
        <v>0</v>
      </c>
      <c r="K112" s="174" t="s">
        <v>123</v>
      </c>
      <c r="L112" s="38"/>
      <c r="M112" s="179" t="s">
        <v>19</v>
      </c>
      <c r="N112" s="180" t="s">
        <v>42</v>
      </c>
      <c r="O112" s="63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83" t="s">
        <v>124</v>
      </c>
      <c r="AT112" s="183" t="s">
        <v>119</v>
      </c>
      <c r="AU112" s="183" t="s">
        <v>82</v>
      </c>
      <c r="AY112" s="16" t="s">
        <v>117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6" t="s">
        <v>79</v>
      </c>
      <c r="BK112" s="184">
        <f>ROUND(I112*H112,2)</f>
        <v>0</v>
      </c>
      <c r="BL112" s="16" t="s">
        <v>124</v>
      </c>
      <c r="BM112" s="183" t="s">
        <v>171</v>
      </c>
    </row>
    <row r="113" spans="1:65" s="2" customFormat="1" ht="10.199999999999999">
      <c r="A113" s="33"/>
      <c r="B113" s="34"/>
      <c r="C113" s="35"/>
      <c r="D113" s="185" t="s">
        <v>126</v>
      </c>
      <c r="E113" s="35"/>
      <c r="F113" s="186" t="s">
        <v>172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126</v>
      </c>
      <c r="AU113" s="16" t="s">
        <v>82</v>
      </c>
    </row>
    <row r="114" spans="1:65" s="13" customFormat="1" ht="10.199999999999999">
      <c r="B114" s="190"/>
      <c r="C114" s="191"/>
      <c r="D114" s="185" t="s">
        <v>128</v>
      </c>
      <c r="E114" s="192" t="s">
        <v>19</v>
      </c>
      <c r="F114" s="193" t="s">
        <v>173</v>
      </c>
      <c r="G114" s="191"/>
      <c r="H114" s="194">
        <v>5.3</v>
      </c>
      <c r="I114" s="195"/>
      <c r="J114" s="191"/>
      <c r="K114" s="191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128</v>
      </c>
      <c r="AU114" s="200" t="s">
        <v>82</v>
      </c>
      <c r="AV114" s="13" t="s">
        <v>82</v>
      </c>
      <c r="AW114" s="13" t="s">
        <v>33</v>
      </c>
      <c r="AX114" s="13" t="s">
        <v>79</v>
      </c>
      <c r="AY114" s="200" t="s">
        <v>117</v>
      </c>
    </row>
    <row r="115" spans="1:65" s="2" customFormat="1" ht="13.8" customHeight="1">
      <c r="A115" s="33"/>
      <c r="B115" s="34"/>
      <c r="C115" s="172" t="s">
        <v>174</v>
      </c>
      <c r="D115" s="172" t="s">
        <v>119</v>
      </c>
      <c r="E115" s="173" t="s">
        <v>175</v>
      </c>
      <c r="F115" s="174" t="s">
        <v>176</v>
      </c>
      <c r="G115" s="175" t="s">
        <v>122</v>
      </c>
      <c r="H115" s="176">
        <v>29.6</v>
      </c>
      <c r="I115" s="177"/>
      <c r="J115" s="178">
        <f>ROUND(I115*H115,2)</f>
        <v>0</v>
      </c>
      <c r="K115" s="174" t="s">
        <v>123</v>
      </c>
      <c r="L115" s="38"/>
      <c r="M115" s="179" t="s">
        <v>19</v>
      </c>
      <c r="N115" s="180" t="s">
        <v>42</v>
      </c>
      <c r="O115" s="63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83" t="s">
        <v>124</v>
      </c>
      <c r="AT115" s="183" t="s">
        <v>119</v>
      </c>
      <c r="AU115" s="183" t="s">
        <v>82</v>
      </c>
      <c r="AY115" s="16" t="s">
        <v>117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16" t="s">
        <v>79</v>
      </c>
      <c r="BK115" s="184">
        <f>ROUND(I115*H115,2)</f>
        <v>0</v>
      </c>
      <c r="BL115" s="16" t="s">
        <v>124</v>
      </c>
      <c r="BM115" s="183" t="s">
        <v>177</v>
      </c>
    </row>
    <row r="116" spans="1:65" s="2" customFormat="1" ht="19.2">
      <c r="A116" s="33"/>
      <c r="B116" s="34"/>
      <c r="C116" s="35"/>
      <c r="D116" s="185" t="s">
        <v>126</v>
      </c>
      <c r="E116" s="35"/>
      <c r="F116" s="186" t="s">
        <v>178</v>
      </c>
      <c r="G116" s="35"/>
      <c r="H116" s="35"/>
      <c r="I116" s="187"/>
      <c r="J116" s="35"/>
      <c r="K116" s="35"/>
      <c r="L116" s="38"/>
      <c r="M116" s="188"/>
      <c r="N116" s="189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126</v>
      </c>
      <c r="AU116" s="16" t="s">
        <v>82</v>
      </c>
    </row>
    <row r="117" spans="1:65" s="13" customFormat="1" ht="10.199999999999999">
      <c r="B117" s="190"/>
      <c r="C117" s="191"/>
      <c r="D117" s="185" t="s">
        <v>128</v>
      </c>
      <c r="E117" s="192" t="s">
        <v>19</v>
      </c>
      <c r="F117" s="193" t="s">
        <v>179</v>
      </c>
      <c r="G117" s="191"/>
      <c r="H117" s="194">
        <v>13.6</v>
      </c>
      <c r="I117" s="195"/>
      <c r="J117" s="191"/>
      <c r="K117" s="191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128</v>
      </c>
      <c r="AU117" s="200" t="s">
        <v>82</v>
      </c>
      <c r="AV117" s="13" t="s">
        <v>82</v>
      </c>
      <c r="AW117" s="13" t="s">
        <v>33</v>
      </c>
      <c r="AX117" s="13" t="s">
        <v>71</v>
      </c>
      <c r="AY117" s="200" t="s">
        <v>117</v>
      </c>
    </row>
    <row r="118" spans="1:65" s="13" customFormat="1" ht="10.199999999999999">
      <c r="B118" s="190"/>
      <c r="C118" s="191"/>
      <c r="D118" s="185" t="s">
        <v>128</v>
      </c>
      <c r="E118" s="192" t="s">
        <v>19</v>
      </c>
      <c r="F118" s="193" t="s">
        <v>180</v>
      </c>
      <c r="G118" s="191"/>
      <c r="H118" s="194">
        <v>16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128</v>
      </c>
      <c r="AU118" s="200" t="s">
        <v>82</v>
      </c>
      <c r="AV118" s="13" t="s">
        <v>82</v>
      </c>
      <c r="AW118" s="13" t="s">
        <v>33</v>
      </c>
      <c r="AX118" s="13" t="s">
        <v>71</v>
      </c>
      <c r="AY118" s="200" t="s">
        <v>117</v>
      </c>
    </row>
    <row r="119" spans="1:65" s="2" customFormat="1" ht="13.8" customHeight="1">
      <c r="A119" s="33"/>
      <c r="B119" s="34"/>
      <c r="C119" s="172" t="s">
        <v>181</v>
      </c>
      <c r="D119" s="172" t="s">
        <v>119</v>
      </c>
      <c r="E119" s="173" t="s">
        <v>182</v>
      </c>
      <c r="F119" s="174" t="s">
        <v>183</v>
      </c>
      <c r="G119" s="175" t="s">
        <v>122</v>
      </c>
      <c r="H119" s="176">
        <v>26.504999999999999</v>
      </c>
      <c r="I119" s="177"/>
      <c r="J119" s="178">
        <f>ROUND(I119*H119,2)</f>
        <v>0</v>
      </c>
      <c r="K119" s="174" t="s">
        <v>123</v>
      </c>
      <c r="L119" s="38"/>
      <c r="M119" s="179" t="s">
        <v>19</v>
      </c>
      <c r="N119" s="180" t="s">
        <v>42</v>
      </c>
      <c r="O119" s="63"/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83" t="s">
        <v>124</v>
      </c>
      <c r="AT119" s="183" t="s">
        <v>119</v>
      </c>
      <c r="AU119" s="183" t="s">
        <v>82</v>
      </c>
      <c r="AY119" s="16" t="s">
        <v>117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16" t="s">
        <v>79</v>
      </c>
      <c r="BK119" s="184">
        <f>ROUND(I119*H119,2)</f>
        <v>0</v>
      </c>
      <c r="BL119" s="16" t="s">
        <v>124</v>
      </c>
      <c r="BM119" s="183" t="s">
        <v>184</v>
      </c>
    </row>
    <row r="120" spans="1:65" s="2" customFormat="1" ht="19.2">
      <c r="A120" s="33"/>
      <c r="B120" s="34"/>
      <c r="C120" s="35"/>
      <c r="D120" s="185" t="s">
        <v>126</v>
      </c>
      <c r="E120" s="35"/>
      <c r="F120" s="186" t="s">
        <v>185</v>
      </c>
      <c r="G120" s="35"/>
      <c r="H120" s="35"/>
      <c r="I120" s="187"/>
      <c r="J120" s="35"/>
      <c r="K120" s="35"/>
      <c r="L120" s="38"/>
      <c r="M120" s="188"/>
      <c r="N120" s="189"/>
      <c r="O120" s="63"/>
      <c r="P120" s="63"/>
      <c r="Q120" s="63"/>
      <c r="R120" s="63"/>
      <c r="S120" s="63"/>
      <c r="T120" s="64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126</v>
      </c>
      <c r="AU120" s="16" t="s">
        <v>82</v>
      </c>
    </row>
    <row r="121" spans="1:65" s="13" customFormat="1" ht="10.199999999999999">
      <c r="B121" s="190"/>
      <c r="C121" s="191"/>
      <c r="D121" s="185" t="s">
        <v>128</v>
      </c>
      <c r="E121" s="192" t="s">
        <v>19</v>
      </c>
      <c r="F121" s="193" t="s">
        <v>186</v>
      </c>
      <c r="G121" s="191"/>
      <c r="H121" s="194">
        <v>11.95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128</v>
      </c>
      <c r="AU121" s="200" t="s">
        <v>82</v>
      </c>
      <c r="AV121" s="13" t="s">
        <v>82</v>
      </c>
      <c r="AW121" s="13" t="s">
        <v>33</v>
      </c>
      <c r="AX121" s="13" t="s">
        <v>71</v>
      </c>
      <c r="AY121" s="200" t="s">
        <v>117</v>
      </c>
    </row>
    <row r="122" spans="1:65" s="13" customFormat="1" ht="10.199999999999999">
      <c r="B122" s="190"/>
      <c r="C122" s="191"/>
      <c r="D122" s="185" t="s">
        <v>128</v>
      </c>
      <c r="E122" s="192" t="s">
        <v>19</v>
      </c>
      <c r="F122" s="193" t="s">
        <v>187</v>
      </c>
      <c r="G122" s="191"/>
      <c r="H122" s="194">
        <v>8.5050000000000008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128</v>
      </c>
      <c r="AU122" s="200" t="s">
        <v>82</v>
      </c>
      <c r="AV122" s="13" t="s">
        <v>82</v>
      </c>
      <c r="AW122" s="13" t="s">
        <v>33</v>
      </c>
      <c r="AX122" s="13" t="s">
        <v>71</v>
      </c>
      <c r="AY122" s="200" t="s">
        <v>117</v>
      </c>
    </row>
    <row r="123" spans="1:65" s="13" customFormat="1" ht="10.199999999999999">
      <c r="B123" s="190"/>
      <c r="C123" s="191"/>
      <c r="D123" s="185" t="s">
        <v>128</v>
      </c>
      <c r="E123" s="192" t="s">
        <v>19</v>
      </c>
      <c r="F123" s="193" t="s">
        <v>188</v>
      </c>
      <c r="G123" s="191"/>
      <c r="H123" s="194">
        <v>6.05</v>
      </c>
      <c r="I123" s="195"/>
      <c r="J123" s="191"/>
      <c r="K123" s="191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128</v>
      </c>
      <c r="AU123" s="200" t="s">
        <v>82</v>
      </c>
      <c r="AV123" s="13" t="s">
        <v>82</v>
      </c>
      <c r="AW123" s="13" t="s">
        <v>33</v>
      </c>
      <c r="AX123" s="13" t="s">
        <v>71</v>
      </c>
      <c r="AY123" s="200" t="s">
        <v>117</v>
      </c>
    </row>
    <row r="124" spans="1:65" s="2" customFormat="1" ht="13.8" customHeight="1">
      <c r="A124" s="33"/>
      <c r="B124" s="34"/>
      <c r="C124" s="172" t="s">
        <v>189</v>
      </c>
      <c r="D124" s="172" t="s">
        <v>119</v>
      </c>
      <c r="E124" s="173" t="s">
        <v>190</v>
      </c>
      <c r="F124" s="174" t="s">
        <v>191</v>
      </c>
      <c r="G124" s="175" t="s">
        <v>132</v>
      </c>
      <c r="H124" s="176">
        <v>1</v>
      </c>
      <c r="I124" s="177"/>
      <c r="J124" s="178">
        <f>ROUND(I124*H124,2)</f>
        <v>0</v>
      </c>
      <c r="K124" s="174" t="s">
        <v>123</v>
      </c>
      <c r="L124" s="38"/>
      <c r="M124" s="179" t="s">
        <v>19</v>
      </c>
      <c r="N124" s="180" t="s">
        <v>42</v>
      </c>
      <c r="O124" s="63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83" t="s">
        <v>124</v>
      </c>
      <c r="AT124" s="183" t="s">
        <v>119</v>
      </c>
      <c r="AU124" s="183" t="s">
        <v>82</v>
      </c>
      <c r="AY124" s="16" t="s">
        <v>117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6" t="s">
        <v>79</v>
      </c>
      <c r="BK124" s="184">
        <f>ROUND(I124*H124,2)</f>
        <v>0</v>
      </c>
      <c r="BL124" s="16" t="s">
        <v>124</v>
      </c>
      <c r="BM124" s="183" t="s">
        <v>192</v>
      </c>
    </row>
    <row r="125" spans="1:65" s="2" customFormat="1" ht="19.2">
      <c r="A125" s="33"/>
      <c r="B125" s="34"/>
      <c r="C125" s="35"/>
      <c r="D125" s="185" t="s">
        <v>126</v>
      </c>
      <c r="E125" s="35"/>
      <c r="F125" s="186" t="s">
        <v>193</v>
      </c>
      <c r="G125" s="35"/>
      <c r="H125" s="35"/>
      <c r="I125" s="187"/>
      <c r="J125" s="35"/>
      <c r="K125" s="35"/>
      <c r="L125" s="38"/>
      <c r="M125" s="188"/>
      <c r="N125" s="189"/>
      <c r="O125" s="63"/>
      <c r="P125" s="63"/>
      <c r="Q125" s="63"/>
      <c r="R125" s="63"/>
      <c r="S125" s="63"/>
      <c r="T125" s="64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126</v>
      </c>
      <c r="AU125" s="16" t="s">
        <v>82</v>
      </c>
    </row>
    <row r="126" spans="1:65" s="2" customFormat="1" ht="13.8" customHeight="1">
      <c r="A126" s="33"/>
      <c r="B126" s="34"/>
      <c r="C126" s="172" t="s">
        <v>194</v>
      </c>
      <c r="D126" s="172" t="s">
        <v>119</v>
      </c>
      <c r="E126" s="173" t="s">
        <v>195</v>
      </c>
      <c r="F126" s="174" t="s">
        <v>196</v>
      </c>
      <c r="G126" s="175" t="s">
        <v>122</v>
      </c>
      <c r="H126" s="176">
        <v>5.3</v>
      </c>
      <c r="I126" s="177"/>
      <c r="J126" s="178">
        <f>ROUND(I126*H126,2)</f>
        <v>0</v>
      </c>
      <c r="K126" s="174" t="s">
        <v>123</v>
      </c>
      <c r="L126" s="38"/>
      <c r="M126" s="179" t="s">
        <v>19</v>
      </c>
      <c r="N126" s="180" t="s">
        <v>42</v>
      </c>
      <c r="O126" s="63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83" t="s">
        <v>124</v>
      </c>
      <c r="AT126" s="183" t="s">
        <v>119</v>
      </c>
      <c r="AU126" s="183" t="s">
        <v>82</v>
      </c>
      <c r="AY126" s="16" t="s">
        <v>117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6" t="s">
        <v>79</v>
      </c>
      <c r="BK126" s="184">
        <f>ROUND(I126*H126,2)</f>
        <v>0</v>
      </c>
      <c r="BL126" s="16" t="s">
        <v>124</v>
      </c>
      <c r="BM126" s="183" t="s">
        <v>197</v>
      </c>
    </row>
    <row r="127" spans="1:65" s="2" customFormat="1" ht="19.2">
      <c r="A127" s="33"/>
      <c r="B127" s="34"/>
      <c r="C127" s="35"/>
      <c r="D127" s="185" t="s">
        <v>126</v>
      </c>
      <c r="E127" s="35"/>
      <c r="F127" s="186" t="s">
        <v>198</v>
      </c>
      <c r="G127" s="35"/>
      <c r="H127" s="35"/>
      <c r="I127" s="187"/>
      <c r="J127" s="35"/>
      <c r="K127" s="35"/>
      <c r="L127" s="38"/>
      <c r="M127" s="188"/>
      <c r="N127" s="189"/>
      <c r="O127" s="63"/>
      <c r="P127" s="63"/>
      <c r="Q127" s="63"/>
      <c r="R127" s="63"/>
      <c r="S127" s="63"/>
      <c r="T127" s="64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126</v>
      </c>
      <c r="AU127" s="16" t="s">
        <v>82</v>
      </c>
    </row>
    <row r="128" spans="1:65" s="13" customFormat="1" ht="10.199999999999999">
      <c r="B128" s="190"/>
      <c r="C128" s="191"/>
      <c r="D128" s="185" t="s">
        <v>128</v>
      </c>
      <c r="E128" s="192" t="s">
        <v>19</v>
      </c>
      <c r="F128" s="193" t="s">
        <v>199</v>
      </c>
      <c r="G128" s="191"/>
      <c r="H128" s="194">
        <v>5.3</v>
      </c>
      <c r="I128" s="195"/>
      <c r="J128" s="191"/>
      <c r="K128" s="191"/>
      <c r="L128" s="196"/>
      <c r="M128" s="197"/>
      <c r="N128" s="198"/>
      <c r="O128" s="198"/>
      <c r="P128" s="198"/>
      <c r="Q128" s="198"/>
      <c r="R128" s="198"/>
      <c r="S128" s="198"/>
      <c r="T128" s="199"/>
      <c r="AT128" s="200" t="s">
        <v>128</v>
      </c>
      <c r="AU128" s="200" t="s">
        <v>82</v>
      </c>
      <c r="AV128" s="13" t="s">
        <v>82</v>
      </c>
      <c r="AW128" s="13" t="s">
        <v>33</v>
      </c>
      <c r="AX128" s="13" t="s">
        <v>79</v>
      </c>
      <c r="AY128" s="200" t="s">
        <v>117</v>
      </c>
    </row>
    <row r="129" spans="1:65" s="2" customFormat="1" ht="13.8" customHeight="1">
      <c r="A129" s="33"/>
      <c r="B129" s="34"/>
      <c r="C129" s="172" t="s">
        <v>200</v>
      </c>
      <c r="D129" s="172" t="s">
        <v>119</v>
      </c>
      <c r="E129" s="173" t="s">
        <v>201</v>
      </c>
      <c r="F129" s="174" t="s">
        <v>202</v>
      </c>
      <c r="G129" s="175" t="s">
        <v>122</v>
      </c>
      <c r="H129" s="176">
        <v>49.3</v>
      </c>
      <c r="I129" s="177"/>
      <c r="J129" s="178">
        <f>ROUND(I129*H129,2)</f>
        <v>0</v>
      </c>
      <c r="K129" s="174" t="s">
        <v>123</v>
      </c>
      <c r="L129" s="38"/>
      <c r="M129" s="179" t="s">
        <v>19</v>
      </c>
      <c r="N129" s="180" t="s">
        <v>42</v>
      </c>
      <c r="O129" s="63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83" t="s">
        <v>124</v>
      </c>
      <c r="AT129" s="183" t="s">
        <v>119</v>
      </c>
      <c r="AU129" s="183" t="s">
        <v>82</v>
      </c>
      <c r="AY129" s="16" t="s">
        <v>117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6" t="s">
        <v>79</v>
      </c>
      <c r="BK129" s="184">
        <f>ROUND(I129*H129,2)</f>
        <v>0</v>
      </c>
      <c r="BL129" s="16" t="s">
        <v>124</v>
      </c>
      <c r="BM129" s="183" t="s">
        <v>203</v>
      </c>
    </row>
    <row r="130" spans="1:65" s="2" customFormat="1" ht="19.2">
      <c r="A130" s="33"/>
      <c r="B130" s="34"/>
      <c r="C130" s="35"/>
      <c r="D130" s="185" t="s">
        <v>126</v>
      </c>
      <c r="E130" s="35"/>
      <c r="F130" s="186" t="s">
        <v>204</v>
      </c>
      <c r="G130" s="35"/>
      <c r="H130" s="35"/>
      <c r="I130" s="187"/>
      <c r="J130" s="35"/>
      <c r="K130" s="35"/>
      <c r="L130" s="38"/>
      <c r="M130" s="188"/>
      <c r="N130" s="189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126</v>
      </c>
      <c r="AU130" s="16" t="s">
        <v>82</v>
      </c>
    </row>
    <row r="131" spans="1:65" s="13" customFormat="1" ht="10.199999999999999">
      <c r="B131" s="190"/>
      <c r="C131" s="191"/>
      <c r="D131" s="185" t="s">
        <v>128</v>
      </c>
      <c r="E131" s="192" t="s">
        <v>19</v>
      </c>
      <c r="F131" s="193" t="s">
        <v>205</v>
      </c>
      <c r="G131" s="191"/>
      <c r="H131" s="194">
        <v>49.3</v>
      </c>
      <c r="I131" s="195"/>
      <c r="J131" s="191"/>
      <c r="K131" s="191"/>
      <c r="L131" s="196"/>
      <c r="M131" s="197"/>
      <c r="N131" s="198"/>
      <c r="O131" s="198"/>
      <c r="P131" s="198"/>
      <c r="Q131" s="198"/>
      <c r="R131" s="198"/>
      <c r="S131" s="198"/>
      <c r="T131" s="199"/>
      <c r="AT131" s="200" t="s">
        <v>128</v>
      </c>
      <c r="AU131" s="200" t="s">
        <v>82</v>
      </c>
      <c r="AV131" s="13" t="s">
        <v>82</v>
      </c>
      <c r="AW131" s="13" t="s">
        <v>33</v>
      </c>
      <c r="AX131" s="13" t="s">
        <v>79</v>
      </c>
      <c r="AY131" s="200" t="s">
        <v>117</v>
      </c>
    </row>
    <row r="132" spans="1:65" s="2" customFormat="1" ht="13.8" customHeight="1">
      <c r="A132" s="33"/>
      <c r="B132" s="34"/>
      <c r="C132" s="172" t="s">
        <v>8</v>
      </c>
      <c r="D132" s="172" t="s">
        <v>119</v>
      </c>
      <c r="E132" s="173" t="s">
        <v>206</v>
      </c>
      <c r="F132" s="174" t="s">
        <v>207</v>
      </c>
      <c r="G132" s="175" t="s">
        <v>132</v>
      </c>
      <c r="H132" s="176">
        <v>24</v>
      </c>
      <c r="I132" s="177"/>
      <c r="J132" s="178">
        <f>ROUND(I132*H132,2)</f>
        <v>0</v>
      </c>
      <c r="K132" s="174" t="s">
        <v>123</v>
      </c>
      <c r="L132" s="38"/>
      <c r="M132" s="179" t="s">
        <v>19</v>
      </c>
      <c r="N132" s="180" t="s">
        <v>42</v>
      </c>
      <c r="O132" s="63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3" t="s">
        <v>124</v>
      </c>
      <c r="AT132" s="183" t="s">
        <v>119</v>
      </c>
      <c r="AU132" s="183" t="s">
        <v>82</v>
      </c>
      <c r="AY132" s="16" t="s">
        <v>117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6" t="s">
        <v>79</v>
      </c>
      <c r="BK132" s="184">
        <f>ROUND(I132*H132,2)</f>
        <v>0</v>
      </c>
      <c r="BL132" s="16" t="s">
        <v>124</v>
      </c>
      <c r="BM132" s="183" t="s">
        <v>208</v>
      </c>
    </row>
    <row r="133" spans="1:65" s="2" customFormat="1" ht="19.2">
      <c r="A133" s="33"/>
      <c r="B133" s="34"/>
      <c r="C133" s="35"/>
      <c r="D133" s="185" t="s">
        <v>126</v>
      </c>
      <c r="E133" s="35"/>
      <c r="F133" s="186" t="s">
        <v>209</v>
      </c>
      <c r="G133" s="35"/>
      <c r="H133" s="35"/>
      <c r="I133" s="187"/>
      <c r="J133" s="35"/>
      <c r="K133" s="35"/>
      <c r="L133" s="38"/>
      <c r="M133" s="188"/>
      <c r="N133" s="189"/>
      <c r="O133" s="63"/>
      <c r="P133" s="63"/>
      <c r="Q133" s="63"/>
      <c r="R133" s="63"/>
      <c r="S133" s="63"/>
      <c r="T133" s="64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126</v>
      </c>
      <c r="AU133" s="16" t="s">
        <v>82</v>
      </c>
    </row>
    <row r="134" spans="1:65" s="2" customFormat="1" ht="13.8" customHeight="1">
      <c r="A134" s="33"/>
      <c r="B134" s="34"/>
      <c r="C134" s="172" t="s">
        <v>210</v>
      </c>
      <c r="D134" s="172" t="s">
        <v>119</v>
      </c>
      <c r="E134" s="173" t="s">
        <v>211</v>
      </c>
      <c r="F134" s="174" t="s">
        <v>212</v>
      </c>
      <c r="G134" s="175" t="s">
        <v>122</v>
      </c>
      <c r="H134" s="176">
        <v>41.6</v>
      </c>
      <c r="I134" s="177"/>
      <c r="J134" s="178">
        <f>ROUND(I134*H134,2)</f>
        <v>0</v>
      </c>
      <c r="K134" s="174" t="s">
        <v>123</v>
      </c>
      <c r="L134" s="38"/>
      <c r="M134" s="179" t="s">
        <v>19</v>
      </c>
      <c r="N134" s="180" t="s">
        <v>42</v>
      </c>
      <c r="O134" s="63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3" t="s">
        <v>124</v>
      </c>
      <c r="AT134" s="183" t="s">
        <v>119</v>
      </c>
      <c r="AU134" s="183" t="s">
        <v>82</v>
      </c>
      <c r="AY134" s="16" t="s">
        <v>117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6" t="s">
        <v>79</v>
      </c>
      <c r="BK134" s="184">
        <f>ROUND(I134*H134,2)</f>
        <v>0</v>
      </c>
      <c r="BL134" s="16" t="s">
        <v>124</v>
      </c>
      <c r="BM134" s="183" t="s">
        <v>213</v>
      </c>
    </row>
    <row r="135" spans="1:65" s="2" customFormat="1" ht="19.2">
      <c r="A135" s="33"/>
      <c r="B135" s="34"/>
      <c r="C135" s="35"/>
      <c r="D135" s="185" t="s">
        <v>126</v>
      </c>
      <c r="E135" s="35"/>
      <c r="F135" s="186" t="s">
        <v>214</v>
      </c>
      <c r="G135" s="35"/>
      <c r="H135" s="35"/>
      <c r="I135" s="187"/>
      <c r="J135" s="35"/>
      <c r="K135" s="35"/>
      <c r="L135" s="38"/>
      <c r="M135" s="188"/>
      <c r="N135" s="189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126</v>
      </c>
      <c r="AU135" s="16" t="s">
        <v>82</v>
      </c>
    </row>
    <row r="136" spans="1:65" s="13" customFormat="1" ht="10.199999999999999">
      <c r="B136" s="190"/>
      <c r="C136" s="191"/>
      <c r="D136" s="185" t="s">
        <v>128</v>
      </c>
      <c r="E136" s="192" t="s">
        <v>19</v>
      </c>
      <c r="F136" s="193" t="s">
        <v>215</v>
      </c>
      <c r="G136" s="191"/>
      <c r="H136" s="194">
        <v>41.6</v>
      </c>
      <c r="I136" s="195"/>
      <c r="J136" s="191"/>
      <c r="K136" s="191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128</v>
      </c>
      <c r="AU136" s="200" t="s">
        <v>82</v>
      </c>
      <c r="AV136" s="13" t="s">
        <v>82</v>
      </c>
      <c r="AW136" s="13" t="s">
        <v>33</v>
      </c>
      <c r="AX136" s="13" t="s">
        <v>79</v>
      </c>
      <c r="AY136" s="200" t="s">
        <v>117</v>
      </c>
    </row>
    <row r="137" spans="1:65" s="2" customFormat="1" ht="22.2" customHeight="1">
      <c r="A137" s="33"/>
      <c r="B137" s="34"/>
      <c r="C137" s="172" t="s">
        <v>216</v>
      </c>
      <c r="D137" s="172" t="s">
        <v>119</v>
      </c>
      <c r="E137" s="173" t="s">
        <v>217</v>
      </c>
      <c r="F137" s="174" t="s">
        <v>218</v>
      </c>
      <c r="G137" s="175" t="s">
        <v>122</v>
      </c>
      <c r="H137" s="176">
        <v>624</v>
      </c>
      <c r="I137" s="177"/>
      <c r="J137" s="178">
        <f>ROUND(I137*H137,2)</f>
        <v>0</v>
      </c>
      <c r="K137" s="174" t="s">
        <v>123</v>
      </c>
      <c r="L137" s="38"/>
      <c r="M137" s="179" t="s">
        <v>19</v>
      </c>
      <c r="N137" s="180" t="s">
        <v>42</v>
      </c>
      <c r="O137" s="63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3" t="s">
        <v>124</v>
      </c>
      <c r="AT137" s="183" t="s">
        <v>119</v>
      </c>
      <c r="AU137" s="183" t="s">
        <v>82</v>
      </c>
      <c r="AY137" s="16" t="s">
        <v>117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6" t="s">
        <v>79</v>
      </c>
      <c r="BK137" s="184">
        <f>ROUND(I137*H137,2)</f>
        <v>0</v>
      </c>
      <c r="BL137" s="16" t="s">
        <v>124</v>
      </c>
      <c r="BM137" s="183" t="s">
        <v>219</v>
      </c>
    </row>
    <row r="138" spans="1:65" s="2" customFormat="1" ht="19.2">
      <c r="A138" s="33"/>
      <c r="B138" s="34"/>
      <c r="C138" s="35"/>
      <c r="D138" s="185" t="s">
        <v>126</v>
      </c>
      <c r="E138" s="35"/>
      <c r="F138" s="186" t="s">
        <v>220</v>
      </c>
      <c r="G138" s="35"/>
      <c r="H138" s="35"/>
      <c r="I138" s="187"/>
      <c r="J138" s="35"/>
      <c r="K138" s="35"/>
      <c r="L138" s="38"/>
      <c r="M138" s="188"/>
      <c r="N138" s="189"/>
      <c r="O138" s="63"/>
      <c r="P138" s="63"/>
      <c r="Q138" s="63"/>
      <c r="R138" s="63"/>
      <c r="S138" s="63"/>
      <c r="T138" s="64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126</v>
      </c>
      <c r="AU138" s="16" t="s">
        <v>82</v>
      </c>
    </row>
    <row r="139" spans="1:65" s="13" customFormat="1" ht="10.199999999999999">
      <c r="B139" s="190"/>
      <c r="C139" s="191"/>
      <c r="D139" s="185" t="s">
        <v>128</v>
      </c>
      <c r="E139" s="192" t="s">
        <v>19</v>
      </c>
      <c r="F139" s="193" t="s">
        <v>221</v>
      </c>
      <c r="G139" s="191"/>
      <c r="H139" s="194">
        <v>624</v>
      </c>
      <c r="I139" s="195"/>
      <c r="J139" s="191"/>
      <c r="K139" s="191"/>
      <c r="L139" s="196"/>
      <c r="M139" s="197"/>
      <c r="N139" s="198"/>
      <c r="O139" s="198"/>
      <c r="P139" s="198"/>
      <c r="Q139" s="198"/>
      <c r="R139" s="198"/>
      <c r="S139" s="198"/>
      <c r="T139" s="199"/>
      <c r="AT139" s="200" t="s">
        <v>128</v>
      </c>
      <c r="AU139" s="200" t="s">
        <v>82</v>
      </c>
      <c r="AV139" s="13" t="s">
        <v>82</v>
      </c>
      <c r="AW139" s="13" t="s">
        <v>33</v>
      </c>
      <c r="AX139" s="13" t="s">
        <v>79</v>
      </c>
      <c r="AY139" s="200" t="s">
        <v>117</v>
      </c>
    </row>
    <row r="140" spans="1:65" s="2" customFormat="1" ht="13.8" customHeight="1">
      <c r="A140" s="33"/>
      <c r="B140" s="34"/>
      <c r="C140" s="172" t="s">
        <v>222</v>
      </c>
      <c r="D140" s="172" t="s">
        <v>119</v>
      </c>
      <c r="E140" s="173" t="s">
        <v>223</v>
      </c>
      <c r="F140" s="174" t="s">
        <v>224</v>
      </c>
      <c r="G140" s="175" t="s">
        <v>122</v>
      </c>
      <c r="H140" s="176">
        <v>8.6999999999999993</v>
      </c>
      <c r="I140" s="177"/>
      <c r="J140" s="178">
        <f>ROUND(I140*H140,2)</f>
        <v>0</v>
      </c>
      <c r="K140" s="174" t="s">
        <v>123</v>
      </c>
      <c r="L140" s="38"/>
      <c r="M140" s="179" t="s">
        <v>19</v>
      </c>
      <c r="N140" s="180" t="s">
        <v>42</v>
      </c>
      <c r="O140" s="63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3" t="s">
        <v>124</v>
      </c>
      <c r="AT140" s="183" t="s">
        <v>119</v>
      </c>
      <c r="AU140" s="183" t="s">
        <v>82</v>
      </c>
      <c r="AY140" s="16" t="s">
        <v>117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6" t="s">
        <v>79</v>
      </c>
      <c r="BK140" s="184">
        <f>ROUND(I140*H140,2)</f>
        <v>0</v>
      </c>
      <c r="BL140" s="16" t="s">
        <v>124</v>
      </c>
      <c r="BM140" s="183" t="s">
        <v>225</v>
      </c>
    </row>
    <row r="141" spans="1:65" s="2" customFormat="1" ht="19.2">
      <c r="A141" s="33"/>
      <c r="B141" s="34"/>
      <c r="C141" s="35"/>
      <c r="D141" s="185" t="s">
        <v>126</v>
      </c>
      <c r="E141" s="35"/>
      <c r="F141" s="186" t="s">
        <v>226</v>
      </c>
      <c r="G141" s="35"/>
      <c r="H141" s="35"/>
      <c r="I141" s="187"/>
      <c r="J141" s="35"/>
      <c r="K141" s="35"/>
      <c r="L141" s="38"/>
      <c r="M141" s="188"/>
      <c r="N141" s="189"/>
      <c r="O141" s="63"/>
      <c r="P141" s="63"/>
      <c r="Q141" s="63"/>
      <c r="R141" s="63"/>
      <c r="S141" s="63"/>
      <c r="T141" s="64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126</v>
      </c>
      <c r="AU141" s="16" t="s">
        <v>82</v>
      </c>
    </row>
    <row r="142" spans="1:65" s="13" customFormat="1" ht="10.199999999999999">
      <c r="B142" s="190"/>
      <c r="C142" s="191"/>
      <c r="D142" s="185" t="s">
        <v>128</v>
      </c>
      <c r="E142" s="192" t="s">
        <v>19</v>
      </c>
      <c r="F142" s="193" t="s">
        <v>227</v>
      </c>
      <c r="G142" s="191"/>
      <c r="H142" s="194">
        <v>8.6999999999999993</v>
      </c>
      <c r="I142" s="195"/>
      <c r="J142" s="191"/>
      <c r="K142" s="191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128</v>
      </c>
      <c r="AU142" s="200" t="s">
        <v>82</v>
      </c>
      <c r="AV142" s="13" t="s">
        <v>82</v>
      </c>
      <c r="AW142" s="13" t="s">
        <v>33</v>
      </c>
      <c r="AX142" s="13" t="s">
        <v>79</v>
      </c>
      <c r="AY142" s="200" t="s">
        <v>117</v>
      </c>
    </row>
    <row r="143" spans="1:65" s="2" customFormat="1" ht="22.2" customHeight="1">
      <c r="A143" s="33"/>
      <c r="B143" s="34"/>
      <c r="C143" s="172" t="s">
        <v>228</v>
      </c>
      <c r="D143" s="172" t="s">
        <v>119</v>
      </c>
      <c r="E143" s="173" t="s">
        <v>229</v>
      </c>
      <c r="F143" s="174" t="s">
        <v>230</v>
      </c>
      <c r="G143" s="175" t="s">
        <v>122</v>
      </c>
      <c r="H143" s="176">
        <v>130.5</v>
      </c>
      <c r="I143" s="177"/>
      <c r="J143" s="178">
        <f>ROUND(I143*H143,2)</f>
        <v>0</v>
      </c>
      <c r="K143" s="174" t="s">
        <v>123</v>
      </c>
      <c r="L143" s="38"/>
      <c r="M143" s="179" t="s">
        <v>19</v>
      </c>
      <c r="N143" s="180" t="s">
        <v>42</v>
      </c>
      <c r="O143" s="63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3" t="s">
        <v>124</v>
      </c>
      <c r="AT143" s="183" t="s">
        <v>119</v>
      </c>
      <c r="AU143" s="183" t="s">
        <v>82</v>
      </c>
      <c r="AY143" s="16" t="s">
        <v>117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6" t="s">
        <v>79</v>
      </c>
      <c r="BK143" s="184">
        <f>ROUND(I143*H143,2)</f>
        <v>0</v>
      </c>
      <c r="BL143" s="16" t="s">
        <v>124</v>
      </c>
      <c r="BM143" s="183" t="s">
        <v>231</v>
      </c>
    </row>
    <row r="144" spans="1:65" s="2" customFormat="1" ht="28.8">
      <c r="A144" s="33"/>
      <c r="B144" s="34"/>
      <c r="C144" s="35"/>
      <c r="D144" s="185" t="s">
        <v>126</v>
      </c>
      <c r="E144" s="35"/>
      <c r="F144" s="186" t="s">
        <v>232</v>
      </c>
      <c r="G144" s="35"/>
      <c r="H144" s="35"/>
      <c r="I144" s="187"/>
      <c r="J144" s="35"/>
      <c r="K144" s="35"/>
      <c r="L144" s="38"/>
      <c r="M144" s="188"/>
      <c r="N144" s="189"/>
      <c r="O144" s="63"/>
      <c r="P144" s="63"/>
      <c r="Q144" s="63"/>
      <c r="R144" s="63"/>
      <c r="S144" s="63"/>
      <c r="T144" s="64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126</v>
      </c>
      <c r="AU144" s="16" t="s">
        <v>82</v>
      </c>
    </row>
    <row r="145" spans="1:65" s="13" customFormat="1" ht="10.199999999999999">
      <c r="B145" s="190"/>
      <c r="C145" s="191"/>
      <c r="D145" s="185" t="s">
        <v>128</v>
      </c>
      <c r="E145" s="192" t="s">
        <v>19</v>
      </c>
      <c r="F145" s="193" t="s">
        <v>233</v>
      </c>
      <c r="G145" s="191"/>
      <c r="H145" s="194">
        <v>130.5</v>
      </c>
      <c r="I145" s="195"/>
      <c r="J145" s="191"/>
      <c r="K145" s="191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128</v>
      </c>
      <c r="AU145" s="200" t="s">
        <v>82</v>
      </c>
      <c r="AV145" s="13" t="s">
        <v>82</v>
      </c>
      <c r="AW145" s="13" t="s">
        <v>33</v>
      </c>
      <c r="AX145" s="13" t="s">
        <v>79</v>
      </c>
      <c r="AY145" s="200" t="s">
        <v>117</v>
      </c>
    </row>
    <row r="146" spans="1:65" s="2" customFormat="1" ht="13.8" customHeight="1">
      <c r="A146" s="33"/>
      <c r="B146" s="34"/>
      <c r="C146" s="172" t="s">
        <v>234</v>
      </c>
      <c r="D146" s="172" t="s">
        <v>119</v>
      </c>
      <c r="E146" s="173" t="s">
        <v>235</v>
      </c>
      <c r="F146" s="174" t="s">
        <v>236</v>
      </c>
      <c r="G146" s="175" t="s">
        <v>122</v>
      </c>
      <c r="H146" s="176">
        <v>41.6</v>
      </c>
      <c r="I146" s="177"/>
      <c r="J146" s="178">
        <f>ROUND(I146*H146,2)</f>
        <v>0</v>
      </c>
      <c r="K146" s="174" t="s">
        <v>123</v>
      </c>
      <c r="L146" s="38"/>
      <c r="M146" s="179" t="s">
        <v>19</v>
      </c>
      <c r="N146" s="180" t="s">
        <v>42</v>
      </c>
      <c r="O146" s="63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83" t="s">
        <v>124</v>
      </c>
      <c r="AT146" s="183" t="s">
        <v>119</v>
      </c>
      <c r="AU146" s="183" t="s">
        <v>82</v>
      </c>
      <c r="AY146" s="16" t="s">
        <v>117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6" t="s">
        <v>79</v>
      </c>
      <c r="BK146" s="184">
        <f>ROUND(I146*H146,2)</f>
        <v>0</v>
      </c>
      <c r="BL146" s="16" t="s">
        <v>124</v>
      </c>
      <c r="BM146" s="183" t="s">
        <v>237</v>
      </c>
    </row>
    <row r="147" spans="1:65" s="2" customFormat="1" ht="19.2">
      <c r="A147" s="33"/>
      <c r="B147" s="34"/>
      <c r="C147" s="35"/>
      <c r="D147" s="185" t="s">
        <v>126</v>
      </c>
      <c r="E147" s="35"/>
      <c r="F147" s="186" t="s">
        <v>238</v>
      </c>
      <c r="G147" s="35"/>
      <c r="H147" s="35"/>
      <c r="I147" s="187"/>
      <c r="J147" s="35"/>
      <c r="K147" s="35"/>
      <c r="L147" s="38"/>
      <c r="M147" s="188"/>
      <c r="N147" s="189"/>
      <c r="O147" s="63"/>
      <c r="P147" s="63"/>
      <c r="Q147" s="63"/>
      <c r="R147" s="63"/>
      <c r="S147" s="63"/>
      <c r="T147" s="64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126</v>
      </c>
      <c r="AU147" s="16" t="s">
        <v>82</v>
      </c>
    </row>
    <row r="148" spans="1:65" s="13" customFormat="1" ht="10.199999999999999">
      <c r="B148" s="190"/>
      <c r="C148" s="191"/>
      <c r="D148" s="185" t="s">
        <v>128</v>
      </c>
      <c r="E148" s="192" t="s">
        <v>19</v>
      </c>
      <c r="F148" s="193" t="s">
        <v>215</v>
      </c>
      <c r="G148" s="191"/>
      <c r="H148" s="194">
        <v>41.6</v>
      </c>
      <c r="I148" s="195"/>
      <c r="J148" s="191"/>
      <c r="K148" s="191"/>
      <c r="L148" s="196"/>
      <c r="M148" s="197"/>
      <c r="N148" s="198"/>
      <c r="O148" s="198"/>
      <c r="P148" s="198"/>
      <c r="Q148" s="198"/>
      <c r="R148" s="198"/>
      <c r="S148" s="198"/>
      <c r="T148" s="199"/>
      <c r="AT148" s="200" t="s">
        <v>128</v>
      </c>
      <c r="AU148" s="200" t="s">
        <v>82</v>
      </c>
      <c r="AV148" s="13" t="s">
        <v>82</v>
      </c>
      <c r="AW148" s="13" t="s">
        <v>33</v>
      </c>
      <c r="AX148" s="13" t="s">
        <v>79</v>
      </c>
      <c r="AY148" s="200" t="s">
        <v>117</v>
      </c>
    </row>
    <row r="149" spans="1:65" s="2" customFormat="1" ht="13.8" customHeight="1">
      <c r="A149" s="33"/>
      <c r="B149" s="34"/>
      <c r="C149" s="172" t="s">
        <v>7</v>
      </c>
      <c r="D149" s="172" t="s">
        <v>119</v>
      </c>
      <c r="E149" s="173" t="s">
        <v>239</v>
      </c>
      <c r="F149" s="174" t="s">
        <v>240</v>
      </c>
      <c r="G149" s="175" t="s">
        <v>122</v>
      </c>
      <c r="H149" s="176">
        <v>49.3</v>
      </c>
      <c r="I149" s="177"/>
      <c r="J149" s="178">
        <f>ROUND(I149*H149,2)</f>
        <v>0</v>
      </c>
      <c r="K149" s="174" t="s">
        <v>123</v>
      </c>
      <c r="L149" s="38"/>
      <c r="M149" s="179" t="s">
        <v>19</v>
      </c>
      <c r="N149" s="180" t="s">
        <v>42</v>
      </c>
      <c r="O149" s="63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3" t="s">
        <v>124</v>
      </c>
      <c r="AT149" s="183" t="s">
        <v>119</v>
      </c>
      <c r="AU149" s="183" t="s">
        <v>82</v>
      </c>
      <c r="AY149" s="16" t="s">
        <v>117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6" t="s">
        <v>79</v>
      </c>
      <c r="BK149" s="184">
        <f>ROUND(I149*H149,2)</f>
        <v>0</v>
      </c>
      <c r="BL149" s="16" t="s">
        <v>124</v>
      </c>
      <c r="BM149" s="183" t="s">
        <v>241</v>
      </c>
    </row>
    <row r="150" spans="1:65" s="2" customFormat="1" ht="19.2">
      <c r="A150" s="33"/>
      <c r="B150" s="34"/>
      <c r="C150" s="35"/>
      <c r="D150" s="185" t="s">
        <v>126</v>
      </c>
      <c r="E150" s="35"/>
      <c r="F150" s="186" t="s">
        <v>242</v>
      </c>
      <c r="G150" s="35"/>
      <c r="H150" s="35"/>
      <c r="I150" s="187"/>
      <c r="J150" s="35"/>
      <c r="K150" s="35"/>
      <c r="L150" s="38"/>
      <c r="M150" s="188"/>
      <c r="N150" s="189"/>
      <c r="O150" s="63"/>
      <c r="P150" s="63"/>
      <c r="Q150" s="63"/>
      <c r="R150" s="63"/>
      <c r="S150" s="63"/>
      <c r="T150" s="64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126</v>
      </c>
      <c r="AU150" s="16" t="s">
        <v>82</v>
      </c>
    </row>
    <row r="151" spans="1:65" s="13" customFormat="1" ht="10.199999999999999">
      <c r="B151" s="190"/>
      <c r="C151" s="191"/>
      <c r="D151" s="185" t="s">
        <v>128</v>
      </c>
      <c r="E151" s="192" t="s">
        <v>19</v>
      </c>
      <c r="F151" s="193" t="s">
        <v>205</v>
      </c>
      <c r="G151" s="191"/>
      <c r="H151" s="194">
        <v>49.3</v>
      </c>
      <c r="I151" s="195"/>
      <c r="J151" s="191"/>
      <c r="K151" s="191"/>
      <c r="L151" s="196"/>
      <c r="M151" s="197"/>
      <c r="N151" s="198"/>
      <c r="O151" s="198"/>
      <c r="P151" s="198"/>
      <c r="Q151" s="198"/>
      <c r="R151" s="198"/>
      <c r="S151" s="198"/>
      <c r="T151" s="199"/>
      <c r="AT151" s="200" t="s">
        <v>128</v>
      </c>
      <c r="AU151" s="200" t="s">
        <v>82</v>
      </c>
      <c r="AV151" s="13" t="s">
        <v>82</v>
      </c>
      <c r="AW151" s="13" t="s">
        <v>33</v>
      </c>
      <c r="AX151" s="13" t="s">
        <v>79</v>
      </c>
      <c r="AY151" s="200" t="s">
        <v>117</v>
      </c>
    </row>
    <row r="152" spans="1:65" s="2" customFormat="1" ht="13.8" customHeight="1">
      <c r="A152" s="33"/>
      <c r="B152" s="34"/>
      <c r="C152" s="172" t="s">
        <v>243</v>
      </c>
      <c r="D152" s="172" t="s">
        <v>119</v>
      </c>
      <c r="E152" s="173" t="s">
        <v>244</v>
      </c>
      <c r="F152" s="174" t="s">
        <v>245</v>
      </c>
      <c r="G152" s="175" t="s">
        <v>122</v>
      </c>
      <c r="H152" s="176">
        <v>5.3</v>
      </c>
      <c r="I152" s="177"/>
      <c r="J152" s="178">
        <f>ROUND(I152*H152,2)</f>
        <v>0</v>
      </c>
      <c r="K152" s="174" t="s">
        <v>123</v>
      </c>
      <c r="L152" s="38"/>
      <c r="M152" s="179" t="s">
        <v>19</v>
      </c>
      <c r="N152" s="180" t="s">
        <v>42</v>
      </c>
      <c r="O152" s="63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3" t="s">
        <v>124</v>
      </c>
      <c r="AT152" s="183" t="s">
        <v>119</v>
      </c>
      <c r="AU152" s="183" t="s">
        <v>82</v>
      </c>
      <c r="AY152" s="16" t="s">
        <v>117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6" t="s">
        <v>79</v>
      </c>
      <c r="BK152" s="184">
        <f>ROUND(I152*H152,2)</f>
        <v>0</v>
      </c>
      <c r="BL152" s="16" t="s">
        <v>124</v>
      </c>
      <c r="BM152" s="183" t="s">
        <v>246</v>
      </c>
    </row>
    <row r="153" spans="1:65" s="2" customFormat="1" ht="19.2">
      <c r="A153" s="33"/>
      <c r="B153" s="34"/>
      <c r="C153" s="35"/>
      <c r="D153" s="185" t="s">
        <v>126</v>
      </c>
      <c r="E153" s="35"/>
      <c r="F153" s="186" t="s">
        <v>247</v>
      </c>
      <c r="G153" s="35"/>
      <c r="H153" s="35"/>
      <c r="I153" s="187"/>
      <c r="J153" s="35"/>
      <c r="K153" s="35"/>
      <c r="L153" s="38"/>
      <c r="M153" s="188"/>
      <c r="N153" s="189"/>
      <c r="O153" s="63"/>
      <c r="P153" s="63"/>
      <c r="Q153" s="63"/>
      <c r="R153" s="63"/>
      <c r="S153" s="63"/>
      <c r="T153" s="64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126</v>
      </c>
      <c r="AU153" s="16" t="s">
        <v>82</v>
      </c>
    </row>
    <row r="154" spans="1:65" s="2" customFormat="1" ht="19.2">
      <c r="A154" s="33"/>
      <c r="B154" s="34"/>
      <c r="C154" s="35"/>
      <c r="D154" s="185" t="s">
        <v>248</v>
      </c>
      <c r="E154" s="35"/>
      <c r="F154" s="201" t="s">
        <v>249</v>
      </c>
      <c r="G154" s="35"/>
      <c r="H154" s="35"/>
      <c r="I154" s="187"/>
      <c r="J154" s="35"/>
      <c r="K154" s="35"/>
      <c r="L154" s="38"/>
      <c r="M154" s="188"/>
      <c r="N154" s="189"/>
      <c r="O154" s="63"/>
      <c r="P154" s="63"/>
      <c r="Q154" s="63"/>
      <c r="R154" s="63"/>
      <c r="S154" s="63"/>
      <c r="T154" s="64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248</v>
      </c>
      <c r="AU154" s="16" t="s">
        <v>82</v>
      </c>
    </row>
    <row r="155" spans="1:65" s="13" customFormat="1" ht="10.199999999999999">
      <c r="B155" s="190"/>
      <c r="C155" s="191"/>
      <c r="D155" s="185" t="s">
        <v>128</v>
      </c>
      <c r="E155" s="192" t="s">
        <v>19</v>
      </c>
      <c r="F155" s="193" t="s">
        <v>250</v>
      </c>
      <c r="G155" s="191"/>
      <c r="H155" s="194">
        <v>5.3</v>
      </c>
      <c r="I155" s="195"/>
      <c r="J155" s="191"/>
      <c r="K155" s="191"/>
      <c r="L155" s="196"/>
      <c r="M155" s="197"/>
      <c r="N155" s="198"/>
      <c r="O155" s="198"/>
      <c r="P155" s="198"/>
      <c r="Q155" s="198"/>
      <c r="R155" s="198"/>
      <c r="S155" s="198"/>
      <c r="T155" s="199"/>
      <c r="AT155" s="200" t="s">
        <v>128</v>
      </c>
      <c r="AU155" s="200" t="s">
        <v>82</v>
      </c>
      <c r="AV155" s="13" t="s">
        <v>82</v>
      </c>
      <c r="AW155" s="13" t="s">
        <v>33</v>
      </c>
      <c r="AX155" s="13" t="s">
        <v>79</v>
      </c>
      <c r="AY155" s="200" t="s">
        <v>117</v>
      </c>
    </row>
    <row r="156" spans="1:65" s="2" customFormat="1" ht="13.8" customHeight="1">
      <c r="A156" s="33"/>
      <c r="B156" s="34"/>
      <c r="C156" s="172" t="s">
        <v>251</v>
      </c>
      <c r="D156" s="172" t="s">
        <v>119</v>
      </c>
      <c r="E156" s="173" t="s">
        <v>252</v>
      </c>
      <c r="F156" s="174" t="s">
        <v>253</v>
      </c>
      <c r="G156" s="175" t="s">
        <v>254</v>
      </c>
      <c r="H156" s="176">
        <v>0.1</v>
      </c>
      <c r="I156" s="177"/>
      <c r="J156" s="178">
        <f>ROUND(I156*H156,2)</f>
        <v>0</v>
      </c>
      <c r="K156" s="174" t="s">
        <v>19</v>
      </c>
      <c r="L156" s="38"/>
      <c r="M156" s="179" t="s">
        <v>19</v>
      </c>
      <c r="N156" s="180" t="s">
        <v>42</v>
      </c>
      <c r="O156" s="63"/>
      <c r="P156" s="181">
        <f>O156*H156</f>
        <v>0</v>
      </c>
      <c r="Q156" s="181">
        <v>0</v>
      </c>
      <c r="R156" s="181">
        <f>Q156*H156</f>
        <v>0</v>
      </c>
      <c r="S156" s="181">
        <v>0</v>
      </c>
      <c r="T156" s="18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3" t="s">
        <v>124</v>
      </c>
      <c r="AT156" s="183" t="s">
        <v>119</v>
      </c>
      <c r="AU156" s="183" t="s">
        <v>82</v>
      </c>
      <c r="AY156" s="16" t="s">
        <v>117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6" t="s">
        <v>79</v>
      </c>
      <c r="BK156" s="184">
        <f>ROUND(I156*H156,2)</f>
        <v>0</v>
      </c>
      <c r="BL156" s="16" t="s">
        <v>124</v>
      </c>
      <c r="BM156" s="183" t="s">
        <v>255</v>
      </c>
    </row>
    <row r="157" spans="1:65" s="2" customFormat="1" ht="10.199999999999999">
      <c r="A157" s="33"/>
      <c r="B157" s="34"/>
      <c r="C157" s="35"/>
      <c r="D157" s="185" t="s">
        <v>126</v>
      </c>
      <c r="E157" s="35"/>
      <c r="F157" s="186" t="s">
        <v>253</v>
      </c>
      <c r="G157" s="35"/>
      <c r="H157" s="35"/>
      <c r="I157" s="187"/>
      <c r="J157" s="35"/>
      <c r="K157" s="35"/>
      <c r="L157" s="38"/>
      <c r="M157" s="188"/>
      <c r="N157" s="189"/>
      <c r="O157" s="63"/>
      <c r="P157" s="63"/>
      <c r="Q157" s="63"/>
      <c r="R157" s="63"/>
      <c r="S157" s="63"/>
      <c r="T157" s="64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126</v>
      </c>
      <c r="AU157" s="16" t="s">
        <v>82</v>
      </c>
    </row>
    <row r="158" spans="1:65" s="13" customFormat="1" ht="10.199999999999999">
      <c r="B158" s="190"/>
      <c r="C158" s="191"/>
      <c r="D158" s="185" t="s">
        <v>128</v>
      </c>
      <c r="E158" s="192" t="s">
        <v>19</v>
      </c>
      <c r="F158" s="193" t="s">
        <v>256</v>
      </c>
      <c r="G158" s="191"/>
      <c r="H158" s="194">
        <v>0.1</v>
      </c>
      <c r="I158" s="195"/>
      <c r="J158" s="191"/>
      <c r="K158" s="191"/>
      <c r="L158" s="196"/>
      <c r="M158" s="197"/>
      <c r="N158" s="198"/>
      <c r="O158" s="198"/>
      <c r="P158" s="198"/>
      <c r="Q158" s="198"/>
      <c r="R158" s="198"/>
      <c r="S158" s="198"/>
      <c r="T158" s="199"/>
      <c r="AT158" s="200" t="s">
        <v>128</v>
      </c>
      <c r="AU158" s="200" t="s">
        <v>82</v>
      </c>
      <c r="AV158" s="13" t="s">
        <v>82</v>
      </c>
      <c r="AW158" s="13" t="s">
        <v>33</v>
      </c>
      <c r="AX158" s="13" t="s">
        <v>79</v>
      </c>
      <c r="AY158" s="200" t="s">
        <v>117</v>
      </c>
    </row>
    <row r="159" spans="1:65" s="2" customFormat="1" ht="13.8" customHeight="1">
      <c r="A159" s="33"/>
      <c r="B159" s="34"/>
      <c r="C159" s="172" t="s">
        <v>257</v>
      </c>
      <c r="D159" s="172" t="s">
        <v>119</v>
      </c>
      <c r="E159" s="173" t="s">
        <v>258</v>
      </c>
      <c r="F159" s="174" t="s">
        <v>259</v>
      </c>
      <c r="G159" s="175" t="s">
        <v>254</v>
      </c>
      <c r="H159" s="176">
        <v>89.67</v>
      </c>
      <c r="I159" s="177"/>
      <c r="J159" s="178">
        <f>ROUND(I159*H159,2)</f>
        <v>0</v>
      </c>
      <c r="K159" s="174" t="s">
        <v>123</v>
      </c>
      <c r="L159" s="38"/>
      <c r="M159" s="179" t="s">
        <v>19</v>
      </c>
      <c r="N159" s="180" t="s">
        <v>42</v>
      </c>
      <c r="O159" s="63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3" t="s">
        <v>124</v>
      </c>
      <c r="AT159" s="183" t="s">
        <v>119</v>
      </c>
      <c r="AU159" s="183" t="s">
        <v>82</v>
      </c>
      <c r="AY159" s="16" t="s">
        <v>117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6" t="s">
        <v>79</v>
      </c>
      <c r="BK159" s="184">
        <f>ROUND(I159*H159,2)</f>
        <v>0</v>
      </c>
      <c r="BL159" s="16" t="s">
        <v>124</v>
      </c>
      <c r="BM159" s="183" t="s">
        <v>260</v>
      </c>
    </row>
    <row r="160" spans="1:65" s="2" customFormat="1" ht="19.2">
      <c r="A160" s="33"/>
      <c r="B160" s="34"/>
      <c r="C160" s="35"/>
      <c r="D160" s="185" t="s">
        <v>126</v>
      </c>
      <c r="E160" s="35"/>
      <c r="F160" s="186" t="s">
        <v>261</v>
      </c>
      <c r="G160" s="35"/>
      <c r="H160" s="35"/>
      <c r="I160" s="187"/>
      <c r="J160" s="35"/>
      <c r="K160" s="35"/>
      <c r="L160" s="38"/>
      <c r="M160" s="188"/>
      <c r="N160" s="189"/>
      <c r="O160" s="63"/>
      <c r="P160" s="63"/>
      <c r="Q160" s="63"/>
      <c r="R160" s="63"/>
      <c r="S160" s="63"/>
      <c r="T160" s="64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126</v>
      </c>
      <c r="AU160" s="16" t="s">
        <v>82</v>
      </c>
    </row>
    <row r="161" spans="1:65" s="13" customFormat="1" ht="10.199999999999999">
      <c r="B161" s="190"/>
      <c r="C161" s="191"/>
      <c r="D161" s="185" t="s">
        <v>128</v>
      </c>
      <c r="E161" s="192" t="s">
        <v>19</v>
      </c>
      <c r="F161" s="193" t="s">
        <v>262</v>
      </c>
      <c r="G161" s="191"/>
      <c r="H161" s="194">
        <v>14.79</v>
      </c>
      <c r="I161" s="195"/>
      <c r="J161" s="191"/>
      <c r="K161" s="191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128</v>
      </c>
      <c r="AU161" s="200" t="s">
        <v>82</v>
      </c>
      <c r="AV161" s="13" t="s">
        <v>82</v>
      </c>
      <c r="AW161" s="13" t="s">
        <v>33</v>
      </c>
      <c r="AX161" s="13" t="s">
        <v>71</v>
      </c>
      <c r="AY161" s="200" t="s">
        <v>117</v>
      </c>
    </row>
    <row r="162" spans="1:65" s="13" customFormat="1" ht="10.199999999999999">
      <c r="B162" s="190"/>
      <c r="C162" s="191"/>
      <c r="D162" s="185" t="s">
        <v>128</v>
      </c>
      <c r="E162" s="192" t="s">
        <v>19</v>
      </c>
      <c r="F162" s="193" t="s">
        <v>263</v>
      </c>
      <c r="G162" s="191"/>
      <c r="H162" s="194">
        <v>74.88</v>
      </c>
      <c r="I162" s="195"/>
      <c r="J162" s="191"/>
      <c r="K162" s="191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128</v>
      </c>
      <c r="AU162" s="200" t="s">
        <v>82</v>
      </c>
      <c r="AV162" s="13" t="s">
        <v>82</v>
      </c>
      <c r="AW162" s="13" t="s">
        <v>33</v>
      </c>
      <c r="AX162" s="13" t="s">
        <v>71</v>
      </c>
      <c r="AY162" s="200" t="s">
        <v>117</v>
      </c>
    </row>
    <row r="163" spans="1:65" s="2" customFormat="1" ht="13.8" customHeight="1">
      <c r="A163" s="33"/>
      <c r="B163" s="34"/>
      <c r="C163" s="172" t="s">
        <v>264</v>
      </c>
      <c r="D163" s="172" t="s">
        <v>119</v>
      </c>
      <c r="E163" s="173" t="s">
        <v>265</v>
      </c>
      <c r="F163" s="174" t="s">
        <v>266</v>
      </c>
      <c r="G163" s="175" t="s">
        <v>122</v>
      </c>
      <c r="H163" s="176">
        <v>50.3</v>
      </c>
      <c r="I163" s="177"/>
      <c r="J163" s="178">
        <f>ROUND(I163*H163,2)</f>
        <v>0</v>
      </c>
      <c r="K163" s="174" t="s">
        <v>123</v>
      </c>
      <c r="L163" s="38"/>
      <c r="M163" s="179" t="s">
        <v>19</v>
      </c>
      <c r="N163" s="180" t="s">
        <v>42</v>
      </c>
      <c r="O163" s="63"/>
      <c r="P163" s="181">
        <f>O163*H163</f>
        <v>0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83" t="s">
        <v>124</v>
      </c>
      <c r="AT163" s="183" t="s">
        <v>119</v>
      </c>
      <c r="AU163" s="183" t="s">
        <v>82</v>
      </c>
      <c r="AY163" s="16" t="s">
        <v>117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6" t="s">
        <v>79</v>
      </c>
      <c r="BK163" s="184">
        <f>ROUND(I163*H163,2)</f>
        <v>0</v>
      </c>
      <c r="BL163" s="16" t="s">
        <v>124</v>
      </c>
      <c r="BM163" s="183" t="s">
        <v>267</v>
      </c>
    </row>
    <row r="164" spans="1:65" s="2" customFormat="1" ht="10.199999999999999">
      <c r="A164" s="33"/>
      <c r="B164" s="34"/>
      <c r="C164" s="35"/>
      <c r="D164" s="185" t="s">
        <v>126</v>
      </c>
      <c r="E164" s="35"/>
      <c r="F164" s="186" t="s">
        <v>268</v>
      </c>
      <c r="G164" s="35"/>
      <c r="H164" s="35"/>
      <c r="I164" s="187"/>
      <c r="J164" s="35"/>
      <c r="K164" s="35"/>
      <c r="L164" s="38"/>
      <c r="M164" s="188"/>
      <c r="N164" s="189"/>
      <c r="O164" s="63"/>
      <c r="P164" s="63"/>
      <c r="Q164" s="63"/>
      <c r="R164" s="63"/>
      <c r="S164" s="63"/>
      <c r="T164" s="64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126</v>
      </c>
      <c r="AU164" s="16" t="s">
        <v>82</v>
      </c>
    </row>
    <row r="165" spans="1:65" s="13" customFormat="1" ht="10.199999999999999">
      <c r="B165" s="190"/>
      <c r="C165" s="191"/>
      <c r="D165" s="185" t="s">
        <v>128</v>
      </c>
      <c r="E165" s="192" t="s">
        <v>19</v>
      </c>
      <c r="F165" s="193" t="s">
        <v>227</v>
      </c>
      <c r="G165" s="191"/>
      <c r="H165" s="194">
        <v>8.6999999999999993</v>
      </c>
      <c r="I165" s="195"/>
      <c r="J165" s="191"/>
      <c r="K165" s="191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128</v>
      </c>
      <c r="AU165" s="200" t="s">
        <v>82</v>
      </c>
      <c r="AV165" s="13" t="s">
        <v>82</v>
      </c>
      <c r="AW165" s="13" t="s">
        <v>33</v>
      </c>
      <c r="AX165" s="13" t="s">
        <v>71</v>
      </c>
      <c r="AY165" s="200" t="s">
        <v>117</v>
      </c>
    </row>
    <row r="166" spans="1:65" s="13" customFormat="1" ht="10.199999999999999">
      <c r="B166" s="190"/>
      <c r="C166" s="191"/>
      <c r="D166" s="185" t="s">
        <v>128</v>
      </c>
      <c r="E166" s="192" t="s">
        <v>19</v>
      </c>
      <c r="F166" s="193" t="s">
        <v>269</v>
      </c>
      <c r="G166" s="191"/>
      <c r="H166" s="194">
        <v>41.6</v>
      </c>
      <c r="I166" s="195"/>
      <c r="J166" s="191"/>
      <c r="K166" s="191"/>
      <c r="L166" s="196"/>
      <c r="M166" s="197"/>
      <c r="N166" s="198"/>
      <c r="O166" s="198"/>
      <c r="P166" s="198"/>
      <c r="Q166" s="198"/>
      <c r="R166" s="198"/>
      <c r="S166" s="198"/>
      <c r="T166" s="199"/>
      <c r="AT166" s="200" t="s">
        <v>128</v>
      </c>
      <c r="AU166" s="200" t="s">
        <v>82</v>
      </c>
      <c r="AV166" s="13" t="s">
        <v>82</v>
      </c>
      <c r="AW166" s="13" t="s">
        <v>33</v>
      </c>
      <c r="AX166" s="13" t="s">
        <v>71</v>
      </c>
      <c r="AY166" s="200" t="s">
        <v>117</v>
      </c>
    </row>
    <row r="167" spans="1:65" s="2" customFormat="1" ht="13.8" customHeight="1">
      <c r="A167" s="33"/>
      <c r="B167" s="34"/>
      <c r="C167" s="172" t="s">
        <v>270</v>
      </c>
      <c r="D167" s="172" t="s">
        <v>119</v>
      </c>
      <c r="E167" s="173" t="s">
        <v>271</v>
      </c>
      <c r="F167" s="174" t="s">
        <v>272</v>
      </c>
      <c r="G167" s="175" t="s">
        <v>122</v>
      </c>
      <c r="H167" s="176">
        <v>14.445</v>
      </c>
      <c r="I167" s="177"/>
      <c r="J167" s="178">
        <f>ROUND(I167*H167,2)</f>
        <v>0</v>
      </c>
      <c r="K167" s="174" t="s">
        <v>123</v>
      </c>
      <c r="L167" s="38"/>
      <c r="M167" s="179" t="s">
        <v>19</v>
      </c>
      <c r="N167" s="180" t="s">
        <v>42</v>
      </c>
      <c r="O167" s="63"/>
      <c r="P167" s="181">
        <f>O167*H167</f>
        <v>0</v>
      </c>
      <c r="Q167" s="181">
        <v>0</v>
      </c>
      <c r="R167" s="181">
        <f>Q167*H167</f>
        <v>0</v>
      </c>
      <c r="S167" s="181">
        <v>0</v>
      </c>
      <c r="T167" s="18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83" t="s">
        <v>124</v>
      </c>
      <c r="AT167" s="183" t="s">
        <v>119</v>
      </c>
      <c r="AU167" s="183" t="s">
        <v>82</v>
      </c>
      <c r="AY167" s="16" t="s">
        <v>117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6" t="s">
        <v>79</v>
      </c>
      <c r="BK167" s="184">
        <f>ROUND(I167*H167,2)</f>
        <v>0</v>
      </c>
      <c r="BL167" s="16" t="s">
        <v>124</v>
      </c>
      <c r="BM167" s="183" t="s">
        <v>273</v>
      </c>
    </row>
    <row r="168" spans="1:65" s="2" customFormat="1" ht="19.2">
      <c r="A168" s="33"/>
      <c r="B168" s="34"/>
      <c r="C168" s="35"/>
      <c r="D168" s="185" t="s">
        <v>126</v>
      </c>
      <c r="E168" s="35"/>
      <c r="F168" s="186" t="s">
        <v>274</v>
      </c>
      <c r="G168" s="35"/>
      <c r="H168" s="35"/>
      <c r="I168" s="187"/>
      <c r="J168" s="35"/>
      <c r="K168" s="35"/>
      <c r="L168" s="38"/>
      <c r="M168" s="188"/>
      <c r="N168" s="189"/>
      <c r="O168" s="63"/>
      <c r="P168" s="63"/>
      <c r="Q168" s="63"/>
      <c r="R168" s="63"/>
      <c r="S168" s="63"/>
      <c r="T168" s="64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126</v>
      </c>
      <c r="AU168" s="16" t="s">
        <v>82</v>
      </c>
    </row>
    <row r="169" spans="1:65" s="13" customFormat="1" ht="10.199999999999999">
      <c r="B169" s="190"/>
      <c r="C169" s="191"/>
      <c r="D169" s="185" t="s">
        <v>128</v>
      </c>
      <c r="E169" s="192" t="s">
        <v>19</v>
      </c>
      <c r="F169" s="193" t="s">
        <v>275</v>
      </c>
      <c r="G169" s="191"/>
      <c r="H169" s="194">
        <v>7.17</v>
      </c>
      <c r="I169" s="195"/>
      <c r="J169" s="191"/>
      <c r="K169" s="191"/>
      <c r="L169" s="196"/>
      <c r="M169" s="197"/>
      <c r="N169" s="198"/>
      <c r="O169" s="198"/>
      <c r="P169" s="198"/>
      <c r="Q169" s="198"/>
      <c r="R169" s="198"/>
      <c r="S169" s="198"/>
      <c r="T169" s="199"/>
      <c r="AT169" s="200" t="s">
        <v>128</v>
      </c>
      <c r="AU169" s="200" t="s">
        <v>82</v>
      </c>
      <c r="AV169" s="13" t="s">
        <v>82</v>
      </c>
      <c r="AW169" s="13" t="s">
        <v>33</v>
      </c>
      <c r="AX169" s="13" t="s">
        <v>71</v>
      </c>
      <c r="AY169" s="200" t="s">
        <v>117</v>
      </c>
    </row>
    <row r="170" spans="1:65" s="13" customFormat="1" ht="10.199999999999999">
      <c r="B170" s="190"/>
      <c r="C170" s="191"/>
      <c r="D170" s="185" t="s">
        <v>128</v>
      </c>
      <c r="E170" s="192" t="s">
        <v>19</v>
      </c>
      <c r="F170" s="193" t="s">
        <v>276</v>
      </c>
      <c r="G170" s="191"/>
      <c r="H170" s="194">
        <v>3.645</v>
      </c>
      <c r="I170" s="195"/>
      <c r="J170" s="191"/>
      <c r="K170" s="191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128</v>
      </c>
      <c r="AU170" s="200" t="s">
        <v>82</v>
      </c>
      <c r="AV170" s="13" t="s">
        <v>82</v>
      </c>
      <c r="AW170" s="13" t="s">
        <v>33</v>
      </c>
      <c r="AX170" s="13" t="s">
        <v>71</v>
      </c>
      <c r="AY170" s="200" t="s">
        <v>117</v>
      </c>
    </row>
    <row r="171" spans="1:65" s="13" customFormat="1" ht="10.199999999999999">
      <c r="B171" s="190"/>
      <c r="C171" s="191"/>
      <c r="D171" s="185" t="s">
        <v>128</v>
      </c>
      <c r="E171" s="192" t="s">
        <v>19</v>
      </c>
      <c r="F171" s="193" t="s">
        <v>277</v>
      </c>
      <c r="G171" s="191"/>
      <c r="H171" s="194">
        <v>3.63</v>
      </c>
      <c r="I171" s="195"/>
      <c r="J171" s="191"/>
      <c r="K171" s="191"/>
      <c r="L171" s="196"/>
      <c r="M171" s="197"/>
      <c r="N171" s="198"/>
      <c r="O171" s="198"/>
      <c r="P171" s="198"/>
      <c r="Q171" s="198"/>
      <c r="R171" s="198"/>
      <c r="S171" s="198"/>
      <c r="T171" s="199"/>
      <c r="AT171" s="200" t="s">
        <v>128</v>
      </c>
      <c r="AU171" s="200" t="s">
        <v>82</v>
      </c>
      <c r="AV171" s="13" t="s">
        <v>82</v>
      </c>
      <c r="AW171" s="13" t="s">
        <v>33</v>
      </c>
      <c r="AX171" s="13" t="s">
        <v>71</v>
      </c>
      <c r="AY171" s="200" t="s">
        <v>117</v>
      </c>
    </row>
    <row r="172" spans="1:65" s="12" customFormat="1" ht="22.8" customHeight="1">
      <c r="B172" s="156"/>
      <c r="C172" s="157"/>
      <c r="D172" s="158" t="s">
        <v>70</v>
      </c>
      <c r="E172" s="170" t="s">
        <v>82</v>
      </c>
      <c r="F172" s="170" t="s">
        <v>278</v>
      </c>
      <c r="G172" s="157"/>
      <c r="H172" s="157"/>
      <c r="I172" s="160"/>
      <c r="J172" s="171">
        <f>BK172</f>
        <v>0</v>
      </c>
      <c r="K172" s="157"/>
      <c r="L172" s="162"/>
      <c r="M172" s="163"/>
      <c r="N172" s="164"/>
      <c r="O172" s="164"/>
      <c r="P172" s="165">
        <f>SUM(P173:P189)</f>
        <v>0</v>
      </c>
      <c r="Q172" s="164"/>
      <c r="R172" s="165">
        <f>SUM(R173:R189)</f>
        <v>42.21610192</v>
      </c>
      <c r="S172" s="164"/>
      <c r="T172" s="166">
        <f>SUM(T173:T189)</f>
        <v>0</v>
      </c>
      <c r="AR172" s="167" t="s">
        <v>79</v>
      </c>
      <c r="AT172" s="168" t="s">
        <v>70</v>
      </c>
      <c r="AU172" s="168" t="s">
        <v>79</v>
      </c>
      <c r="AY172" s="167" t="s">
        <v>117</v>
      </c>
      <c r="BK172" s="169">
        <f>SUM(BK173:BK189)</f>
        <v>0</v>
      </c>
    </row>
    <row r="173" spans="1:65" s="2" customFormat="1" ht="13.8" customHeight="1">
      <c r="A173" s="33"/>
      <c r="B173" s="34"/>
      <c r="C173" s="172" t="s">
        <v>279</v>
      </c>
      <c r="D173" s="172" t="s">
        <v>119</v>
      </c>
      <c r="E173" s="173" t="s">
        <v>280</v>
      </c>
      <c r="F173" s="174" t="s">
        <v>281</v>
      </c>
      <c r="G173" s="175" t="s">
        <v>122</v>
      </c>
      <c r="H173" s="176">
        <v>16.87</v>
      </c>
      <c r="I173" s="177"/>
      <c r="J173" s="178">
        <f>ROUND(I173*H173,2)</f>
        <v>0</v>
      </c>
      <c r="K173" s="174" t="s">
        <v>123</v>
      </c>
      <c r="L173" s="38"/>
      <c r="M173" s="179" t="s">
        <v>19</v>
      </c>
      <c r="N173" s="180" t="s">
        <v>42</v>
      </c>
      <c r="O173" s="63"/>
      <c r="P173" s="181">
        <f>O173*H173</f>
        <v>0</v>
      </c>
      <c r="Q173" s="181">
        <v>2.45329</v>
      </c>
      <c r="R173" s="181">
        <f>Q173*H173</f>
        <v>41.387002299999999</v>
      </c>
      <c r="S173" s="181">
        <v>0</v>
      </c>
      <c r="T173" s="18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3" t="s">
        <v>124</v>
      </c>
      <c r="AT173" s="183" t="s">
        <v>119</v>
      </c>
      <c r="AU173" s="183" t="s">
        <v>82</v>
      </c>
      <c r="AY173" s="16" t="s">
        <v>117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6" t="s">
        <v>79</v>
      </c>
      <c r="BK173" s="184">
        <f>ROUND(I173*H173,2)</f>
        <v>0</v>
      </c>
      <c r="BL173" s="16" t="s">
        <v>124</v>
      </c>
      <c r="BM173" s="183" t="s">
        <v>282</v>
      </c>
    </row>
    <row r="174" spans="1:65" s="2" customFormat="1" ht="10.199999999999999">
      <c r="A174" s="33"/>
      <c r="B174" s="34"/>
      <c r="C174" s="35"/>
      <c r="D174" s="185" t="s">
        <v>126</v>
      </c>
      <c r="E174" s="35"/>
      <c r="F174" s="186" t="s">
        <v>283</v>
      </c>
      <c r="G174" s="35"/>
      <c r="H174" s="35"/>
      <c r="I174" s="187"/>
      <c r="J174" s="35"/>
      <c r="K174" s="35"/>
      <c r="L174" s="38"/>
      <c r="M174" s="188"/>
      <c r="N174" s="189"/>
      <c r="O174" s="63"/>
      <c r="P174" s="63"/>
      <c r="Q174" s="63"/>
      <c r="R174" s="63"/>
      <c r="S174" s="63"/>
      <c r="T174" s="64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126</v>
      </c>
      <c r="AU174" s="16" t="s">
        <v>82</v>
      </c>
    </row>
    <row r="175" spans="1:65" s="13" customFormat="1" ht="10.199999999999999">
      <c r="B175" s="190"/>
      <c r="C175" s="191"/>
      <c r="D175" s="185" t="s">
        <v>128</v>
      </c>
      <c r="E175" s="192" t="s">
        <v>19</v>
      </c>
      <c r="F175" s="193" t="s">
        <v>284</v>
      </c>
      <c r="G175" s="191"/>
      <c r="H175" s="194">
        <v>7.17</v>
      </c>
      <c r="I175" s="195"/>
      <c r="J175" s="191"/>
      <c r="K175" s="191"/>
      <c r="L175" s="196"/>
      <c r="M175" s="197"/>
      <c r="N175" s="198"/>
      <c r="O175" s="198"/>
      <c r="P175" s="198"/>
      <c r="Q175" s="198"/>
      <c r="R175" s="198"/>
      <c r="S175" s="198"/>
      <c r="T175" s="199"/>
      <c r="AT175" s="200" t="s">
        <v>128</v>
      </c>
      <c r="AU175" s="200" t="s">
        <v>82</v>
      </c>
      <c r="AV175" s="13" t="s">
        <v>82</v>
      </c>
      <c r="AW175" s="13" t="s">
        <v>33</v>
      </c>
      <c r="AX175" s="13" t="s">
        <v>71</v>
      </c>
      <c r="AY175" s="200" t="s">
        <v>117</v>
      </c>
    </row>
    <row r="176" spans="1:65" s="13" customFormat="1" ht="10.199999999999999">
      <c r="B176" s="190"/>
      <c r="C176" s="191"/>
      <c r="D176" s="185" t="s">
        <v>128</v>
      </c>
      <c r="E176" s="192" t="s">
        <v>19</v>
      </c>
      <c r="F176" s="193" t="s">
        <v>285</v>
      </c>
      <c r="G176" s="191"/>
      <c r="H176" s="194">
        <v>4.8600000000000003</v>
      </c>
      <c r="I176" s="195"/>
      <c r="J176" s="191"/>
      <c r="K176" s="191"/>
      <c r="L176" s="196"/>
      <c r="M176" s="197"/>
      <c r="N176" s="198"/>
      <c r="O176" s="198"/>
      <c r="P176" s="198"/>
      <c r="Q176" s="198"/>
      <c r="R176" s="198"/>
      <c r="S176" s="198"/>
      <c r="T176" s="199"/>
      <c r="AT176" s="200" t="s">
        <v>128</v>
      </c>
      <c r="AU176" s="200" t="s">
        <v>82</v>
      </c>
      <c r="AV176" s="13" t="s">
        <v>82</v>
      </c>
      <c r="AW176" s="13" t="s">
        <v>33</v>
      </c>
      <c r="AX176" s="13" t="s">
        <v>71</v>
      </c>
      <c r="AY176" s="200" t="s">
        <v>117</v>
      </c>
    </row>
    <row r="177" spans="1:65" s="13" customFormat="1" ht="10.199999999999999">
      <c r="B177" s="190"/>
      <c r="C177" s="191"/>
      <c r="D177" s="185" t="s">
        <v>128</v>
      </c>
      <c r="E177" s="192" t="s">
        <v>19</v>
      </c>
      <c r="F177" s="193" t="s">
        <v>286</v>
      </c>
      <c r="G177" s="191"/>
      <c r="H177" s="194">
        <v>4.84</v>
      </c>
      <c r="I177" s="195"/>
      <c r="J177" s="191"/>
      <c r="K177" s="191"/>
      <c r="L177" s="196"/>
      <c r="M177" s="197"/>
      <c r="N177" s="198"/>
      <c r="O177" s="198"/>
      <c r="P177" s="198"/>
      <c r="Q177" s="198"/>
      <c r="R177" s="198"/>
      <c r="S177" s="198"/>
      <c r="T177" s="199"/>
      <c r="AT177" s="200" t="s">
        <v>128</v>
      </c>
      <c r="AU177" s="200" t="s">
        <v>82</v>
      </c>
      <c r="AV177" s="13" t="s">
        <v>82</v>
      </c>
      <c r="AW177" s="13" t="s">
        <v>33</v>
      </c>
      <c r="AX177" s="13" t="s">
        <v>71</v>
      </c>
      <c r="AY177" s="200" t="s">
        <v>117</v>
      </c>
    </row>
    <row r="178" spans="1:65" s="2" customFormat="1" ht="13.8" customHeight="1">
      <c r="A178" s="33"/>
      <c r="B178" s="34"/>
      <c r="C178" s="172" t="s">
        <v>287</v>
      </c>
      <c r="D178" s="172" t="s">
        <v>119</v>
      </c>
      <c r="E178" s="173" t="s">
        <v>288</v>
      </c>
      <c r="F178" s="174" t="s">
        <v>289</v>
      </c>
      <c r="G178" s="175" t="s">
        <v>290</v>
      </c>
      <c r="H178" s="176">
        <v>88.55</v>
      </c>
      <c r="I178" s="177"/>
      <c r="J178" s="178">
        <f>ROUND(I178*H178,2)</f>
        <v>0</v>
      </c>
      <c r="K178" s="174" t="s">
        <v>123</v>
      </c>
      <c r="L178" s="38"/>
      <c r="M178" s="179" t="s">
        <v>19</v>
      </c>
      <c r="N178" s="180" t="s">
        <v>42</v>
      </c>
      <c r="O178" s="63"/>
      <c r="P178" s="181">
        <f>O178*H178</f>
        <v>0</v>
      </c>
      <c r="Q178" s="181">
        <v>2.6900000000000001E-3</v>
      </c>
      <c r="R178" s="181">
        <f>Q178*H178</f>
        <v>0.23819950000000001</v>
      </c>
      <c r="S178" s="181">
        <v>0</v>
      </c>
      <c r="T178" s="18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83" t="s">
        <v>124</v>
      </c>
      <c r="AT178" s="183" t="s">
        <v>119</v>
      </c>
      <c r="AU178" s="183" t="s">
        <v>82</v>
      </c>
      <c r="AY178" s="16" t="s">
        <v>117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6" t="s">
        <v>79</v>
      </c>
      <c r="BK178" s="184">
        <f>ROUND(I178*H178,2)</f>
        <v>0</v>
      </c>
      <c r="BL178" s="16" t="s">
        <v>124</v>
      </c>
      <c r="BM178" s="183" t="s">
        <v>291</v>
      </c>
    </row>
    <row r="179" spans="1:65" s="2" customFormat="1" ht="10.199999999999999">
      <c r="A179" s="33"/>
      <c r="B179" s="34"/>
      <c r="C179" s="35"/>
      <c r="D179" s="185" t="s">
        <v>126</v>
      </c>
      <c r="E179" s="35"/>
      <c r="F179" s="186" t="s">
        <v>292</v>
      </c>
      <c r="G179" s="35"/>
      <c r="H179" s="35"/>
      <c r="I179" s="187"/>
      <c r="J179" s="35"/>
      <c r="K179" s="35"/>
      <c r="L179" s="38"/>
      <c r="M179" s="188"/>
      <c r="N179" s="189"/>
      <c r="O179" s="63"/>
      <c r="P179" s="63"/>
      <c r="Q179" s="63"/>
      <c r="R179" s="63"/>
      <c r="S179" s="63"/>
      <c r="T179" s="64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126</v>
      </c>
      <c r="AU179" s="16" t="s">
        <v>82</v>
      </c>
    </row>
    <row r="180" spans="1:65" s="13" customFormat="1" ht="10.199999999999999">
      <c r="B180" s="190"/>
      <c r="C180" s="191"/>
      <c r="D180" s="185" t="s">
        <v>128</v>
      </c>
      <c r="E180" s="192" t="s">
        <v>19</v>
      </c>
      <c r="F180" s="193" t="s">
        <v>293</v>
      </c>
      <c r="G180" s="191"/>
      <c r="H180" s="194">
        <v>37.65</v>
      </c>
      <c r="I180" s="195"/>
      <c r="J180" s="191"/>
      <c r="K180" s="191"/>
      <c r="L180" s="196"/>
      <c r="M180" s="197"/>
      <c r="N180" s="198"/>
      <c r="O180" s="198"/>
      <c r="P180" s="198"/>
      <c r="Q180" s="198"/>
      <c r="R180" s="198"/>
      <c r="S180" s="198"/>
      <c r="T180" s="199"/>
      <c r="AT180" s="200" t="s">
        <v>128</v>
      </c>
      <c r="AU180" s="200" t="s">
        <v>82</v>
      </c>
      <c r="AV180" s="13" t="s">
        <v>82</v>
      </c>
      <c r="AW180" s="13" t="s">
        <v>33</v>
      </c>
      <c r="AX180" s="13" t="s">
        <v>71</v>
      </c>
      <c r="AY180" s="200" t="s">
        <v>117</v>
      </c>
    </row>
    <row r="181" spans="1:65" s="13" customFormat="1" ht="10.199999999999999">
      <c r="B181" s="190"/>
      <c r="C181" s="191"/>
      <c r="D181" s="185" t="s">
        <v>128</v>
      </c>
      <c r="E181" s="192" t="s">
        <v>19</v>
      </c>
      <c r="F181" s="193" t="s">
        <v>294</v>
      </c>
      <c r="G181" s="191"/>
      <c r="H181" s="194">
        <v>25.5</v>
      </c>
      <c r="I181" s="195"/>
      <c r="J181" s="191"/>
      <c r="K181" s="191"/>
      <c r="L181" s="196"/>
      <c r="M181" s="197"/>
      <c r="N181" s="198"/>
      <c r="O181" s="198"/>
      <c r="P181" s="198"/>
      <c r="Q181" s="198"/>
      <c r="R181" s="198"/>
      <c r="S181" s="198"/>
      <c r="T181" s="199"/>
      <c r="AT181" s="200" t="s">
        <v>128</v>
      </c>
      <c r="AU181" s="200" t="s">
        <v>82</v>
      </c>
      <c r="AV181" s="13" t="s">
        <v>82</v>
      </c>
      <c r="AW181" s="13" t="s">
        <v>33</v>
      </c>
      <c r="AX181" s="13" t="s">
        <v>71</v>
      </c>
      <c r="AY181" s="200" t="s">
        <v>117</v>
      </c>
    </row>
    <row r="182" spans="1:65" s="13" customFormat="1" ht="10.199999999999999">
      <c r="B182" s="190"/>
      <c r="C182" s="191"/>
      <c r="D182" s="185" t="s">
        <v>128</v>
      </c>
      <c r="E182" s="192" t="s">
        <v>19</v>
      </c>
      <c r="F182" s="193" t="s">
        <v>295</v>
      </c>
      <c r="G182" s="191"/>
      <c r="H182" s="194">
        <v>25.4</v>
      </c>
      <c r="I182" s="195"/>
      <c r="J182" s="191"/>
      <c r="K182" s="191"/>
      <c r="L182" s="196"/>
      <c r="M182" s="197"/>
      <c r="N182" s="198"/>
      <c r="O182" s="198"/>
      <c r="P182" s="198"/>
      <c r="Q182" s="198"/>
      <c r="R182" s="198"/>
      <c r="S182" s="198"/>
      <c r="T182" s="199"/>
      <c r="AT182" s="200" t="s">
        <v>128</v>
      </c>
      <c r="AU182" s="200" t="s">
        <v>82</v>
      </c>
      <c r="AV182" s="13" t="s">
        <v>82</v>
      </c>
      <c r="AW182" s="13" t="s">
        <v>33</v>
      </c>
      <c r="AX182" s="13" t="s">
        <v>71</v>
      </c>
      <c r="AY182" s="200" t="s">
        <v>117</v>
      </c>
    </row>
    <row r="183" spans="1:65" s="2" customFormat="1" ht="13.8" customHeight="1">
      <c r="A183" s="33"/>
      <c r="B183" s="34"/>
      <c r="C183" s="172" t="s">
        <v>296</v>
      </c>
      <c r="D183" s="172" t="s">
        <v>119</v>
      </c>
      <c r="E183" s="173" t="s">
        <v>297</v>
      </c>
      <c r="F183" s="174" t="s">
        <v>298</v>
      </c>
      <c r="G183" s="175" t="s">
        <v>290</v>
      </c>
      <c r="H183" s="176">
        <v>88.55</v>
      </c>
      <c r="I183" s="177"/>
      <c r="J183" s="178">
        <f>ROUND(I183*H183,2)</f>
        <v>0</v>
      </c>
      <c r="K183" s="174" t="s">
        <v>123</v>
      </c>
      <c r="L183" s="38"/>
      <c r="M183" s="179" t="s">
        <v>19</v>
      </c>
      <c r="N183" s="180" t="s">
        <v>42</v>
      </c>
      <c r="O183" s="63"/>
      <c r="P183" s="181">
        <f>O183*H183</f>
        <v>0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83" t="s">
        <v>124</v>
      </c>
      <c r="AT183" s="183" t="s">
        <v>119</v>
      </c>
      <c r="AU183" s="183" t="s">
        <v>82</v>
      </c>
      <c r="AY183" s="16" t="s">
        <v>117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6" t="s">
        <v>79</v>
      </c>
      <c r="BK183" s="184">
        <f>ROUND(I183*H183,2)</f>
        <v>0</v>
      </c>
      <c r="BL183" s="16" t="s">
        <v>124</v>
      </c>
      <c r="BM183" s="183" t="s">
        <v>299</v>
      </c>
    </row>
    <row r="184" spans="1:65" s="2" customFormat="1" ht="10.199999999999999">
      <c r="A184" s="33"/>
      <c r="B184" s="34"/>
      <c r="C184" s="35"/>
      <c r="D184" s="185" t="s">
        <v>126</v>
      </c>
      <c r="E184" s="35"/>
      <c r="F184" s="186" t="s">
        <v>300</v>
      </c>
      <c r="G184" s="35"/>
      <c r="H184" s="35"/>
      <c r="I184" s="187"/>
      <c r="J184" s="35"/>
      <c r="K184" s="35"/>
      <c r="L184" s="38"/>
      <c r="M184" s="188"/>
      <c r="N184" s="189"/>
      <c r="O184" s="63"/>
      <c r="P184" s="63"/>
      <c r="Q184" s="63"/>
      <c r="R184" s="63"/>
      <c r="S184" s="63"/>
      <c r="T184" s="64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126</v>
      </c>
      <c r="AU184" s="16" t="s">
        <v>82</v>
      </c>
    </row>
    <row r="185" spans="1:65" s="2" customFormat="1" ht="13.8" customHeight="1">
      <c r="A185" s="33"/>
      <c r="B185" s="34"/>
      <c r="C185" s="172" t="s">
        <v>301</v>
      </c>
      <c r="D185" s="172" t="s">
        <v>119</v>
      </c>
      <c r="E185" s="173" t="s">
        <v>302</v>
      </c>
      <c r="F185" s="174" t="s">
        <v>303</v>
      </c>
      <c r="G185" s="175" t="s">
        <v>254</v>
      </c>
      <c r="H185" s="176">
        <v>0.55600000000000005</v>
      </c>
      <c r="I185" s="177"/>
      <c r="J185" s="178">
        <f>ROUND(I185*H185,2)</f>
        <v>0</v>
      </c>
      <c r="K185" s="174" t="s">
        <v>123</v>
      </c>
      <c r="L185" s="38"/>
      <c r="M185" s="179" t="s">
        <v>19</v>
      </c>
      <c r="N185" s="180" t="s">
        <v>42</v>
      </c>
      <c r="O185" s="63"/>
      <c r="P185" s="181">
        <f>O185*H185</f>
        <v>0</v>
      </c>
      <c r="Q185" s="181">
        <v>1.06277</v>
      </c>
      <c r="R185" s="181">
        <f>Q185*H185</f>
        <v>0.59090012000000003</v>
      </c>
      <c r="S185" s="181">
        <v>0</v>
      </c>
      <c r="T185" s="18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83" t="s">
        <v>124</v>
      </c>
      <c r="AT185" s="183" t="s">
        <v>119</v>
      </c>
      <c r="AU185" s="183" t="s">
        <v>82</v>
      </c>
      <c r="AY185" s="16" t="s">
        <v>117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6" t="s">
        <v>79</v>
      </c>
      <c r="BK185" s="184">
        <f>ROUND(I185*H185,2)</f>
        <v>0</v>
      </c>
      <c r="BL185" s="16" t="s">
        <v>124</v>
      </c>
      <c r="BM185" s="183" t="s">
        <v>304</v>
      </c>
    </row>
    <row r="186" spans="1:65" s="2" customFormat="1" ht="10.199999999999999">
      <c r="A186" s="33"/>
      <c r="B186" s="34"/>
      <c r="C186" s="35"/>
      <c r="D186" s="185" t="s">
        <v>126</v>
      </c>
      <c r="E186" s="35"/>
      <c r="F186" s="186" t="s">
        <v>305</v>
      </c>
      <c r="G186" s="35"/>
      <c r="H186" s="35"/>
      <c r="I186" s="187"/>
      <c r="J186" s="35"/>
      <c r="K186" s="35"/>
      <c r="L186" s="38"/>
      <c r="M186" s="188"/>
      <c r="N186" s="189"/>
      <c r="O186" s="63"/>
      <c r="P186" s="63"/>
      <c r="Q186" s="63"/>
      <c r="R186" s="63"/>
      <c r="S186" s="63"/>
      <c r="T186" s="64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6" t="s">
        <v>126</v>
      </c>
      <c r="AU186" s="16" t="s">
        <v>82</v>
      </c>
    </row>
    <row r="187" spans="1:65" s="13" customFormat="1" ht="10.199999999999999">
      <c r="B187" s="190"/>
      <c r="C187" s="191"/>
      <c r="D187" s="185" t="s">
        <v>128</v>
      </c>
      <c r="E187" s="192" t="s">
        <v>19</v>
      </c>
      <c r="F187" s="193" t="s">
        <v>306</v>
      </c>
      <c r="G187" s="191"/>
      <c r="H187" s="194">
        <v>0.23200000000000001</v>
      </c>
      <c r="I187" s="195"/>
      <c r="J187" s="191"/>
      <c r="K187" s="191"/>
      <c r="L187" s="196"/>
      <c r="M187" s="197"/>
      <c r="N187" s="198"/>
      <c r="O187" s="198"/>
      <c r="P187" s="198"/>
      <c r="Q187" s="198"/>
      <c r="R187" s="198"/>
      <c r="S187" s="198"/>
      <c r="T187" s="199"/>
      <c r="AT187" s="200" t="s">
        <v>128</v>
      </c>
      <c r="AU187" s="200" t="s">
        <v>82</v>
      </c>
      <c r="AV187" s="13" t="s">
        <v>82</v>
      </c>
      <c r="AW187" s="13" t="s">
        <v>33</v>
      </c>
      <c r="AX187" s="13" t="s">
        <v>71</v>
      </c>
      <c r="AY187" s="200" t="s">
        <v>117</v>
      </c>
    </row>
    <row r="188" spans="1:65" s="13" customFormat="1" ht="10.199999999999999">
      <c r="B188" s="190"/>
      <c r="C188" s="191"/>
      <c r="D188" s="185" t="s">
        <v>128</v>
      </c>
      <c r="E188" s="192" t="s">
        <v>19</v>
      </c>
      <c r="F188" s="193" t="s">
        <v>307</v>
      </c>
      <c r="G188" s="191"/>
      <c r="H188" s="194">
        <v>0.16200000000000001</v>
      </c>
      <c r="I188" s="195"/>
      <c r="J188" s="191"/>
      <c r="K188" s="191"/>
      <c r="L188" s="196"/>
      <c r="M188" s="197"/>
      <c r="N188" s="198"/>
      <c r="O188" s="198"/>
      <c r="P188" s="198"/>
      <c r="Q188" s="198"/>
      <c r="R188" s="198"/>
      <c r="S188" s="198"/>
      <c r="T188" s="199"/>
      <c r="AT188" s="200" t="s">
        <v>128</v>
      </c>
      <c r="AU188" s="200" t="s">
        <v>82</v>
      </c>
      <c r="AV188" s="13" t="s">
        <v>82</v>
      </c>
      <c r="AW188" s="13" t="s">
        <v>33</v>
      </c>
      <c r="AX188" s="13" t="s">
        <v>71</v>
      </c>
      <c r="AY188" s="200" t="s">
        <v>117</v>
      </c>
    </row>
    <row r="189" spans="1:65" s="13" customFormat="1" ht="10.199999999999999">
      <c r="B189" s="190"/>
      <c r="C189" s="191"/>
      <c r="D189" s="185" t="s">
        <v>128</v>
      </c>
      <c r="E189" s="192" t="s">
        <v>19</v>
      </c>
      <c r="F189" s="193" t="s">
        <v>308</v>
      </c>
      <c r="G189" s="191"/>
      <c r="H189" s="194">
        <v>0.16200000000000001</v>
      </c>
      <c r="I189" s="195"/>
      <c r="J189" s="191"/>
      <c r="K189" s="191"/>
      <c r="L189" s="196"/>
      <c r="M189" s="197"/>
      <c r="N189" s="198"/>
      <c r="O189" s="198"/>
      <c r="P189" s="198"/>
      <c r="Q189" s="198"/>
      <c r="R189" s="198"/>
      <c r="S189" s="198"/>
      <c r="T189" s="199"/>
      <c r="AT189" s="200" t="s">
        <v>128</v>
      </c>
      <c r="AU189" s="200" t="s">
        <v>82</v>
      </c>
      <c r="AV189" s="13" t="s">
        <v>82</v>
      </c>
      <c r="AW189" s="13" t="s">
        <v>33</v>
      </c>
      <c r="AX189" s="13" t="s">
        <v>71</v>
      </c>
      <c r="AY189" s="200" t="s">
        <v>117</v>
      </c>
    </row>
    <row r="190" spans="1:65" s="12" customFormat="1" ht="22.8" customHeight="1">
      <c r="B190" s="156"/>
      <c r="C190" s="157"/>
      <c r="D190" s="158" t="s">
        <v>70</v>
      </c>
      <c r="E190" s="170" t="s">
        <v>136</v>
      </c>
      <c r="F190" s="170" t="s">
        <v>309</v>
      </c>
      <c r="G190" s="157"/>
      <c r="H190" s="157"/>
      <c r="I190" s="160"/>
      <c r="J190" s="171">
        <f>BK190</f>
        <v>0</v>
      </c>
      <c r="K190" s="157"/>
      <c r="L190" s="162"/>
      <c r="M190" s="163"/>
      <c r="N190" s="164"/>
      <c r="O190" s="164"/>
      <c r="P190" s="165">
        <f>SUM(P191:P193)</f>
        <v>0</v>
      </c>
      <c r="Q190" s="164"/>
      <c r="R190" s="165">
        <f>SUM(R191:R193)</f>
        <v>3.05924</v>
      </c>
      <c r="S190" s="164"/>
      <c r="T190" s="166">
        <f>SUM(T191:T193)</f>
        <v>0</v>
      </c>
      <c r="AR190" s="167" t="s">
        <v>79</v>
      </c>
      <c r="AT190" s="168" t="s">
        <v>70</v>
      </c>
      <c r="AU190" s="168" t="s">
        <v>79</v>
      </c>
      <c r="AY190" s="167" t="s">
        <v>117</v>
      </c>
      <c r="BK190" s="169">
        <f>SUM(BK191:BK193)</f>
        <v>0</v>
      </c>
    </row>
    <row r="191" spans="1:65" s="2" customFormat="1" ht="13.8" customHeight="1">
      <c r="A191" s="33"/>
      <c r="B191" s="34"/>
      <c r="C191" s="172" t="s">
        <v>310</v>
      </c>
      <c r="D191" s="172" t="s">
        <v>119</v>
      </c>
      <c r="E191" s="173" t="s">
        <v>311</v>
      </c>
      <c r="F191" s="174" t="s">
        <v>312</v>
      </c>
      <c r="G191" s="175" t="s">
        <v>122</v>
      </c>
      <c r="H191" s="176">
        <v>1</v>
      </c>
      <c r="I191" s="177"/>
      <c r="J191" s="178">
        <f>ROUND(I191*H191,2)</f>
        <v>0</v>
      </c>
      <c r="K191" s="174" t="s">
        <v>123</v>
      </c>
      <c r="L191" s="38"/>
      <c r="M191" s="179" t="s">
        <v>19</v>
      </c>
      <c r="N191" s="180" t="s">
        <v>42</v>
      </c>
      <c r="O191" s="63"/>
      <c r="P191" s="181">
        <f>O191*H191</f>
        <v>0</v>
      </c>
      <c r="Q191" s="181">
        <v>3.05924</v>
      </c>
      <c r="R191" s="181">
        <f>Q191*H191</f>
        <v>3.05924</v>
      </c>
      <c r="S191" s="181">
        <v>0</v>
      </c>
      <c r="T191" s="18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83" t="s">
        <v>124</v>
      </c>
      <c r="AT191" s="183" t="s">
        <v>119</v>
      </c>
      <c r="AU191" s="183" t="s">
        <v>82</v>
      </c>
      <c r="AY191" s="16" t="s">
        <v>117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6" t="s">
        <v>79</v>
      </c>
      <c r="BK191" s="184">
        <f>ROUND(I191*H191,2)</f>
        <v>0</v>
      </c>
      <c r="BL191" s="16" t="s">
        <v>124</v>
      </c>
      <c r="BM191" s="183" t="s">
        <v>313</v>
      </c>
    </row>
    <row r="192" spans="1:65" s="2" customFormat="1" ht="38.4">
      <c r="A192" s="33"/>
      <c r="B192" s="34"/>
      <c r="C192" s="35"/>
      <c r="D192" s="185" t="s">
        <v>126</v>
      </c>
      <c r="E192" s="35"/>
      <c r="F192" s="186" t="s">
        <v>314</v>
      </c>
      <c r="G192" s="35"/>
      <c r="H192" s="35"/>
      <c r="I192" s="187"/>
      <c r="J192" s="35"/>
      <c r="K192" s="35"/>
      <c r="L192" s="38"/>
      <c r="M192" s="188"/>
      <c r="N192" s="189"/>
      <c r="O192" s="63"/>
      <c r="P192" s="63"/>
      <c r="Q192" s="63"/>
      <c r="R192" s="63"/>
      <c r="S192" s="63"/>
      <c r="T192" s="64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126</v>
      </c>
      <c r="AU192" s="16" t="s">
        <v>82</v>
      </c>
    </row>
    <row r="193" spans="1:65" s="13" customFormat="1" ht="10.199999999999999">
      <c r="B193" s="190"/>
      <c r="C193" s="191"/>
      <c r="D193" s="185" t="s">
        <v>128</v>
      </c>
      <c r="E193" s="192" t="s">
        <v>19</v>
      </c>
      <c r="F193" s="193" t="s">
        <v>315</v>
      </c>
      <c r="G193" s="191"/>
      <c r="H193" s="194">
        <v>1</v>
      </c>
      <c r="I193" s="195"/>
      <c r="J193" s="191"/>
      <c r="K193" s="191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128</v>
      </c>
      <c r="AU193" s="200" t="s">
        <v>82</v>
      </c>
      <c r="AV193" s="13" t="s">
        <v>82</v>
      </c>
      <c r="AW193" s="13" t="s">
        <v>33</v>
      </c>
      <c r="AX193" s="13" t="s">
        <v>79</v>
      </c>
      <c r="AY193" s="200" t="s">
        <v>117</v>
      </c>
    </row>
    <row r="194" spans="1:65" s="12" customFormat="1" ht="22.8" customHeight="1">
      <c r="B194" s="156"/>
      <c r="C194" s="157"/>
      <c r="D194" s="158" t="s">
        <v>70</v>
      </c>
      <c r="E194" s="170" t="s">
        <v>124</v>
      </c>
      <c r="F194" s="170" t="s">
        <v>316</v>
      </c>
      <c r="G194" s="157"/>
      <c r="H194" s="157"/>
      <c r="I194" s="160"/>
      <c r="J194" s="171">
        <f>BK194</f>
        <v>0</v>
      </c>
      <c r="K194" s="157"/>
      <c r="L194" s="162"/>
      <c r="M194" s="163"/>
      <c r="N194" s="164"/>
      <c r="O194" s="164"/>
      <c r="P194" s="165">
        <f>SUM(P195:P206)</f>
        <v>0</v>
      </c>
      <c r="Q194" s="164"/>
      <c r="R194" s="165">
        <f>SUM(R195:R206)</f>
        <v>157.21804800000001</v>
      </c>
      <c r="S194" s="164"/>
      <c r="T194" s="166">
        <f>SUM(T195:T206)</f>
        <v>0</v>
      </c>
      <c r="AR194" s="167" t="s">
        <v>79</v>
      </c>
      <c r="AT194" s="168" t="s">
        <v>70</v>
      </c>
      <c r="AU194" s="168" t="s">
        <v>79</v>
      </c>
      <c r="AY194" s="167" t="s">
        <v>117</v>
      </c>
      <c r="BK194" s="169">
        <f>SUM(BK195:BK206)</f>
        <v>0</v>
      </c>
    </row>
    <row r="195" spans="1:65" s="2" customFormat="1" ht="13.8" customHeight="1">
      <c r="A195" s="33"/>
      <c r="B195" s="34"/>
      <c r="C195" s="172" t="s">
        <v>317</v>
      </c>
      <c r="D195" s="172" t="s">
        <v>119</v>
      </c>
      <c r="E195" s="173" t="s">
        <v>318</v>
      </c>
      <c r="F195" s="174" t="s">
        <v>319</v>
      </c>
      <c r="G195" s="175" t="s">
        <v>122</v>
      </c>
      <c r="H195" s="176">
        <v>13.6</v>
      </c>
      <c r="I195" s="177"/>
      <c r="J195" s="178">
        <f>ROUND(I195*H195,2)</f>
        <v>0</v>
      </c>
      <c r="K195" s="174" t="s">
        <v>123</v>
      </c>
      <c r="L195" s="38"/>
      <c r="M195" s="179" t="s">
        <v>19</v>
      </c>
      <c r="N195" s="180" t="s">
        <v>42</v>
      </c>
      <c r="O195" s="63"/>
      <c r="P195" s="181">
        <f>O195*H195</f>
        <v>0</v>
      </c>
      <c r="Q195" s="181">
        <v>2.13408</v>
      </c>
      <c r="R195" s="181">
        <f>Q195*H195</f>
        <v>29.023488</v>
      </c>
      <c r="S195" s="181">
        <v>0</v>
      </c>
      <c r="T195" s="18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83" t="s">
        <v>124</v>
      </c>
      <c r="AT195" s="183" t="s">
        <v>119</v>
      </c>
      <c r="AU195" s="183" t="s">
        <v>82</v>
      </c>
      <c r="AY195" s="16" t="s">
        <v>117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6" t="s">
        <v>79</v>
      </c>
      <c r="BK195" s="184">
        <f>ROUND(I195*H195,2)</f>
        <v>0</v>
      </c>
      <c r="BL195" s="16" t="s">
        <v>124</v>
      </c>
      <c r="BM195" s="183" t="s">
        <v>320</v>
      </c>
    </row>
    <row r="196" spans="1:65" s="2" customFormat="1" ht="10.199999999999999">
      <c r="A196" s="33"/>
      <c r="B196" s="34"/>
      <c r="C196" s="35"/>
      <c r="D196" s="185" t="s">
        <v>126</v>
      </c>
      <c r="E196" s="35"/>
      <c r="F196" s="186" t="s">
        <v>321</v>
      </c>
      <c r="G196" s="35"/>
      <c r="H196" s="35"/>
      <c r="I196" s="187"/>
      <c r="J196" s="35"/>
      <c r="K196" s="35"/>
      <c r="L196" s="38"/>
      <c r="M196" s="188"/>
      <c r="N196" s="189"/>
      <c r="O196" s="63"/>
      <c r="P196" s="63"/>
      <c r="Q196" s="63"/>
      <c r="R196" s="63"/>
      <c r="S196" s="63"/>
      <c r="T196" s="64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126</v>
      </c>
      <c r="AU196" s="16" t="s">
        <v>82</v>
      </c>
    </row>
    <row r="197" spans="1:65" s="13" customFormat="1" ht="10.199999999999999">
      <c r="B197" s="190"/>
      <c r="C197" s="191"/>
      <c r="D197" s="185" t="s">
        <v>128</v>
      </c>
      <c r="E197" s="192" t="s">
        <v>19</v>
      </c>
      <c r="F197" s="193" t="s">
        <v>322</v>
      </c>
      <c r="G197" s="191"/>
      <c r="H197" s="194">
        <v>13.6</v>
      </c>
      <c r="I197" s="195"/>
      <c r="J197" s="191"/>
      <c r="K197" s="191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128</v>
      </c>
      <c r="AU197" s="200" t="s">
        <v>82</v>
      </c>
      <c r="AV197" s="13" t="s">
        <v>82</v>
      </c>
      <c r="AW197" s="13" t="s">
        <v>33</v>
      </c>
      <c r="AX197" s="13" t="s">
        <v>79</v>
      </c>
      <c r="AY197" s="200" t="s">
        <v>117</v>
      </c>
    </row>
    <row r="198" spans="1:65" s="2" customFormat="1" ht="13.8" customHeight="1">
      <c r="A198" s="33"/>
      <c r="B198" s="34"/>
      <c r="C198" s="172" t="s">
        <v>323</v>
      </c>
      <c r="D198" s="172" t="s">
        <v>119</v>
      </c>
      <c r="E198" s="173" t="s">
        <v>324</v>
      </c>
      <c r="F198" s="174" t="s">
        <v>325</v>
      </c>
      <c r="G198" s="175" t="s">
        <v>122</v>
      </c>
      <c r="H198" s="176">
        <v>64.2</v>
      </c>
      <c r="I198" s="177"/>
      <c r="J198" s="178">
        <f>ROUND(I198*H198,2)</f>
        <v>0</v>
      </c>
      <c r="K198" s="174" t="s">
        <v>123</v>
      </c>
      <c r="L198" s="38"/>
      <c r="M198" s="179" t="s">
        <v>19</v>
      </c>
      <c r="N198" s="180" t="s">
        <v>42</v>
      </c>
      <c r="O198" s="63"/>
      <c r="P198" s="181">
        <f>O198*H198</f>
        <v>0</v>
      </c>
      <c r="Q198" s="181">
        <v>1.9967999999999999</v>
      </c>
      <c r="R198" s="181">
        <f>Q198*H198</f>
        <v>128.19456</v>
      </c>
      <c r="S198" s="181">
        <v>0</v>
      </c>
      <c r="T198" s="18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83" t="s">
        <v>124</v>
      </c>
      <c r="AT198" s="183" t="s">
        <v>119</v>
      </c>
      <c r="AU198" s="183" t="s">
        <v>82</v>
      </c>
      <c r="AY198" s="16" t="s">
        <v>117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6" t="s">
        <v>79</v>
      </c>
      <c r="BK198" s="184">
        <f>ROUND(I198*H198,2)</f>
        <v>0</v>
      </c>
      <c r="BL198" s="16" t="s">
        <v>124</v>
      </c>
      <c r="BM198" s="183" t="s">
        <v>326</v>
      </c>
    </row>
    <row r="199" spans="1:65" s="2" customFormat="1" ht="10.199999999999999">
      <c r="A199" s="33"/>
      <c r="B199" s="34"/>
      <c r="C199" s="35"/>
      <c r="D199" s="185" t="s">
        <v>126</v>
      </c>
      <c r="E199" s="35"/>
      <c r="F199" s="186" t="s">
        <v>327</v>
      </c>
      <c r="G199" s="35"/>
      <c r="H199" s="35"/>
      <c r="I199" s="187"/>
      <c r="J199" s="35"/>
      <c r="K199" s="35"/>
      <c r="L199" s="38"/>
      <c r="M199" s="188"/>
      <c r="N199" s="189"/>
      <c r="O199" s="63"/>
      <c r="P199" s="63"/>
      <c r="Q199" s="63"/>
      <c r="R199" s="63"/>
      <c r="S199" s="63"/>
      <c r="T199" s="64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126</v>
      </c>
      <c r="AU199" s="16" t="s">
        <v>82</v>
      </c>
    </row>
    <row r="200" spans="1:65" s="13" customFormat="1" ht="10.199999999999999">
      <c r="B200" s="190"/>
      <c r="C200" s="191"/>
      <c r="D200" s="185" t="s">
        <v>128</v>
      </c>
      <c r="E200" s="192" t="s">
        <v>19</v>
      </c>
      <c r="F200" s="193" t="s">
        <v>328</v>
      </c>
      <c r="G200" s="191"/>
      <c r="H200" s="194">
        <v>20</v>
      </c>
      <c r="I200" s="195"/>
      <c r="J200" s="191"/>
      <c r="K200" s="191"/>
      <c r="L200" s="196"/>
      <c r="M200" s="197"/>
      <c r="N200" s="198"/>
      <c r="O200" s="198"/>
      <c r="P200" s="198"/>
      <c r="Q200" s="198"/>
      <c r="R200" s="198"/>
      <c r="S200" s="198"/>
      <c r="T200" s="199"/>
      <c r="AT200" s="200" t="s">
        <v>128</v>
      </c>
      <c r="AU200" s="200" t="s">
        <v>82</v>
      </c>
      <c r="AV200" s="13" t="s">
        <v>82</v>
      </c>
      <c r="AW200" s="13" t="s">
        <v>33</v>
      </c>
      <c r="AX200" s="13" t="s">
        <v>71</v>
      </c>
      <c r="AY200" s="200" t="s">
        <v>117</v>
      </c>
    </row>
    <row r="201" spans="1:65" s="13" customFormat="1" ht="10.199999999999999">
      <c r="B201" s="190"/>
      <c r="C201" s="191"/>
      <c r="D201" s="185" t="s">
        <v>128</v>
      </c>
      <c r="E201" s="192" t="s">
        <v>19</v>
      </c>
      <c r="F201" s="193" t="s">
        <v>329</v>
      </c>
      <c r="G201" s="191"/>
      <c r="H201" s="194">
        <v>8.6999999999999993</v>
      </c>
      <c r="I201" s="195"/>
      <c r="J201" s="191"/>
      <c r="K201" s="191"/>
      <c r="L201" s="196"/>
      <c r="M201" s="197"/>
      <c r="N201" s="198"/>
      <c r="O201" s="198"/>
      <c r="P201" s="198"/>
      <c r="Q201" s="198"/>
      <c r="R201" s="198"/>
      <c r="S201" s="198"/>
      <c r="T201" s="199"/>
      <c r="AT201" s="200" t="s">
        <v>128</v>
      </c>
      <c r="AU201" s="200" t="s">
        <v>82</v>
      </c>
      <c r="AV201" s="13" t="s">
        <v>82</v>
      </c>
      <c r="AW201" s="13" t="s">
        <v>33</v>
      </c>
      <c r="AX201" s="13" t="s">
        <v>71</v>
      </c>
      <c r="AY201" s="200" t="s">
        <v>117</v>
      </c>
    </row>
    <row r="202" spans="1:65" s="13" customFormat="1" ht="10.199999999999999">
      <c r="B202" s="190"/>
      <c r="C202" s="191"/>
      <c r="D202" s="185" t="s">
        <v>128</v>
      </c>
      <c r="E202" s="192" t="s">
        <v>19</v>
      </c>
      <c r="F202" s="193" t="s">
        <v>330</v>
      </c>
      <c r="G202" s="191"/>
      <c r="H202" s="194">
        <v>14</v>
      </c>
      <c r="I202" s="195"/>
      <c r="J202" s="191"/>
      <c r="K202" s="191"/>
      <c r="L202" s="196"/>
      <c r="M202" s="197"/>
      <c r="N202" s="198"/>
      <c r="O202" s="198"/>
      <c r="P202" s="198"/>
      <c r="Q202" s="198"/>
      <c r="R202" s="198"/>
      <c r="S202" s="198"/>
      <c r="T202" s="199"/>
      <c r="AT202" s="200" t="s">
        <v>128</v>
      </c>
      <c r="AU202" s="200" t="s">
        <v>82</v>
      </c>
      <c r="AV202" s="13" t="s">
        <v>82</v>
      </c>
      <c r="AW202" s="13" t="s">
        <v>33</v>
      </c>
      <c r="AX202" s="13" t="s">
        <v>71</v>
      </c>
      <c r="AY202" s="200" t="s">
        <v>117</v>
      </c>
    </row>
    <row r="203" spans="1:65" s="13" customFormat="1" ht="10.199999999999999">
      <c r="B203" s="190"/>
      <c r="C203" s="191"/>
      <c r="D203" s="185" t="s">
        <v>128</v>
      </c>
      <c r="E203" s="192" t="s">
        <v>19</v>
      </c>
      <c r="F203" s="193" t="s">
        <v>331</v>
      </c>
      <c r="G203" s="191"/>
      <c r="H203" s="194">
        <v>21.5</v>
      </c>
      <c r="I203" s="195"/>
      <c r="J203" s="191"/>
      <c r="K203" s="191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128</v>
      </c>
      <c r="AU203" s="200" t="s">
        <v>82</v>
      </c>
      <c r="AV203" s="13" t="s">
        <v>82</v>
      </c>
      <c r="AW203" s="13" t="s">
        <v>33</v>
      </c>
      <c r="AX203" s="13" t="s">
        <v>71</v>
      </c>
      <c r="AY203" s="200" t="s">
        <v>117</v>
      </c>
    </row>
    <row r="204" spans="1:65" s="2" customFormat="1" ht="13.8" customHeight="1">
      <c r="A204" s="33"/>
      <c r="B204" s="34"/>
      <c r="C204" s="172" t="s">
        <v>332</v>
      </c>
      <c r="D204" s="172" t="s">
        <v>119</v>
      </c>
      <c r="E204" s="173" t="s">
        <v>333</v>
      </c>
      <c r="F204" s="174" t="s">
        <v>334</v>
      </c>
      <c r="G204" s="175" t="s">
        <v>122</v>
      </c>
      <c r="H204" s="176">
        <v>49.3</v>
      </c>
      <c r="I204" s="177"/>
      <c r="J204" s="178">
        <f>ROUND(I204*H204,2)</f>
        <v>0</v>
      </c>
      <c r="K204" s="174" t="s">
        <v>19</v>
      </c>
      <c r="L204" s="38"/>
      <c r="M204" s="179" t="s">
        <v>19</v>
      </c>
      <c r="N204" s="180" t="s">
        <v>42</v>
      </c>
      <c r="O204" s="63"/>
      <c r="P204" s="181">
        <f>O204*H204</f>
        <v>0</v>
      </c>
      <c r="Q204" s="181">
        <v>0</v>
      </c>
      <c r="R204" s="181">
        <f>Q204*H204</f>
        <v>0</v>
      </c>
      <c r="S204" s="181">
        <v>0</v>
      </c>
      <c r="T204" s="18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83" t="s">
        <v>124</v>
      </c>
      <c r="AT204" s="183" t="s">
        <v>119</v>
      </c>
      <c r="AU204" s="183" t="s">
        <v>82</v>
      </c>
      <c r="AY204" s="16" t="s">
        <v>117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6" t="s">
        <v>79</v>
      </c>
      <c r="BK204" s="184">
        <f>ROUND(I204*H204,2)</f>
        <v>0</v>
      </c>
      <c r="BL204" s="16" t="s">
        <v>124</v>
      </c>
      <c r="BM204" s="183" t="s">
        <v>335</v>
      </c>
    </row>
    <row r="205" spans="1:65" s="2" customFormat="1" ht="10.199999999999999">
      <c r="A205" s="33"/>
      <c r="B205" s="34"/>
      <c r="C205" s="35"/>
      <c r="D205" s="185" t="s">
        <v>126</v>
      </c>
      <c r="E205" s="35"/>
      <c r="F205" s="186" t="s">
        <v>334</v>
      </c>
      <c r="G205" s="35"/>
      <c r="H205" s="35"/>
      <c r="I205" s="187"/>
      <c r="J205" s="35"/>
      <c r="K205" s="35"/>
      <c r="L205" s="38"/>
      <c r="M205" s="188"/>
      <c r="N205" s="189"/>
      <c r="O205" s="63"/>
      <c r="P205" s="63"/>
      <c r="Q205" s="63"/>
      <c r="R205" s="63"/>
      <c r="S205" s="63"/>
      <c r="T205" s="64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126</v>
      </c>
      <c r="AU205" s="16" t="s">
        <v>82</v>
      </c>
    </row>
    <row r="206" spans="1:65" s="13" customFormat="1" ht="10.199999999999999">
      <c r="B206" s="190"/>
      <c r="C206" s="191"/>
      <c r="D206" s="185" t="s">
        <v>128</v>
      </c>
      <c r="E206" s="192" t="s">
        <v>19</v>
      </c>
      <c r="F206" s="193" t="s">
        <v>336</v>
      </c>
      <c r="G206" s="191"/>
      <c r="H206" s="194">
        <v>49.3</v>
      </c>
      <c r="I206" s="195"/>
      <c r="J206" s="191"/>
      <c r="K206" s="191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128</v>
      </c>
      <c r="AU206" s="200" t="s">
        <v>82</v>
      </c>
      <c r="AV206" s="13" t="s">
        <v>82</v>
      </c>
      <c r="AW206" s="13" t="s">
        <v>33</v>
      </c>
      <c r="AX206" s="13" t="s">
        <v>79</v>
      </c>
      <c r="AY206" s="200" t="s">
        <v>117</v>
      </c>
    </row>
    <row r="207" spans="1:65" s="12" customFormat="1" ht="22.8" customHeight="1">
      <c r="B207" s="156"/>
      <c r="C207" s="157"/>
      <c r="D207" s="158" t="s">
        <v>70</v>
      </c>
      <c r="E207" s="170" t="s">
        <v>152</v>
      </c>
      <c r="F207" s="170" t="s">
        <v>337</v>
      </c>
      <c r="G207" s="157"/>
      <c r="H207" s="157"/>
      <c r="I207" s="160"/>
      <c r="J207" s="171">
        <f>BK207</f>
        <v>0</v>
      </c>
      <c r="K207" s="157"/>
      <c r="L207" s="162"/>
      <c r="M207" s="163"/>
      <c r="N207" s="164"/>
      <c r="O207" s="164"/>
      <c r="P207" s="165">
        <f>SUM(P208:P211)</f>
        <v>0</v>
      </c>
      <c r="Q207" s="164"/>
      <c r="R207" s="165">
        <f>SUM(R208:R211)</f>
        <v>3.6612799999999996</v>
      </c>
      <c r="S207" s="164"/>
      <c r="T207" s="166">
        <f>SUM(T208:T211)</f>
        <v>0</v>
      </c>
      <c r="AR207" s="167" t="s">
        <v>79</v>
      </c>
      <c r="AT207" s="168" t="s">
        <v>70</v>
      </c>
      <c r="AU207" s="168" t="s">
        <v>79</v>
      </c>
      <c r="AY207" s="167" t="s">
        <v>117</v>
      </c>
      <c r="BK207" s="169">
        <f>SUM(BK208:BK211)</f>
        <v>0</v>
      </c>
    </row>
    <row r="208" spans="1:65" s="2" customFormat="1" ht="13.8" customHeight="1">
      <c r="A208" s="33"/>
      <c r="B208" s="34"/>
      <c r="C208" s="172" t="s">
        <v>338</v>
      </c>
      <c r="D208" s="172" t="s">
        <v>119</v>
      </c>
      <c r="E208" s="173" t="s">
        <v>339</v>
      </c>
      <c r="F208" s="174" t="s">
        <v>340</v>
      </c>
      <c r="G208" s="175" t="s">
        <v>290</v>
      </c>
      <c r="H208" s="176">
        <v>28</v>
      </c>
      <c r="I208" s="177"/>
      <c r="J208" s="178">
        <f>ROUND(I208*H208,2)</f>
        <v>0</v>
      </c>
      <c r="K208" s="174" t="s">
        <v>123</v>
      </c>
      <c r="L208" s="38"/>
      <c r="M208" s="179" t="s">
        <v>19</v>
      </c>
      <c r="N208" s="180" t="s">
        <v>42</v>
      </c>
      <c r="O208" s="63"/>
      <c r="P208" s="181">
        <f>O208*H208</f>
        <v>0</v>
      </c>
      <c r="Q208" s="181">
        <v>0.13075999999999999</v>
      </c>
      <c r="R208" s="181">
        <f>Q208*H208</f>
        <v>3.6612799999999996</v>
      </c>
      <c r="S208" s="181">
        <v>0</v>
      </c>
      <c r="T208" s="18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83" t="s">
        <v>124</v>
      </c>
      <c r="AT208" s="183" t="s">
        <v>119</v>
      </c>
      <c r="AU208" s="183" t="s">
        <v>82</v>
      </c>
      <c r="AY208" s="16" t="s">
        <v>117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16" t="s">
        <v>79</v>
      </c>
      <c r="BK208" s="184">
        <f>ROUND(I208*H208,2)</f>
        <v>0</v>
      </c>
      <c r="BL208" s="16" t="s">
        <v>124</v>
      </c>
      <c r="BM208" s="183" t="s">
        <v>341</v>
      </c>
    </row>
    <row r="209" spans="1:65" s="2" customFormat="1" ht="19.2">
      <c r="A209" s="33"/>
      <c r="B209" s="34"/>
      <c r="C209" s="35"/>
      <c r="D209" s="185" t="s">
        <v>126</v>
      </c>
      <c r="E209" s="35"/>
      <c r="F209" s="186" t="s">
        <v>342</v>
      </c>
      <c r="G209" s="35"/>
      <c r="H209" s="35"/>
      <c r="I209" s="187"/>
      <c r="J209" s="35"/>
      <c r="K209" s="35"/>
      <c r="L209" s="38"/>
      <c r="M209" s="188"/>
      <c r="N209" s="189"/>
      <c r="O209" s="63"/>
      <c r="P209" s="63"/>
      <c r="Q209" s="63"/>
      <c r="R209" s="63"/>
      <c r="S209" s="63"/>
      <c r="T209" s="64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126</v>
      </c>
      <c r="AU209" s="16" t="s">
        <v>82</v>
      </c>
    </row>
    <row r="210" spans="1:65" s="13" customFormat="1" ht="10.199999999999999">
      <c r="B210" s="190"/>
      <c r="C210" s="191"/>
      <c r="D210" s="185" t="s">
        <v>128</v>
      </c>
      <c r="E210" s="192" t="s">
        <v>19</v>
      </c>
      <c r="F210" s="193" t="s">
        <v>343</v>
      </c>
      <c r="G210" s="191"/>
      <c r="H210" s="194">
        <v>25</v>
      </c>
      <c r="I210" s="195"/>
      <c r="J210" s="191"/>
      <c r="K210" s="191"/>
      <c r="L210" s="196"/>
      <c r="M210" s="197"/>
      <c r="N210" s="198"/>
      <c r="O210" s="198"/>
      <c r="P210" s="198"/>
      <c r="Q210" s="198"/>
      <c r="R210" s="198"/>
      <c r="S210" s="198"/>
      <c r="T210" s="199"/>
      <c r="AT210" s="200" t="s">
        <v>128</v>
      </c>
      <c r="AU210" s="200" t="s">
        <v>82</v>
      </c>
      <c r="AV210" s="13" t="s">
        <v>82</v>
      </c>
      <c r="AW210" s="13" t="s">
        <v>33</v>
      </c>
      <c r="AX210" s="13" t="s">
        <v>71</v>
      </c>
      <c r="AY210" s="200" t="s">
        <v>117</v>
      </c>
    </row>
    <row r="211" spans="1:65" s="13" customFormat="1" ht="10.199999999999999">
      <c r="B211" s="190"/>
      <c r="C211" s="191"/>
      <c r="D211" s="185" t="s">
        <v>128</v>
      </c>
      <c r="E211" s="192" t="s">
        <v>19</v>
      </c>
      <c r="F211" s="193" t="s">
        <v>344</v>
      </c>
      <c r="G211" s="191"/>
      <c r="H211" s="194">
        <v>3</v>
      </c>
      <c r="I211" s="195"/>
      <c r="J211" s="191"/>
      <c r="K211" s="191"/>
      <c r="L211" s="196"/>
      <c r="M211" s="197"/>
      <c r="N211" s="198"/>
      <c r="O211" s="198"/>
      <c r="P211" s="198"/>
      <c r="Q211" s="198"/>
      <c r="R211" s="198"/>
      <c r="S211" s="198"/>
      <c r="T211" s="199"/>
      <c r="AT211" s="200" t="s">
        <v>128</v>
      </c>
      <c r="AU211" s="200" t="s">
        <v>82</v>
      </c>
      <c r="AV211" s="13" t="s">
        <v>82</v>
      </c>
      <c r="AW211" s="13" t="s">
        <v>33</v>
      </c>
      <c r="AX211" s="13" t="s">
        <v>71</v>
      </c>
      <c r="AY211" s="200" t="s">
        <v>117</v>
      </c>
    </row>
    <row r="212" spans="1:65" s="12" customFormat="1" ht="22.8" customHeight="1">
      <c r="B212" s="156"/>
      <c r="C212" s="157"/>
      <c r="D212" s="158" t="s">
        <v>70</v>
      </c>
      <c r="E212" s="170" t="s">
        <v>168</v>
      </c>
      <c r="F212" s="170" t="s">
        <v>345</v>
      </c>
      <c r="G212" s="157"/>
      <c r="H212" s="157"/>
      <c r="I212" s="160"/>
      <c r="J212" s="171">
        <f>BK212</f>
        <v>0</v>
      </c>
      <c r="K212" s="157"/>
      <c r="L212" s="162"/>
      <c r="M212" s="163"/>
      <c r="N212" s="164"/>
      <c r="O212" s="164"/>
      <c r="P212" s="165">
        <f>SUM(P213:P229)</f>
        <v>0</v>
      </c>
      <c r="Q212" s="164"/>
      <c r="R212" s="165">
        <f>SUM(R213:R229)</f>
        <v>2.0005999999999999E-2</v>
      </c>
      <c r="S212" s="164"/>
      <c r="T212" s="166">
        <f>SUM(T213:T229)</f>
        <v>45.022440000000003</v>
      </c>
      <c r="AR212" s="167" t="s">
        <v>79</v>
      </c>
      <c r="AT212" s="168" t="s">
        <v>70</v>
      </c>
      <c r="AU212" s="168" t="s">
        <v>79</v>
      </c>
      <c r="AY212" s="167" t="s">
        <v>117</v>
      </c>
      <c r="BK212" s="169">
        <f>SUM(BK213:BK229)</f>
        <v>0</v>
      </c>
    </row>
    <row r="213" spans="1:65" s="2" customFormat="1" ht="13.8" customHeight="1">
      <c r="A213" s="33"/>
      <c r="B213" s="34"/>
      <c r="C213" s="172" t="s">
        <v>346</v>
      </c>
      <c r="D213" s="172" t="s">
        <v>119</v>
      </c>
      <c r="E213" s="173" t="s">
        <v>347</v>
      </c>
      <c r="F213" s="174" t="s">
        <v>348</v>
      </c>
      <c r="G213" s="175" t="s">
        <v>290</v>
      </c>
      <c r="H213" s="176">
        <v>1.4</v>
      </c>
      <c r="I213" s="177"/>
      <c r="J213" s="178">
        <f>ROUND(I213*H213,2)</f>
        <v>0</v>
      </c>
      <c r="K213" s="174" t="s">
        <v>123</v>
      </c>
      <c r="L213" s="38"/>
      <c r="M213" s="179" t="s">
        <v>19</v>
      </c>
      <c r="N213" s="180" t="s">
        <v>42</v>
      </c>
      <c r="O213" s="63"/>
      <c r="P213" s="181">
        <f>O213*H213</f>
        <v>0</v>
      </c>
      <c r="Q213" s="181">
        <v>9.0900000000000009E-3</v>
      </c>
      <c r="R213" s="181">
        <f>Q213*H213</f>
        <v>1.2726000000000001E-2</v>
      </c>
      <c r="S213" s="181">
        <v>0</v>
      </c>
      <c r="T213" s="18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83" t="s">
        <v>124</v>
      </c>
      <c r="AT213" s="183" t="s">
        <v>119</v>
      </c>
      <c r="AU213" s="183" t="s">
        <v>82</v>
      </c>
      <c r="AY213" s="16" t="s">
        <v>117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16" t="s">
        <v>79</v>
      </c>
      <c r="BK213" s="184">
        <f>ROUND(I213*H213,2)</f>
        <v>0</v>
      </c>
      <c r="BL213" s="16" t="s">
        <v>124</v>
      </c>
      <c r="BM213" s="183" t="s">
        <v>349</v>
      </c>
    </row>
    <row r="214" spans="1:65" s="2" customFormat="1" ht="19.2">
      <c r="A214" s="33"/>
      <c r="B214" s="34"/>
      <c r="C214" s="35"/>
      <c r="D214" s="185" t="s">
        <v>126</v>
      </c>
      <c r="E214" s="35"/>
      <c r="F214" s="186" t="s">
        <v>350</v>
      </c>
      <c r="G214" s="35"/>
      <c r="H214" s="35"/>
      <c r="I214" s="187"/>
      <c r="J214" s="35"/>
      <c r="K214" s="35"/>
      <c r="L214" s="38"/>
      <c r="M214" s="188"/>
      <c r="N214" s="189"/>
      <c r="O214" s="63"/>
      <c r="P214" s="63"/>
      <c r="Q214" s="63"/>
      <c r="R214" s="63"/>
      <c r="S214" s="63"/>
      <c r="T214" s="64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126</v>
      </c>
      <c r="AU214" s="16" t="s">
        <v>82</v>
      </c>
    </row>
    <row r="215" spans="1:65" s="13" customFormat="1" ht="10.199999999999999">
      <c r="B215" s="190"/>
      <c r="C215" s="191"/>
      <c r="D215" s="185" t="s">
        <v>128</v>
      </c>
      <c r="E215" s="192" t="s">
        <v>19</v>
      </c>
      <c r="F215" s="193" t="s">
        <v>351</v>
      </c>
      <c r="G215" s="191"/>
      <c r="H215" s="194">
        <v>0.6</v>
      </c>
      <c r="I215" s="195"/>
      <c r="J215" s="191"/>
      <c r="K215" s="191"/>
      <c r="L215" s="196"/>
      <c r="M215" s="197"/>
      <c r="N215" s="198"/>
      <c r="O215" s="198"/>
      <c r="P215" s="198"/>
      <c r="Q215" s="198"/>
      <c r="R215" s="198"/>
      <c r="S215" s="198"/>
      <c r="T215" s="199"/>
      <c r="AT215" s="200" t="s">
        <v>128</v>
      </c>
      <c r="AU215" s="200" t="s">
        <v>82</v>
      </c>
      <c r="AV215" s="13" t="s">
        <v>82</v>
      </c>
      <c r="AW215" s="13" t="s">
        <v>33</v>
      </c>
      <c r="AX215" s="13" t="s">
        <v>71</v>
      </c>
      <c r="AY215" s="200" t="s">
        <v>117</v>
      </c>
    </row>
    <row r="216" spans="1:65" s="13" customFormat="1" ht="10.199999999999999">
      <c r="B216" s="190"/>
      <c r="C216" s="191"/>
      <c r="D216" s="185" t="s">
        <v>128</v>
      </c>
      <c r="E216" s="192" t="s">
        <v>19</v>
      </c>
      <c r="F216" s="193" t="s">
        <v>352</v>
      </c>
      <c r="G216" s="191"/>
      <c r="H216" s="194">
        <v>0.4</v>
      </c>
      <c r="I216" s="195"/>
      <c r="J216" s="191"/>
      <c r="K216" s="191"/>
      <c r="L216" s="196"/>
      <c r="M216" s="197"/>
      <c r="N216" s="198"/>
      <c r="O216" s="198"/>
      <c r="P216" s="198"/>
      <c r="Q216" s="198"/>
      <c r="R216" s="198"/>
      <c r="S216" s="198"/>
      <c r="T216" s="199"/>
      <c r="AT216" s="200" t="s">
        <v>128</v>
      </c>
      <c r="AU216" s="200" t="s">
        <v>82</v>
      </c>
      <c r="AV216" s="13" t="s">
        <v>82</v>
      </c>
      <c r="AW216" s="13" t="s">
        <v>33</v>
      </c>
      <c r="AX216" s="13" t="s">
        <v>71</v>
      </c>
      <c r="AY216" s="200" t="s">
        <v>117</v>
      </c>
    </row>
    <row r="217" spans="1:65" s="13" customFormat="1" ht="10.199999999999999">
      <c r="B217" s="190"/>
      <c r="C217" s="191"/>
      <c r="D217" s="185" t="s">
        <v>128</v>
      </c>
      <c r="E217" s="192" t="s">
        <v>19</v>
      </c>
      <c r="F217" s="193" t="s">
        <v>353</v>
      </c>
      <c r="G217" s="191"/>
      <c r="H217" s="194">
        <v>0.4</v>
      </c>
      <c r="I217" s="195"/>
      <c r="J217" s="191"/>
      <c r="K217" s="191"/>
      <c r="L217" s="196"/>
      <c r="M217" s="197"/>
      <c r="N217" s="198"/>
      <c r="O217" s="198"/>
      <c r="P217" s="198"/>
      <c r="Q217" s="198"/>
      <c r="R217" s="198"/>
      <c r="S217" s="198"/>
      <c r="T217" s="199"/>
      <c r="AT217" s="200" t="s">
        <v>128</v>
      </c>
      <c r="AU217" s="200" t="s">
        <v>82</v>
      </c>
      <c r="AV217" s="13" t="s">
        <v>82</v>
      </c>
      <c r="AW217" s="13" t="s">
        <v>33</v>
      </c>
      <c r="AX217" s="13" t="s">
        <v>71</v>
      </c>
      <c r="AY217" s="200" t="s">
        <v>117</v>
      </c>
    </row>
    <row r="218" spans="1:65" s="2" customFormat="1" ht="13.8" customHeight="1">
      <c r="A218" s="33"/>
      <c r="B218" s="34"/>
      <c r="C218" s="172" t="s">
        <v>354</v>
      </c>
      <c r="D218" s="172" t="s">
        <v>119</v>
      </c>
      <c r="E218" s="173" t="s">
        <v>355</v>
      </c>
      <c r="F218" s="174" t="s">
        <v>356</v>
      </c>
      <c r="G218" s="175" t="s">
        <v>357</v>
      </c>
      <c r="H218" s="176">
        <v>3.5</v>
      </c>
      <c r="I218" s="177"/>
      <c r="J218" s="178">
        <f>ROUND(I218*H218,2)</f>
        <v>0</v>
      </c>
      <c r="K218" s="174" t="s">
        <v>123</v>
      </c>
      <c r="L218" s="38"/>
      <c r="M218" s="179" t="s">
        <v>19</v>
      </c>
      <c r="N218" s="180" t="s">
        <v>42</v>
      </c>
      <c r="O218" s="63"/>
      <c r="P218" s="181">
        <f>O218*H218</f>
        <v>0</v>
      </c>
      <c r="Q218" s="181">
        <v>2.0799999999999998E-3</v>
      </c>
      <c r="R218" s="181">
        <f>Q218*H218</f>
        <v>7.2799999999999991E-3</v>
      </c>
      <c r="S218" s="181">
        <v>0</v>
      </c>
      <c r="T218" s="18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83" t="s">
        <v>124</v>
      </c>
      <c r="AT218" s="183" t="s">
        <v>119</v>
      </c>
      <c r="AU218" s="183" t="s">
        <v>82</v>
      </c>
      <c r="AY218" s="16" t="s">
        <v>117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6" t="s">
        <v>79</v>
      </c>
      <c r="BK218" s="184">
        <f>ROUND(I218*H218,2)</f>
        <v>0</v>
      </c>
      <c r="BL218" s="16" t="s">
        <v>124</v>
      </c>
      <c r="BM218" s="183" t="s">
        <v>358</v>
      </c>
    </row>
    <row r="219" spans="1:65" s="2" customFormat="1" ht="10.199999999999999">
      <c r="A219" s="33"/>
      <c r="B219" s="34"/>
      <c r="C219" s="35"/>
      <c r="D219" s="185" t="s">
        <v>126</v>
      </c>
      <c r="E219" s="35"/>
      <c r="F219" s="186" t="s">
        <v>359</v>
      </c>
      <c r="G219" s="35"/>
      <c r="H219" s="35"/>
      <c r="I219" s="187"/>
      <c r="J219" s="35"/>
      <c r="K219" s="35"/>
      <c r="L219" s="38"/>
      <c r="M219" s="188"/>
      <c r="N219" s="189"/>
      <c r="O219" s="63"/>
      <c r="P219" s="63"/>
      <c r="Q219" s="63"/>
      <c r="R219" s="63"/>
      <c r="S219" s="63"/>
      <c r="T219" s="64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6" t="s">
        <v>126</v>
      </c>
      <c r="AU219" s="16" t="s">
        <v>82</v>
      </c>
    </row>
    <row r="220" spans="1:65" s="13" customFormat="1" ht="10.199999999999999">
      <c r="B220" s="190"/>
      <c r="C220" s="191"/>
      <c r="D220" s="185" t="s">
        <v>128</v>
      </c>
      <c r="E220" s="192" t="s">
        <v>19</v>
      </c>
      <c r="F220" s="193" t="s">
        <v>360</v>
      </c>
      <c r="G220" s="191"/>
      <c r="H220" s="194">
        <v>1.5</v>
      </c>
      <c r="I220" s="195"/>
      <c r="J220" s="191"/>
      <c r="K220" s="191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128</v>
      </c>
      <c r="AU220" s="200" t="s">
        <v>82</v>
      </c>
      <c r="AV220" s="13" t="s">
        <v>82</v>
      </c>
      <c r="AW220" s="13" t="s">
        <v>33</v>
      </c>
      <c r="AX220" s="13" t="s">
        <v>71</v>
      </c>
      <c r="AY220" s="200" t="s">
        <v>117</v>
      </c>
    </row>
    <row r="221" spans="1:65" s="13" customFormat="1" ht="10.199999999999999">
      <c r="B221" s="190"/>
      <c r="C221" s="191"/>
      <c r="D221" s="185" t="s">
        <v>128</v>
      </c>
      <c r="E221" s="192" t="s">
        <v>19</v>
      </c>
      <c r="F221" s="193" t="s">
        <v>361</v>
      </c>
      <c r="G221" s="191"/>
      <c r="H221" s="194">
        <v>1</v>
      </c>
      <c r="I221" s="195"/>
      <c r="J221" s="191"/>
      <c r="K221" s="191"/>
      <c r="L221" s="196"/>
      <c r="M221" s="197"/>
      <c r="N221" s="198"/>
      <c r="O221" s="198"/>
      <c r="P221" s="198"/>
      <c r="Q221" s="198"/>
      <c r="R221" s="198"/>
      <c r="S221" s="198"/>
      <c r="T221" s="199"/>
      <c r="AT221" s="200" t="s">
        <v>128</v>
      </c>
      <c r="AU221" s="200" t="s">
        <v>82</v>
      </c>
      <c r="AV221" s="13" t="s">
        <v>82</v>
      </c>
      <c r="AW221" s="13" t="s">
        <v>33</v>
      </c>
      <c r="AX221" s="13" t="s">
        <v>71</v>
      </c>
      <c r="AY221" s="200" t="s">
        <v>117</v>
      </c>
    </row>
    <row r="222" spans="1:65" s="13" customFormat="1" ht="10.199999999999999">
      <c r="B222" s="190"/>
      <c r="C222" s="191"/>
      <c r="D222" s="185" t="s">
        <v>128</v>
      </c>
      <c r="E222" s="192" t="s">
        <v>19</v>
      </c>
      <c r="F222" s="193" t="s">
        <v>362</v>
      </c>
      <c r="G222" s="191"/>
      <c r="H222" s="194">
        <v>1</v>
      </c>
      <c r="I222" s="195"/>
      <c r="J222" s="191"/>
      <c r="K222" s="191"/>
      <c r="L222" s="196"/>
      <c r="M222" s="197"/>
      <c r="N222" s="198"/>
      <c r="O222" s="198"/>
      <c r="P222" s="198"/>
      <c r="Q222" s="198"/>
      <c r="R222" s="198"/>
      <c r="S222" s="198"/>
      <c r="T222" s="199"/>
      <c r="AT222" s="200" t="s">
        <v>128</v>
      </c>
      <c r="AU222" s="200" t="s">
        <v>82</v>
      </c>
      <c r="AV222" s="13" t="s">
        <v>82</v>
      </c>
      <c r="AW222" s="13" t="s">
        <v>33</v>
      </c>
      <c r="AX222" s="13" t="s">
        <v>71</v>
      </c>
      <c r="AY222" s="200" t="s">
        <v>117</v>
      </c>
    </row>
    <row r="223" spans="1:65" s="2" customFormat="1" ht="13.8" customHeight="1">
      <c r="A223" s="33"/>
      <c r="B223" s="34"/>
      <c r="C223" s="172" t="s">
        <v>363</v>
      </c>
      <c r="D223" s="172" t="s">
        <v>119</v>
      </c>
      <c r="E223" s="173" t="s">
        <v>364</v>
      </c>
      <c r="F223" s="174" t="s">
        <v>365</v>
      </c>
      <c r="G223" s="175" t="s">
        <v>290</v>
      </c>
      <c r="H223" s="176">
        <v>28</v>
      </c>
      <c r="I223" s="177"/>
      <c r="J223" s="178">
        <f>ROUND(I223*H223,2)</f>
        <v>0</v>
      </c>
      <c r="K223" s="174" t="s">
        <v>123</v>
      </c>
      <c r="L223" s="38"/>
      <c r="M223" s="179" t="s">
        <v>19</v>
      </c>
      <c r="N223" s="180" t="s">
        <v>42</v>
      </c>
      <c r="O223" s="63"/>
      <c r="P223" s="181">
        <f>O223*H223</f>
        <v>0</v>
      </c>
      <c r="Q223" s="181">
        <v>0</v>
      </c>
      <c r="R223" s="181">
        <f>Q223*H223</f>
        <v>0</v>
      </c>
      <c r="S223" s="181">
        <v>7.2230000000000003E-2</v>
      </c>
      <c r="T223" s="182">
        <f>S223*H223</f>
        <v>2.02244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83" t="s">
        <v>124</v>
      </c>
      <c r="AT223" s="183" t="s">
        <v>119</v>
      </c>
      <c r="AU223" s="183" t="s">
        <v>82</v>
      </c>
      <c r="AY223" s="16" t="s">
        <v>117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6" t="s">
        <v>79</v>
      </c>
      <c r="BK223" s="184">
        <f>ROUND(I223*H223,2)</f>
        <v>0</v>
      </c>
      <c r="BL223" s="16" t="s">
        <v>124</v>
      </c>
      <c r="BM223" s="183" t="s">
        <v>366</v>
      </c>
    </row>
    <row r="224" spans="1:65" s="2" customFormat="1" ht="19.2">
      <c r="A224" s="33"/>
      <c r="B224" s="34"/>
      <c r="C224" s="35"/>
      <c r="D224" s="185" t="s">
        <v>126</v>
      </c>
      <c r="E224" s="35"/>
      <c r="F224" s="186" t="s">
        <v>367</v>
      </c>
      <c r="G224" s="35"/>
      <c r="H224" s="35"/>
      <c r="I224" s="187"/>
      <c r="J224" s="35"/>
      <c r="K224" s="35"/>
      <c r="L224" s="38"/>
      <c r="M224" s="188"/>
      <c r="N224" s="189"/>
      <c r="O224" s="63"/>
      <c r="P224" s="63"/>
      <c r="Q224" s="63"/>
      <c r="R224" s="63"/>
      <c r="S224" s="63"/>
      <c r="T224" s="64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126</v>
      </c>
      <c r="AU224" s="16" t="s">
        <v>82</v>
      </c>
    </row>
    <row r="225" spans="1:65" s="13" customFormat="1" ht="10.199999999999999">
      <c r="B225" s="190"/>
      <c r="C225" s="191"/>
      <c r="D225" s="185" t="s">
        <v>128</v>
      </c>
      <c r="E225" s="192" t="s">
        <v>19</v>
      </c>
      <c r="F225" s="193" t="s">
        <v>343</v>
      </c>
      <c r="G225" s="191"/>
      <c r="H225" s="194">
        <v>25</v>
      </c>
      <c r="I225" s="195"/>
      <c r="J225" s="191"/>
      <c r="K225" s="191"/>
      <c r="L225" s="196"/>
      <c r="M225" s="197"/>
      <c r="N225" s="198"/>
      <c r="O225" s="198"/>
      <c r="P225" s="198"/>
      <c r="Q225" s="198"/>
      <c r="R225" s="198"/>
      <c r="S225" s="198"/>
      <c r="T225" s="199"/>
      <c r="AT225" s="200" t="s">
        <v>128</v>
      </c>
      <c r="AU225" s="200" t="s">
        <v>82</v>
      </c>
      <c r="AV225" s="13" t="s">
        <v>82</v>
      </c>
      <c r="AW225" s="13" t="s">
        <v>33</v>
      </c>
      <c r="AX225" s="13" t="s">
        <v>71</v>
      </c>
      <c r="AY225" s="200" t="s">
        <v>117</v>
      </c>
    </row>
    <row r="226" spans="1:65" s="13" customFormat="1" ht="10.199999999999999">
      <c r="B226" s="190"/>
      <c r="C226" s="191"/>
      <c r="D226" s="185" t="s">
        <v>128</v>
      </c>
      <c r="E226" s="192" t="s">
        <v>19</v>
      </c>
      <c r="F226" s="193" t="s">
        <v>344</v>
      </c>
      <c r="G226" s="191"/>
      <c r="H226" s="194">
        <v>3</v>
      </c>
      <c r="I226" s="195"/>
      <c r="J226" s="191"/>
      <c r="K226" s="191"/>
      <c r="L226" s="196"/>
      <c r="M226" s="197"/>
      <c r="N226" s="198"/>
      <c r="O226" s="198"/>
      <c r="P226" s="198"/>
      <c r="Q226" s="198"/>
      <c r="R226" s="198"/>
      <c r="S226" s="198"/>
      <c r="T226" s="199"/>
      <c r="AT226" s="200" t="s">
        <v>128</v>
      </c>
      <c r="AU226" s="200" t="s">
        <v>82</v>
      </c>
      <c r="AV226" s="13" t="s">
        <v>82</v>
      </c>
      <c r="AW226" s="13" t="s">
        <v>33</v>
      </c>
      <c r="AX226" s="13" t="s">
        <v>71</v>
      </c>
      <c r="AY226" s="200" t="s">
        <v>117</v>
      </c>
    </row>
    <row r="227" spans="1:65" s="2" customFormat="1" ht="13.8" customHeight="1">
      <c r="A227" s="33"/>
      <c r="B227" s="34"/>
      <c r="C227" s="172" t="s">
        <v>368</v>
      </c>
      <c r="D227" s="172" t="s">
        <v>119</v>
      </c>
      <c r="E227" s="173" t="s">
        <v>369</v>
      </c>
      <c r="F227" s="174" t="s">
        <v>370</v>
      </c>
      <c r="G227" s="175" t="s">
        <v>122</v>
      </c>
      <c r="H227" s="176">
        <v>21.5</v>
      </c>
      <c r="I227" s="177"/>
      <c r="J227" s="178">
        <f>ROUND(I227*H227,2)</f>
        <v>0</v>
      </c>
      <c r="K227" s="174" t="s">
        <v>123</v>
      </c>
      <c r="L227" s="38"/>
      <c r="M227" s="179" t="s">
        <v>19</v>
      </c>
      <c r="N227" s="180" t="s">
        <v>42</v>
      </c>
      <c r="O227" s="63"/>
      <c r="P227" s="181">
        <f>O227*H227</f>
        <v>0</v>
      </c>
      <c r="Q227" s="181">
        <v>0</v>
      </c>
      <c r="R227" s="181">
        <f>Q227*H227</f>
        <v>0</v>
      </c>
      <c r="S227" s="181">
        <v>2</v>
      </c>
      <c r="T227" s="182">
        <f>S227*H227</f>
        <v>43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83" t="s">
        <v>124</v>
      </c>
      <c r="AT227" s="183" t="s">
        <v>119</v>
      </c>
      <c r="AU227" s="183" t="s">
        <v>82</v>
      </c>
      <c r="AY227" s="16" t="s">
        <v>117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6" t="s">
        <v>79</v>
      </c>
      <c r="BK227" s="184">
        <f>ROUND(I227*H227,2)</f>
        <v>0</v>
      </c>
      <c r="BL227" s="16" t="s">
        <v>124</v>
      </c>
      <c r="BM227" s="183" t="s">
        <v>371</v>
      </c>
    </row>
    <row r="228" spans="1:65" s="2" customFormat="1" ht="10.199999999999999">
      <c r="A228" s="33"/>
      <c r="B228" s="34"/>
      <c r="C228" s="35"/>
      <c r="D228" s="185" t="s">
        <v>126</v>
      </c>
      <c r="E228" s="35"/>
      <c r="F228" s="186" t="s">
        <v>372</v>
      </c>
      <c r="G228" s="35"/>
      <c r="H228" s="35"/>
      <c r="I228" s="187"/>
      <c r="J228" s="35"/>
      <c r="K228" s="35"/>
      <c r="L228" s="38"/>
      <c r="M228" s="188"/>
      <c r="N228" s="189"/>
      <c r="O228" s="63"/>
      <c r="P228" s="63"/>
      <c r="Q228" s="63"/>
      <c r="R228" s="63"/>
      <c r="S228" s="63"/>
      <c r="T228" s="64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126</v>
      </c>
      <c r="AU228" s="16" t="s">
        <v>82</v>
      </c>
    </row>
    <row r="229" spans="1:65" s="13" customFormat="1" ht="10.199999999999999">
      <c r="B229" s="190"/>
      <c r="C229" s="191"/>
      <c r="D229" s="185" t="s">
        <v>128</v>
      </c>
      <c r="E229" s="192" t="s">
        <v>19</v>
      </c>
      <c r="F229" s="193" t="s">
        <v>373</v>
      </c>
      <c r="G229" s="191"/>
      <c r="H229" s="194">
        <v>21.5</v>
      </c>
      <c r="I229" s="195"/>
      <c r="J229" s="191"/>
      <c r="K229" s="191"/>
      <c r="L229" s="196"/>
      <c r="M229" s="197"/>
      <c r="N229" s="198"/>
      <c r="O229" s="198"/>
      <c r="P229" s="198"/>
      <c r="Q229" s="198"/>
      <c r="R229" s="198"/>
      <c r="S229" s="198"/>
      <c r="T229" s="199"/>
      <c r="AT229" s="200" t="s">
        <v>128</v>
      </c>
      <c r="AU229" s="200" t="s">
        <v>82</v>
      </c>
      <c r="AV229" s="13" t="s">
        <v>82</v>
      </c>
      <c r="AW229" s="13" t="s">
        <v>33</v>
      </c>
      <c r="AX229" s="13" t="s">
        <v>79</v>
      </c>
      <c r="AY229" s="200" t="s">
        <v>117</v>
      </c>
    </row>
    <row r="230" spans="1:65" s="12" customFormat="1" ht="22.8" customHeight="1">
      <c r="B230" s="156"/>
      <c r="C230" s="157"/>
      <c r="D230" s="158" t="s">
        <v>70</v>
      </c>
      <c r="E230" s="170" t="s">
        <v>374</v>
      </c>
      <c r="F230" s="170" t="s">
        <v>375</v>
      </c>
      <c r="G230" s="157"/>
      <c r="H230" s="157"/>
      <c r="I230" s="160"/>
      <c r="J230" s="171">
        <f>BK230</f>
        <v>0</v>
      </c>
      <c r="K230" s="157"/>
      <c r="L230" s="162"/>
      <c r="M230" s="163"/>
      <c r="N230" s="164"/>
      <c r="O230" s="164"/>
      <c r="P230" s="165">
        <f>SUM(P231:P241)</f>
        <v>0</v>
      </c>
      <c r="Q230" s="164"/>
      <c r="R230" s="165">
        <f>SUM(R231:R241)</f>
        <v>0</v>
      </c>
      <c r="S230" s="164"/>
      <c r="T230" s="166">
        <f>SUM(T231:T241)</f>
        <v>0</v>
      </c>
      <c r="AR230" s="167" t="s">
        <v>79</v>
      </c>
      <c r="AT230" s="168" t="s">
        <v>70</v>
      </c>
      <c r="AU230" s="168" t="s">
        <v>79</v>
      </c>
      <c r="AY230" s="167" t="s">
        <v>117</v>
      </c>
      <c r="BK230" s="169">
        <f>SUM(BK231:BK241)</f>
        <v>0</v>
      </c>
    </row>
    <row r="231" spans="1:65" s="2" customFormat="1" ht="13.8" customHeight="1">
      <c r="A231" s="33"/>
      <c r="B231" s="34"/>
      <c r="C231" s="172" t="s">
        <v>376</v>
      </c>
      <c r="D231" s="172" t="s">
        <v>119</v>
      </c>
      <c r="E231" s="173" t="s">
        <v>377</v>
      </c>
      <c r="F231" s="174" t="s">
        <v>378</v>
      </c>
      <c r="G231" s="175" t="s">
        <v>254</v>
      </c>
      <c r="H231" s="176">
        <v>45.021999999999998</v>
      </c>
      <c r="I231" s="177"/>
      <c r="J231" s="178">
        <f>ROUND(I231*H231,2)</f>
        <v>0</v>
      </c>
      <c r="K231" s="174" t="s">
        <v>123</v>
      </c>
      <c r="L231" s="38"/>
      <c r="M231" s="179" t="s">
        <v>19</v>
      </c>
      <c r="N231" s="180" t="s">
        <v>42</v>
      </c>
      <c r="O231" s="63"/>
      <c r="P231" s="181">
        <f>O231*H231</f>
        <v>0</v>
      </c>
      <c r="Q231" s="181">
        <v>0</v>
      </c>
      <c r="R231" s="181">
        <f>Q231*H231</f>
        <v>0</v>
      </c>
      <c r="S231" s="181">
        <v>0</v>
      </c>
      <c r="T231" s="18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83" t="s">
        <v>124</v>
      </c>
      <c r="AT231" s="183" t="s">
        <v>119</v>
      </c>
      <c r="AU231" s="183" t="s">
        <v>82</v>
      </c>
      <c r="AY231" s="16" t="s">
        <v>117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16" t="s">
        <v>79</v>
      </c>
      <c r="BK231" s="184">
        <f>ROUND(I231*H231,2)</f>
        <v>0</v>
      </c>
      <c r="BL231" s="16" t="s">
        <v>124</v>
      </c>
      <c r="BM231" s="183" t="s">
        <v>379</v>
      </c>
    </row>
    <row r="232" spans="1:65" s="2" customFormat="1" ht="10.199999999999999">
      <c r="A232" s="33"/>
      <c r="B232" s="34"/>
      <c r="C232" s="35"/>
      <c r="D232" s="185" t="s">
        <v>126</v>
      </c>
      <c r="E232" s="35"/>
      <c r="F232" s="186" t="s">
        <v>380</v>
      </c>
      <c r="G232" s="35"/>
      <c r="H232" s="35"/>
      <c r="I232" s="187"/>
      <c r="J232" s="35"/>
      <c r="K232" s="35"/>
      <c r="L232" s="38"/>
      <c r="M232" s="188"/>
      <c r="N232" s="189"/>
      <c r="O232" s="63"/>
      <c r="P232" s="63"/>
      <c r="Q232" s="63"/>
      <c r="R232" s="63"/>
      <c r="S232" s="63"/>
      <c r="T232" s="64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6" t="s">
        <v>126</v>
      </c>
      <c r="AU232" s="16" t="s">
        <v>82</v>
      </c>
    </row>
    <row r="233" spans="1:65" s="13" customFormat="1" ht="10.199999999999999">
      <c r="B233" s="190"/>
      <c r="C233" s="191"/>
      <c r="D233" s="185" t="s">
        <v>128</v>
      </c>
      <c r="E233" s="192" t="s">
        <v>19</v>
      </c>
      <c r="F233" s="193" t="s">
        <v>381</v>
      </c>
      <c r="G233" s="191"/>
      <c r="H233" s="194">
        <v>43</v>
      </c>
      <c r="I233" s="195"/>
      <c r="J233" s="191"/>
      <c r="K233" s="191"/>
      <c r="L233" s="196"/>
      <c r="M233" s="197"/>
      <c r="N233" s="198"/>
      <c r="O233" s="198"/>
      <c r="P233" s="198"/>
      <c r="Q233" s="198"/>
      <c r="R233" s="198"/>
      <c r="S233" s="198"/>
      <c r="T233" s="199"/>
      <c r="AT233" s="200" t="s">
        <v>128</v>
      </c>
      <c r="AU233" s="200" t="s">
        <v>82</v>
      </c>
      <c r="AV233" s="13" t="s">
        <v>82</v>
      </c>
      <c r="AW233" s="13" t="s">
        <v>33</v>
      </c>
      <c r="AX233" s="13" t="s">
        <v>71</v>
      </c>
      <c r="AY233" s="200" t="s">
        <v>117</v>
      </c>
    </row>
    <row r="234" spans="1:65" s="13" customFormat="1" ht="10.199999999999999">
      <c r="B234" s="190"/>
      <c r="C234" s="191"/>
      <c r="D234" s="185" t="s">
        <v>128</v>
      </c>
      <c r="E234" s="192" t="s">
        <v>19</v>
      </c>
      <c r="F234" s="193" t="s">
        <v>382</v>
      </c>
      <c r="G234" s="191"/>
      <c r="H234" s="194">
        <v>2.0219999999999998</v>
      </c>
      <c r="I234" s="195"/>
      <c r="J234" s="191"/>
      <c r="K234" s="191"/>
      <c r="L234" s="196"/>
      <c r="M234" s="197"/>
      <c r="N234" s="198"/>
      <c r="O234" s="198"/>
      <c r="P234" s="198"/>
      <c r="Q234" s="198"/>
      <c r="R234" s="198"/>
      <c r="S234" s="198"/>
      <c r="T234" s="199"/>
      <c r="AT234" s="200" t="s">
        <v>128</v>
      </c>
      <c r="AU234" s="200" t="s">
        <v>82</v>
      </c>
      <c r="AV234" s="13" t="s">
        <v>82</v>
      </c>
      <c r="AW234" s="13" t="s">
        <v>33</v>
      </c>
      <c r="AX234" s="13" t="s">
        <v>71</v>
      </c>
      <c r="AY234" s="200" t="s">
        <v>117</v>
      </c>
    </row>
    <row r="235" spans="1:65" s="2" customFormat="1" ht="13.8" customHeight="1">
      <c r="A235" s="33"/>
      <c r="B235" s="34"/>
      <c r="C235" s="172" t="s">
        <v>383</v>
      </c>
      <c r="D235" s="172" t="s">
        <v>119</v>
      </c>
      <c r="E235" s="173" t="s">
        <v>384</v>
      </c>
      <c r="F235" s="174" t="s">
        <v>385</v>
      </c>
      <c r="G235" s="175" t="s">
        <v>254</v>
      </c>
      <c r="H235" s="176">
        <v>1080.528</v>
      </c>
      <c r="I235" s="177"/>
      <c r="J235" s="178">
        <f>ROUND(I235*H235,2)</f>
        <v>0</v>
      </c>
      <c r="K235" s="174" t="s">
        <v>123</v>
      </c>
      <c r="L235" s="38"/>
      <c r="M235" s="179" t="s">
        <v>19</v>
      </c>
      <c r="N235" s="180" t="s">
        <v>42</v>
      </c>
      <c r="O235" s="63"/>
      <c r="P235" s="181">
        <f>O235*H235</f>
        <v>0</v>
      </c>
      <c r="Q235" s="181">
        <v>0</v>
      </c>
      <c r="R235" s="181">
        <f>Q235*H235</f>
        <v>0</v>
      </c>
      <c r="S235" s="181">
        <v>0</v>
      </c>
      <c r="T235" s="18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83" t="s">
        <v>124</v>
      </c>
      <c r="AT235" s="183" t="s">
        <v>119</v>
      </c>
      <c r="AU235" s="183" t="s">
        <v>82</v>
      </c>
      <c r="AY235" s="16" t="s">
        <v>117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6" t="s">
        <v>79</v>
      </c>
      <c r="BK235" s="184">
        <f>ROUND(I235*H235,2)</f>
        <v>0</v>
      </c>
      <c r="BL235" s="16" t="s">
        <v>124</v>
      </c>
      <c r="BM235" s="183" t="s">
        <v>386</v>
      </c>
    </row>
    <row r="236" spans="1:65" s="2" customFormat="1" ht="19.2">
      <c r="A236" s="33"/>
      <c r="B236" s="34"/>
      <c r="C236" s="35"/>
      <c r="D236" s="185" t="s">
        <v>126</v>
      </c>
      <c r="E236" s="35"/>
      <c r="F236" s="186" t="s">
        <v>387</v>
      </c>
      <c r="G236" s="35"/>
      <c r="H236" s="35"/>
      <c r="I236" s="187"/>
      <c r="J236" s="35"/>
      <c r="K236" s="35"/>
      <c r="L236" s="38"/>
      <c r="M236" s="188"/>
      <c r="N236" s="189"/>
      <c r="O236" s="63"/>
      <c r="P236" s="63"/>
      <c r="Q236" s="63"/>
      <c r="R236" s="63"/>
      <c r="S236" s="63"/>
      <c r="T236" s="64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6" t="s">
        <v>126</v>
      </c>
      <c r="AU236" s="16" t="s">
        <v>82</v>
      </c>
    </row>
    <row r="237" spans="1:65" s="13" customFormat="1" ht="10.199999999999999">
      <c r="B237" s="190"/>
      <c r="C237" s="191"/>
      <c r="D237" s="185" t="s">
        <v>128</v>
      </c>
      <c r="E237" s="192" t="s">
        <v>19</v>
      </c>
      <c r="F237" s="193" t="s">
        <v>388</v>
      </c>
      <c r="G237" s="191"/>
      <c r="H237" s="194">
        <v>1080.528</v>
      </c>
      <c r="I237" s="195"/>
      <c r="J237" s="191"/>
      <c r="K237" s="191"/>
      <c r="L237" s="196"/>
      <c r="M237" s="197"/>
      <c r="N237" s="198"/>
      <c r="O237" s="198"/>
      <c r="P237" s="198"/>
      <c r="Q237" s="198"/>
      <c r="R237" s="198"/>
      <c r="S237" s="198"/>
      <c r="T237" s="199"/>
      <c r="AT237" s="200" t="s">
        <v>128</v>
      </c>
      <c r="AU237" s="200" t="s">
        <v>82</v>
      </c>
      <c r="AV237" s="13" t="s">
        <v>82</v>
      </c>
      <c r="AW237" s="13" t="s">
        <v>33</v>
      </c>
      <c r="AX237" s="13" t="s">
        <v>79</v>
      </c>
      <c r="AY237" s="200" t="s">
        <v>117</v>
      </c>
    </row>
    <row r="238" spans="1:65" s="2" customFormat="1" ht="13.8" customHeight="1">
      <c r="A238" s="33"/>
      <c r="B238" s="34"/>
      <c r="C238" s="172" t="s">
        <v>389</v>
      </c>
      <c r="D238" s="172" t="s">
        <v>119</v>
      </c>
      <c r="E238" s="173" t="s">
        <v>390</v>
      </c>
      <c r="F238" s="174" t="s">
        <v>391</v>
      </c>
      <c r="G238" s="175" t="s">
        <v>254</v>
      </c>
      <c r="H238" s="176">
        <v>45.021999999999998</v>
      </c>
      <c r="I238" s="177"/>
      <c r="J238" s="178">
        <f>ROUND(I238*H238,2)</f>
        <v>0</v>
      </c>
      <c r="K238" s="174" t="s">
        <v>123</v>
      </c>
      <c r="L238" s="38"/>
      <c r="M238" s="179" t="s">
        <v>19</v>
      </c>
      <c r="N238" s="180" t="s">
        <v>42</v>
      </c>
      <c r="O238" s="63"/>
      <c r="P238" s="181">
        <f>O238*H238</f>
        <v>0</v>
      </c>
      <c r="Q238" s="181">
        <v>0</v>
      </c>
      <c r="R238" s="181">
        <f>Q238*H238</f>
        <v>0</v>
      </c>
      <c r="S238" s="181">
        <v>0</v>
      </c>
      <c r="T238" s="18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83" t="s">
        <v>124</v>
      </c>
      <c r="AT238" s="183" t="s">
        <v>119</v>
      </c>
      <c r="AU238" s="183" t="s">
        <v>82</v>
      </c>
      <c r="AY238" s="16" t="s">
        <v>117</v>
      </c>
      <c r="BE238" s="184">
        <f>IF(N238="základní",J238,0)</f>
        <v>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16" t="s">
        <v>79</v>
      </c>
      <c r="BK238" s="184">
        <f>ROUND(I238*H238,2)</f>
        <v>0</v>
      </c>
      <c r="BL238" s="16" t="s">
        <v>124</v>
      </c>
      <c r="BM238" s="183" t="s">
        <v>392</v>
      </c>
    </row>
    <row r="239" spans="1:65" s="2" customFormat="1" ht="19.2">
      <c r="A239" s="33"/>
      <c r="B239" s="34"/>
      <c r="C239" s="35"/>
      <c r="D239" s="185" t="s">
        <v>126</v>
      </c>
      <c r="E239" s="35"/>
      <c r="F239" s="186" t="s">
        <v>393</v>
      </c>
      <c r="G239" s="35"/>
      <c r="H239" s="35"/>
      <c r="I239" s="187"/>
      <c r="J239" s="35"/>
      <c r="K239" s="35"/>
      <c r="L239" s="38"/>
      <c r="M239" s="188"/>
      <c r="N239" s="189"/>
      <c r="O239" s="63"/>
      <c r="P239" s="63"/>
      <c r="Q239" s="63"/>
      <c r="R239" s="63"/>
      <c r="S239" s="63"/>
      <c r="T239" s="64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6" t="s">
        <v>126</v>
      </c>
      <c r="AU239" s="16" t="s">
        <v>82</v>
      </c>
    </row>
    <row r="240" spans="1:65" s="13" customFormat="1" ht="10.199999999999999">
      <c r="B240" s="190"/>
      <c r="C240" s="191"/>
      <c r="D240" s="185" t="s">
        <v>128</v>
      </c>
      <c r="E240" s="192" t="s">
        <v>19</v>
      </c>
      <c r="F240" s="193" t="s">
        <v>381</v>
      </c>
      <c r="G240" s="191"/>
      <c r="H240" s="194">
        <v>43</v>
      </c>
      <c r="I240" s="195"/>
      <c r="J240" s="191"/>
      <c r="K240" s="191"/>
      <c r="L240" s="196"/>
      <c r="M240" s="197"/>
      <c r="N240" s="198"/>
      <c r="O240" s="198"/>
      <c r="P240" s="198"/>
      <c r="Q240" s="198"/>
      <c r="R240" s="198"/>
      <c r="S240" s="198"/>
      <c r="T240" s="199"/>
      <c r="AT240" s="200" t="s">
        <v>128</v>
      </c>
      <c r="AU240" s="200" t="s">
        <v>82</v>
      </c>
      <c r="AV240" s="13" t="s">
        <v>82</v>
      </c>
      <c r="AW240" s="13" t="s">
        <v>33</v>
      </c>
      <c r="AX240" s="13" t="s">
        <v>71</v>
      </c>
      <c r="AY240" s="200" t="s">
        <v>117</v>
      </c>
    </row>
    <row r="241" spans="1:65" s="13" customFormat="1" ht="10.199999999999999">
      <c r="B241" s="190"/>
      <c r="C241" s="191"/>
      <c r="D241" s="185" t="s">
        <v>128</v>
      </c>
      <c r="E241" s="192" t="s">
        <v>19</v>
      </c>
      <c r="F241" s="193" t="s">
        <v>382</v>
      </c>
      <c r="G241" s="191"/>
      <c r="H241" s="194">
        <v>2.0219999999999998</v>
      </c>
      <c r="I241" s="195"/>
      <c r="J241" s="191"/>
      <c r="K241" s="191"/>
      <c r="L241" s="196"/>
      <c r="M241" s="197"/>
      <c r="N241" s="198"/>
      <c r="O241" s="198"/>
      <c r="P241" s="198"/>
      <c r="Q241" s="198"/>
      <c r="R241" s="198"/>
      <c r="S241" s="198"/>
      <c r="T241" s="199"/>
      <c r="AT241" s="200" t="s">
        <v>128</v>
      </c>
      <c r="AU241" s="200" t="s">
        <v>82</v>
      </c>
      <c r="AV241" s="13" t="s">
        <v>82</v>
      </c>
      <c r="AW241" s="13" t="s">
        <v>33</v>
      </c>
      <c r="AX241" s="13" t="s">
        <v>71</v>
      </c>
      <c r="AY241" s="200" t="s">
        <v>117</v>
      </c>
    </row>
    <row r="242" spans="1:65" s="12" customFormat="1" ht="22.8" customHeight="1">
      <c r="B242" s="156"/>
      <c r="C242" s="157"/>
      <c r="D242" s="158" t="s">
        <v>70</v>
      </c>
      <c r="E242" s="170" t="s">
        <v>394</v>
      </c>
      <c r="F242" s="170" t="s">
        <v>395</v>
      </c>
      <c r="G242" s="157"/>
      <c r="H242" s="157"/>
      <c r="I242" s="160"/>
      <c r="J242" s="171">
        <f>BK242</f>
        <v>0</v>
      </c>
      <c r="K242" s="157"/>
      <c r="L242" s="162"/>
      <c r="M242" s="163"/>
      <c r="N242" s="164"/>
      <c r="O242" s="164"/>
      <c r="P242" s="165">
        <f>SUM(P243:P244)</f>
        <v>0</v>
      </c>
      <c r="Q242" s="164"/>
      <c r="R242" s="165">
        <f>SUM(R243:R244)</f>
        <v>0</v>
      </c>
      <c r="S242" s="164"/>
      <c r="T242" s="166">
        <f>SUM(T243:T244)</f>
        <v>0</v>
      </c>
      <c r="AR242" s="167" t="s">
        <v>79</v>
      </c>
      <c r="AT242" s="168" t="s">
        <v>70</v>
      </c>
      <c r="AU242" s="168" t="s">
        <v>79</v>
      </c>
      <c r="AY242" s="167" t="s">
        <v>117</v>
      </c>
      <c r="BK242" s="169">
        <f>SUM(BK243:BK244)</f>
        <v>0</v>
      </c>
    </row>
    <row r="243" spans="1:65" s="2" customFormat="1" ht="13.8" customHeight="1">
      <c r="A243" s="33"/>
      <c r="B243" s="34"/>
      <c r="C243" s="172" t="s">
        <v>396</v>
      </c>
      <c r="D243" s="172" t="s">
        <v>119</v>
      </c>
      <c r="E243" s="173" t="s">
        <v>397</v>
      </c>
      <c r="F243" s="174" t="s">
        <v>398</v>
      </c>
      <c r="G243" s="175" t="s">
        <v>254</v>
      </c>
      <c r="H243" s="176">
        <v>225.898</v>
      </c>
      <c r="I243" s="177"/>
      <c r="J243" s="178">
        <f>ROUND(I243*H243,2)</f>
        <v>0</v>
      </c>
      <c r="K243" s="174" t="s">
        <v>123</v>
      </c>
      <c r="L243" s="38"/>
      <c r="M243" s="179" t="s">
        <v>19</v>
      </c>
      <c r="N243" s="180" t="s">
        <v>42</v>
      </c>
      <c r="O243" s="63"/>
      <c r="P243" s="181">
        <f>O243*H243</f>
        <v>0</v>
      </c>
      <c r="Q243" s="181">
        <v>0</v>
      </c>
      <c r="R243" s="181">
        <f>Q243*H243</f>
        <v>0</v>
      </c>
      <c r="S243" s="181">
        <v>0</v>
      </c>
      <c r="T243" s="18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83" t="s">
        <v>124</v>
      </c>
      <c r="AT243" s="183" t="s">
        <v>119</v>
      </c>
      <c r="AU243" s="183" t="s">
        <v>82</v>
      </c>
      <c r="AY243" s="16" t="s">
        <v>117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16" t="s">
        <v>79</v>
      </c>
      <c r="BK243" s="184">
        <f>ROUND(I243*H243,2)</f>
        <v>0</v>
      </c>
      <c r="BL243" s="16" t="s">
        <v>124</v>
      </c>
      <c r="BM243" s="183" t="s">
        <v>399</v>
      </c>
    </row>
    <row r="244" spans="1:65" s="2" customFormat="1" ht="10.199999999999999">
      <c r="A244" s="33"/>
      <c r="B244" s="34"/>
      <c r="C244" s="35"/>
      <c r="D244" s="185" t="s">
        <v>126</v>
      </c>
      <c r="E244" s="35"/>
      <c r="F244" s="186" t="s">
        <v>400</v>
      </c>
      <c r="G244" s="35"/>
      <c r="H244" s="35"/>
      <c r="I244" s="187"/>
      <c r="J244" s="35"/>
      <c r="K244" s="35"/>
      <c r="L244" s="38"/>
      <c r="M244" s="202"/>
      <c r="N244" s="203"/>
      <c r="O244" s="204"/>
      <c r="P244" s="204"/>
      <c r="Q244" s="204"/>
      <c r="R244" s="204"/>
      <c r="S244" s="204"/>
      <c r="T244" s="205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6" t="s">
        <v>126</v>
      </c>
      <c r="AU244" s="16" t="s">
        <v>82</v>
      </c>
    </row>
    <row r="245" spans="1:65" s="2" customFormat="1" ht="6.9" customHeight="1">
      <c r="A245" s="33"/>
      <c r="B245" s="46"/>
      <c r="C245" s="47"/>
      <c r="D245" s="47"/>
      <c r="E245" s="47"/>
      <c r="F245" s="47"/>
      <c r="G245" s="47"/>
      <c r="H245" s="47"/>
      <c r="I245" s="47"/>
      <c r="J245" s="47"/>
      <c r="K245" s="47"/>
      <c r="L245" s="38"/>
      <c r="M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</row>
  </sheetData>
  <sheetProtection algorithmName="SHA-512" hashValue="CFnouU9+T1ivY2y3tgX8FHAndaM+Lfe14PrHHOsIRhRFnPNdX4Bxz54l1b64eImnwWCY1n0cCP/5IPk3O540Rw==" saltValue="thZo+QjFFO2AQQeuP9uQwBdqq0bgI7B1u9sn5xloboxftYV6Nd4igUwtdtfjF1tcmi69bH6GTqo9zDsfjJbRJA==" spinCount="100000" sheet="1" objects="1" scenarios="1" formatColumns="0" formatRows="0" autoFilter="0"/>
  <autoFilter ref="C87:K24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>
      <selection activeCell="E122" sqref="E122"/>
    </sheetView>
  </sheetViews>
  <sheetFormatPr defaultRowHeight="14.4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108" style="1" customWidth="1"/>
    <col min="7" max="7" width="8" style="1" customWidth="1"/>
    <col min="8" max="8" width="15" style="1" customWidth="1"/>
    <col min="9" max="9" width="16.85546875" style="1" customWidth="1"/>
    <col min="10" max="11" width="23.85546875" style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85</v>
      </c>
    </row>
    <row r="3" spans="1:46" s="1" customFormat="1" ht="6.9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1:46" s="1" customFormat="1" ht="24.9" customHeight="1">
      <c r="B4" s="19"/>
      <c r="D4" s="102" t="s">
        <v>86</v>
      </c>
      <c r="L4" s="19"/>
      <c r="M4" s="103" t="s">
        <v>10</v>
      </c>
      <c r="AT4" s="16" t="s">
        <v>4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104" t="s">
        <v>16</v>
      </c>
      <c r="L6" s="19"/>
    </row>
    <row r="7" spans="1:46" s="1" customFormat="1" ht="14.4" customHeight="1">
      <c r="B7" s="19"/>
      <c r="E7" s="327" t="str">
        <f>'Rekapitulace stavby'!K6</f>
        <v>Tichá Orlice, jez Mladkov, oprava přelivné plochy, ř. km 89,064</v>
      </c>
      <c r="F7" s="328"/>
      <c r="G7" s="328"/>
      <c r="H7" s="328"/>
      <c r="L7" s="19"/>
    </row>
    <row r="8" spans="1:46" s="2" customFormat="1" ht="12" customHeight="1">
      <c r="A8" s="33"/>
      <c r="B8" s="38"/>
      <c r="C8" s="33"/>
      <c r="D8" s="104" t="s">
        <v>87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5.6" customHeight="1">
      <c r="A9" s="33"/>
      <c r="B9" s="38"/>
      <c r="C9" s="33"/>
      <c r="D9" s="33"/>
      <c r="E9" s="329" t="s">
        <v>401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0.199999999999999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13. 10. 2020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 xml:space="preserve"> </v>
      </c>
      <c r="F24" s="33"/>
      <c r="G24" s="33"/>
      <c r="H24" s="33"/>
      <c r="I24" s="104" t="s">
        <v>28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 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15" t="s">
        <v>41</v>
      </c>
      <c r="E33" s="104" t="s">
        <v>42</v>
      </c>
      <c r="F33" s="116">
        <f>ROUND((SUM(BE81:BE117)),  2)</f>
        <v>0</v>
      </c>
      <c r="G33" s="33"/>
      <c r="H33" s="33"/>
      <c r="I33" s="117">
        <v>0.21</v>
      </c>
      <c r="J33" s="116">
        <f>ROUND(((SUM(BE81:BE117))*I33),  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4" t="s">
        <v>43</v>
      </c>
      <c r="F34" s="116">
        <f>ROUND((SUM(BF81:BF117)),  2)</f>
        <v>0</v>
      </c>
      <c r="G34" s="33"/>
      <c r="H34" s="33"/>
      <c r="I34" s="117">
        <v>0.15</v>
      </c>
      <c r="J34" s="116">
        <f>ROUND(((SUM(BF81:BF117))*I34),  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8"/>
      <c r="C35" s="33"/>
      <c r="D35" s="33"/>
      <c r="E35" s="104" t="s">
        <v>44</v>
      </c>
      <c r="F35" s="116">
        <f>ROUND((SUM(BG81:BG117)),  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8"/>
      <c r="C36" s="33"/>
      <c r="D36" s="33"/>
      <c r="E36" s="104" t="s">
        <v>45</v>
      </c>
      <c r="F36" s="116">
        <f>ROUND((SUM(BH81:BH117)),  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8"/>
      <c r="C37" s="33"/>
      <c r="D37" s="33"/>
      <c r="E37" s="104" t="s">
        <v>46</v>
      </c>
      <c r="F37" s="116">
        <f>ROUND((SUM(BI81:BI117)),  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89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34" t="str">
        <f>E7</f>
        <v>Tichá Orlice, jez Mladkov, oprava přelivné plochy, ř. km 89,064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>
      <c r="A49" s="33"/>
      <c r="B49" s="34"/>
      <c r="C49" s="28" t="s">
        <v>87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5.6" customHeight="1">
      <c r="A50" s="33"/>
      <c r="B50" s="34"/>
      <c r="C50" s="35"/>
      <c r="D50" s="35"/>
      <c r="E50" s="306" t="str">
        <f>E9</f>
        <v>VON - Vedlejší a ostatní náklady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13. 10. 2020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26.4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>
      <c r="A57" s="33"/>
      <c r="B57" s="34"/>
      <c r="C57" s="129" t="s">
        <v>90</v>
      </c>
      <c r="D57" s="130"/>
      <c r="E57" s="130"/>
      <c r="F57" s="130"/>
      <c r="G57" s="130"/>
      <c r="H57" s="130"/>
      <c r="I57" s="130"/>
      <c r="J57" s="131" t="s">
        <v>91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92</v>
      </c>
    </row>
    <row r="60" spans="1:47" s="9" customFormat="1" ht="24.9" customHeight="1">
      <c r="B60" s="133"/>
      <c r="C60" s="134"/>
      <c r="D60" s="135" t="s">
        <v>402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1:47" s="10" customFormat="1" ht="19.95" customHeight="1">
      <c r="B61" s="139"/>
      <c r="C61" s="140"/>
      <c r="D61" s="141" t="s">
        <v>403</v>
      </c>
      <c r="E61" s="142"/>
      <c r="F61" s="142"/>
      <c r="G61" s="142"/>
      <c r="H61" s="142"/>
      <c r="I61" s="142"/>
      <c r="J61" s="143">
        <f>J92</f>
        <v>0</v>
      </c>
      <c r="K61" s="140"/>
      <c r="L61" s="144"/>
    </row>
    <row r="62" spans="1:47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6.9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" customHeight="1">
      <c r="A68" s="33"/>
      <c r="B68" s="34"/>
      <c r="C68" s="22" t="s">
        <v>102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" customHeight="1">
      <c r="A71" s="33"/>
      <c r="B71" s="34"/>
      <c r="C71" s="35"/>
      <c r="D71" s="35"/>
      <c r="E71" s="334" t="str">
        <f>E7</f>
        <v>Tichá Orlice, jez Mladkov, oprava přelivné plochy, ř. km 89,064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87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6" t="str">
        <f>E9</f>
        <v>VON - Vedlejší a ostatní náklady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 xml:space="preserve"> </v>
      </c>
      <c r="G75" s="35"/>
      <c r="H75" s="35"/>
      <c r="I75" s="28" t="s">
        <v>23</v>
      </c>
      <c r="J75" s="58" t="str">
        <f>IF(J12="","",J12)</f>
        <v>13. 10. 2020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" customHeight="1">
      <c r="A77" s="33"/>
      <c r="B77" s="34"/>
      <c r="C77" s="28" t="s">
        <v>25</v>
      </c>
      <c r="D77" s="35"/>
      <c r="E77" s="35"/>
      <c r="F77" s="26" t="str">
        <f>E15</f>
        <v>Povodí Labe, státní podnik, Hradec Králové</v>
      </c>
      <c r="G77" s="35"/>
      <c r="H77" s="35"/>
      <c r="I77" s="28" t="s">
        <v>31</v>
      </c>
      <c r="J77" s="31" t="str">
        <f>E21</f>
        <v>Agroprojekce Litomyšl, s.r.o.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29</v>
      </c>
      <c r="D78" s="35"/>
      <c r="E78" s="35"/>
      <c r="F78" s="26" t="str">
        <f>IF(E18="","",E18)</f>
        <v>Vyplň údaj</v>
      </c>
      <c r="G78" s="35"/>
      <c r="H78" s="35"/>
      <c r="I78" s="28" t="s">
        <v>34</v>
      </c>
      <c r="J78" s="31" t="str">
        <f>E24</f>
        <v xml:space="preserve"> 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103</v>
      </c>
      <c r="D80" s="148" t="s">
        <v>56</v>
      </c>
      <c r="E80" s="148" t="s">
        <v>52</v>
      </c>
      <c r="F80" s="148" t="s">
        <v>53</v>
      </c>
      <c r="G80" s="148" t="s">
        <v>104</v>
      </c>
      <c r="H80" s="148" t="s">
        <v>105</v>
      </c>
      <c r="I80" s="148" t="s">
        <v>106</v>
      </c>
      <c r="J80" s="148" t="s">
        <v>91</v>
      </c>
      <c r="K80" s="149" t="s">
        <v>107</v>
      </c>
      <c r="L80" s="150"/>
      <c r="M80" s="67" t="s">
        <v>19</v>
      </c>
      <c r="N80" s="68" t="s">
        <v>41</v>
      </c>
      <c r="O80" s="68" t="s">
        <v>108</v>
      </c>
      <c r="P80" s="68" t="s">
        <v>109</v>
      </c>
      <c r="Q80" s="68" t="s">
        <v>110</v>
      </c>
      <c r="R80" s="68" t="s">
        <v>111</v>
      </c>
      <c r="S80" s="68" t="s">
        <v>112</v>
      </c>
      <c r="T80" s="69" t="s">
        <v>113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5" s="2" customFormat="1" ht="22.8" customHeight="1">
      <c r="A81" s="33"/>
      <c r="B81" s="34"/>
      <c r="C81" s="74" t="s">
        <v>114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92</v>
      </c>
      <c r="BK81" s="155">
        <f>BK82</f>
        <v>0</v>
      </c>
    </row>
    <row r="82" spans="1:65" s="12" customFormat="1" ht="25.95" customHeight="1">
      <c r="B82" s="156"/>
      <c r="C82" s="157"/>
      <c r="D82" s="158" t="s">
        <v>70</v>
      </c>
      <c r="E82" s="159" t="s">
        <v>404</v>
      </c>
      <c r="F82" s="159" t="s">
        <v>405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P83+SUM(P84:P92)</f>
        <v>0</v>
      </c>
      <c r="Q82" s="164"/>
      <c r="R82" s="165">
        <f>R83+SUM(R84:R92)</f>
        <v>0</v>
      </c>
      <c r="S82" s="164"/>
      <c r="T82" s="166">
        <f>T83+SUM(T84:T92)</f>
        <v>0</v>
      </c>
      <c r="AR82" s="167" t="s">
        <v>146</v>
      </c>
      <c r="AT82" s="168" t="s">
        <v>70</v>
      </c>
      <c r="AU82" s="168" t="s">
        <v>71</v>
      </c>
      <c r="AY82" s="167" t="s">
        <v>117</v>
      </c>
      <c r="BK82" s="169">
        <f>BK83+SUM(BK84:BK92)</f>
        <v>0</v>
      </c>
    </row>
    <row r="83" spans="1:65" s="2" customFormat="1" ht="13.8" customHeight="1">
      <c r="A83" s="33"/>
      <c r="B83" s="34"/>
      <c r="C83" s="172" t="s">
        <v>79</v>
      </c>
      <c r="D83" s="172" t="s">
        <v>119</v>
      </c>
      <c r="E83" s="173" t="s">
        <v>406</v>
      </c>
      <c r="F83" s="174" t="s">
        <v>407</v>
      </c>
      <c r="G83" s="175" t="s">
        <v>408</v>
      </c>
      <c r="H83" s="176">
        <v>1</v>
      </c>
      <c r="I83" s="177"/>
      <c r="J83" s="178">
        <f>ROUND(I83*H83,2)</f>
        <v>0</v>
      </c>
      <c r="K83" s="174" t="s">
        <v>19</v>
      </c>
      <c r="L83" s="38"/>
      <c r="M83" s="179" t="s">
        <v>19</v>
      </c>
      <c r="N83" s="180" t="s">
        <v>42</v>
      </c>
      <c r="O83" s="63"/>
      <c r="P83" s="181">
        <f>O83*H83</f>
        <v>0</v>
      </c>
      <c r="Q83" s="181">
        <v>0</v>
      </c>
      <c r="R83" s="181">
        <f>Q83*H83</f>
        <v>0</v>
      </c>
      <c r="S83" s="181">
        <v>0</v>
      </c>
      <c r="T83" s="182">
        <f>S83*H83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R83" s="183" t="s">
        <v>409</v>
      </c>
      <c r="AT83" s="183" t="s">
        <v>119</v>
      </c>
      <c r="AU83" s="183" t="s">
        <v>79</v>
      </c>
      <c r="AY83" s="16" t="s">
        <v>117</v>
      </c>
      <c r="BE83" s="184">
        <f>IF(N83="základní",J83,0)</f>
        <v>0</v>
      </c>
      <c r="BF83" s="184">
        <f>IF(N83="snížená",J83,0)</f>
        <v>0</v>
      </c>
      <c r="BG83" s="184">
        <f>IF(N83="zákl. přenesená",J83,0)</f>
        <v>0</v>
      </c>
      <c r="BH83" s="184">
        <f>IF(N83="sníž. přenesená",J83,0)</f>
        <v>0</v>
      </c>
      <c r="BI83" s="184">
        <f>IF(N83="nulová",J83,0)</f>
        <v>0</v>
      </c>
      <c r="BJ83" s="16" t="s">
        <v>79</v>
      </c>
      <c r="BK83" s="184">
        <f>ROUND(I83*H83,2)</f>
        <v>0</v>
      </c>
      <c r="BL83" s="16" t="s">
        <v>409</v>
      </c>
      <c r="BM83" s="183" t="s">
        <v>410</v>
      </c>
    </row>
    <row r="84" spans="1:65" s="2" customFormat="1" ht="10.199999999999999">
      <c r="A84" s="33"/>
      <c r="B84" s="34"/>
      <c r="C84" s="35"/>
      <c r="D84" s="185" t="s">
        <v>126</v>
      </c>
      <c r="E84" s="35"/>
      <c r="F84" s="186" t="s">
        <v>407</v>
      </c>
      <c r="G84" s="35"/>
      <c r="H84" s="35"/>
      <c r="I84" s="187"/>
      <c r="J84" s="35"/>
      <c r="K84" s="35"/>
      <c r="L84" s="38"/>
      <c r="M84" s="188"/>
      <c r="N84" s="189"/>
      <c r="O84" s="63"/>
      <c r="P84" s="63"/>
      <c r="Q84" s="63"/>
      <c r="R84" s="63"/>
      <c r="S84" s="63"/>
      <c r="T84" s="64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6" t="s">
        <v>126</v>
      </c>
      <c r="AU84" s="16" t="s">
        <v>79</v>
      </c>
    </row>
    <row r="85" spans="1:65" s="2" customFormat="1" ht="278.39999999999998">
      <c r="A85" s="33"/>
      <c r="B85" s="34"/>
      <c r="C85" s="35"/>
      <c r="D85" s="185" t="s">
        <v>248</v>
      </c>
      <c r="E85" s="35"/>
      <c r="F85" s="201" t="s">
        <v>411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248</v>
      </c>
      <c r="AU85" s="16" t="s">
        <v>79</v>
      </c>
    </row>
    <row r="86" spans="1:65" s="2" customFormat="1" ht="13.8" customHeight="1">
      <c r="A86" s="33"/>
      <c r="B86" s="34"/>
      <c r="C86" s="172" t="s">
        <v>82</v>
      </c>
      <c r="D86" s="172" t="s">
        <v>119</v>
      </c>
      <c r="E86" s="173" t="s">
        <v>412</v>
      </c>
      <c r="F86" s="174" t="s">
        <v>413</v>
      </c>
      <c r="G86" s="175" t="s">
        <v>408</v>
      </c>
      <c r="H86" s="176">
        <v>1</v>
      </c>
      <c r="I86" s="177"/>
      <c r="J86" s="178">
        <f>ROUND(I86*H86,2)</f>
        <v>0</v>
      </c>
      <c r="K86" s="174" t="s">
        <v>19</v>
      </c>
      <c r="L86" s="38"/>
      <c r="M86" s="179" t="s">
        <v>19</v>
      </c>
      <c r="N86" s="180" t="s">
        <v>42</v>
      </c>
      <c r="O86" s="63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83" t="s">
        <v>409</v>
      </c>
      <c r="AT86" s="183" t="s">
        <v>119</v>
      </c>
      <c r="AU86" s="183" t="s">
        <v>79</v>
      </c>
      <c r="AY86" s="16" t="s">
        <v>117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16" t="s">
        <v>79</v>
      </c>
      <c r="BK86" s="184">
        <f>ROUND(I86*H86,2)</f>
        <v>0</v>
      </c>
      <c r="BL86" s="16" t="s">
        <v>409</v>
      </c>
      <c r="BM86" s="183" t="s">
        <v>414</v>
      </c>
    </row>
    <row r="87" spans="1:65" s="2" customFormat="1" ht="10.199999999999999">
      <c r="A87" s="33"/>
      <c r="B87" s="34"/>
      <c r="C87" s="35"/>
      <c r="D87" s="185" t="s">
        <v>126</v>
      </c>
      <c r="E87" s="35"/>
      <c r="F87" s="186" t="s">
        <v>413</v>
      </c>
      <c r="G87" s="35"/>
      <c r="H87" s="35"/>
      <c r="I87" s="187"/>
      <c r="J87" s="35"/>
      <c r="K87" s="35"/>
      <c r="L87" s="38"/>
      <c r="M87" s="188"/>
      <c r="N87" s="189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126</v>
      </c>
      <c r="AU87" s="16" t="s">
        <v>79</v>
      </c>
    </row>
    <row r="88" spans="1:65" s="2" customFormat="1" ht="76.8">
      <c r="A88" s="33"/>
      <c r="B88" s="34"/>
      <c r="C88" s="35"/>
      <c r="D88" s="185" t="s">
        <v>248</v>
      </c>
      <c r="E88" s="35"/>
      <c r="F88" s="201" t="s">
        <v>415</v>
      </c>
      <c r="G88" s="35"/>
      <c r="H88" s="35"/>
      <c r="I88" s="187"/>
      <c r="J88" s="35"/>
      <c r="K88" s="35"/>
      <c r="L88" s="38"/>
      <c r="M88" s="188"/>
      <c r="N88" s="189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248</v>
      </c>
      <c r="AU88" s="16" t="s">
        <v>79</v>
      </c>
    </row>
    <row r="89" spans="1:65" s="2" customFormat="1" ht="13.8" customHeight="1">
      <c r="A89" s="33"/>
      <c r="B89" s="34"/>
      <c r="C89" s="172" t="s">
        <v>136</v>
      </c>
      <c r="D89" s="172" t="s">
        <v>119</v>
      </c>
      <c r="E89" s="173" t="s">
        <v>416</v>
      </c>
      <c r="F89" s="174" t="s">
        <v>417</v>
      </c>
      <c r="G89" s="175" t="s">
        <v>408</v>
      </c>
      <c r="H89" s="176">
        <v>1</v>
      </c>
      <c r="I89" s="177"/>
      <c r="J89" s="178">
        <f>ROUND(I89*H89,2)</f>
        <v>0</v>
      </c>
      <c r="K89" s="174" t="s">
        <v>19</v>
      </c>
      <c r="L89" s="38"/>
      <c r="M89" s="179" t="s">
        <v>19</v>
      </c>
      <c r="N89" s="180" t="s">
        <v>42</v>
      </c>
      <c r="O89" s="63"/>
      <c r="P89" s="181">
        <f>O89*H89</f>
        <v>0</v>
      </c>
      <c r="Q89" s="181">
        <v>0</v>
      </c>
      <c r="R89" s="181">
        <f>Q89*H89</f>
        <v>0</v>
      </c>
      <c r="S89" s="181">
        <v>0</v>
      </c>
      <c r="T89" s="182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83" t="s">
        <v>409</v>
      </c>
      <c r="AT89" s="183" t="s">
        <v>119</v>
      </c>
      <c r="AU89" s="183" t="s">
        <v>79</v>
      </c>
      <c r="AY89" s="16" t="s">
        <v>117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16" t="s">
        <v>79</v>
      </c>
      <c r="BK89" s="184">
        <f>ROUND(I89*H89,2)</f>
        <v>0</v>
      </c>
      <c r="BL89" s="16" t="s">
        <v>409</v>
      </c>
      <c r="BM89" s="183" t="s">
        <v>418</v>
      </c>
    </row>
    <row r="90" spans="1:65" s="2" customFormat="1" ht="10.199999999999999">
      <c r="A90" s="33"/>
      <c r="B90" s="34"/>
      <c r="C90" s="35"/>
      <c r="D90" s="185" t="s">
        <v>126</v>
      </c>
      <c r="E90" s="35"/>
      <c r="F90" s="186" t="s">
        <v>419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126</v>
      </c>
      <c r="AU90" s="16" t="s">
        <v>79</v>
      </c>
    </row>
    <row r="91" spans="1:65" s="2" customFormat="1" ht="19.2">
      <c r="A91" s="33"/>
      <c r="B91" s="34"/>
      <c r="C91" s="35"/>
      <c r="D91" s="185" t="s">
        <v>248</v>
      </c>
      <c r="E91" s="35"/>
      <c r="F91" s="201" t="s">
        <v>420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248</v>
      </c>
      <c r="AU91" s="16" t="s">
        <v>79</v>
      </c>
    </row>
    <row r="92" spans="1:65" s="12" customFormat="1" ht="22.8" customHeight="1">
      <c r="B92" s="156"/>
      <c r="C92" s="157"/>
      <c r="D92" s="158" t="s">
        <v>70</v>
      </c>
      <c r="E92" s="170" t="s">
        <v>421</v>
      </c>
      <c r="F92" s="170" t="s">
        <v>422</v>
      </c>
      <c r="G92" s="157"/>
      <c r="H92" s="157"/>
      <c r="I92" s="160"/>
      <c r="J92" s="171">
        <f>BK92</f>
        <v>0</v>
      </c>
      <c r="K92" s="157"/>
      <c r="L92" s="162"/>
      <c r="M92" s="163"/>
      <c r="N92" s="164"/>
      <c r="O92" s="164"/>
      <c r="P92" s="165">
        <f>SUM(P93:P117)</f>
        <v>0</v>
      </c>
      <c r="Q92" s="164"/>
      <c r="R92" s="165">
        <f>SUM(R93:R117)</f>
        <v>0</v>
      </c>
      <c r="S92" s="164"/>
      <c r="T92" s="166">
        <f>SUM(T93:T117)</f>
        <v>0</v>
      </c>
      <c r="AR92" s="167" t="s">
        <v>124</v>
      </c>
      <c r="AT92" s="168" t="s">
        <v>70</v>
      </c>
      <c r="AU92" s="168" t="s">
        <v>79</v>
      </c>
      <c r="AY92" s="167" t="s">
        <v>117</v>
      </c>
      <c r="BK92" s="169">
        <f>SUM(BK93:BK117)</f>
        <v>0</v>
      </c>
    </row>
    <row r="93" spans="1:65" s="2" customFormat="1" ht="13.8" customHeight="1">
      <c r="A93" s="33"/>
      <c r="B93" s="34"/>
      <c r="C93" s="172" t="s">
        <v>124</v>
      </c>
      <c r="D93" s="172" t="s">
        <v>119</v>
      </c>
      <c r="E93" s="173" t="s">
        <v>423</v>
      </c>
      <c r="F93" s="174" t="s">
        <v>424</v>
      </c>
      <c r="G93" s="175" t="s">
        <v>408</v>
      </c>
      <c r="H93" s="176">
        <v>1</v>
      </c>
      <c r="I93" s="177"/>
      <c r="J93" s="178">
        <f>ROUND(I93*H93,2)</f>
        <v>0</v>
      </c>
      <c r="K93" s="174" t="s">
        <v>19</v>
      </c>
      <c r="L93" s="38"/>
      <c r="M93" s="179" t="s">
        <v>19</v>
      </c>
      <c r="N93" s="180" t="s">
        <v>42</v>
      </c>
      <c r="O93" s="63"/>
      <c r="P93" s="181">
        <f>O93*H93</f>
        <v>0</v>
      </c>
      <c r="Q93" s="181">
        <v>0</v>
      </c>
      <c r="R93" s="181">
        <f>Q93*H93</f>
        <v>0</v>
      </c>
      <c r="S93" s="181">
        <v>0</v>
      </c>
      <c r="T93" s="182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83" t="s">
        <v>425</v>
      </c>
      <c r="AT93" s="183" t="s">
        <v>119</v>
      </c>
      <c r="AU93" s="183" t="s">
        <v>82</v>
      </c>
      <c r="AY93" s="16" t="s">
        <v>117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6" t="s">
        <v>79</v>
      </c>
      <c r="BK93" s="184">
        <f>ROUND(I93*H93,2)</f>
        <v>0</v>
      </c>
      <c r="BL93" s="16" t="s">
        <v>425</v>
      </c>
      <c r="BM93" s="183" t="s">
        <v>426</v>
      </c>
    </row>
    <row r="94" spans="1:65" s="2" customFormat="1" ht="10.199999999999999">
      <c r="A94" s="33"/>
      <c r="B94" s="34"/>
      <c r="C94" s="35"/>
      <c r="D94" s="185" t="s">
        <v>126</v>
      </c>
      <c r="E94" s="35"/>
      <c r="F94" s="186" t="s">
        <v>424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126</v>
      </c>
      <c r="AU94" s="16" t="s">
        <v>82</v>
      </c>
    </row>
    <row r="95" spans="1:65" s="2" customFormat="1" ht="13.8" customHeight="1">
      <c r="A95" s="33"/>
      <c r="B95" s="34"/>
      <c r="C95" s="172" t="s">
        <v>146</v>
      </c>
      <c r="D95" s="172" t="s">
        <v>119</v>
      </c>
      <c r="E95" s="173" t="s">
        <v>427</v>
      </c>
      <c r="F95" s="174" t="s">
        <v>428</v>
      </c>
      <c r="G95" s="175" t="s">
        <v>408</v>
      </c>
      <c r="H95" s="176">
        <v>1</v>
      </c>
      <c r="I95" s="177"/>
      <c r="J95" s="178">
        <f>ROUND(I95*H95,2)</f>
        <v>0</v>
      </c>
      <c r="K95" s="174" t="s">
        <v>19</v>
      </c>
      <c r="L95" s="38"/>
      <c r="M95" s="179" t="s">
        <v>19</v>
      </c>
      <c r="N95" s="180" t="s">
        <v>42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425</v>
      </c>
      <c r="AT95" s="183" t="s">
        <v>119</v>
      </c>
      <c r="AU95" s="183" t="s">
        <v>82</v>
      </c>
      <c r="AY95" s="16" t="s">
        <v>117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79</v>
      </c>
      <c r="BK95" s="184">
        <f>ROUND(I95*H95,2)</f>
        <v>0</v>
      </c>
      <c r="BL95" s="16" t="s">
        <v>425</v>
      </c>
      <c r="BM95" s="183" t="s">
        <v>429</v>
      </c>
    </row>
    <row r="96" spans="1:65" s="2" customFormat="1" ht="10.199999999999999">
      <c r="A96" s="33"/>
      <c r="B96" s="34"/>
      <c r="C96" s="35"/>
      <c r="D96" s="185" t="s">
        <v>126</v>
      </c>
      <c r="E96" s="35"/>
      <c r="F96" s="186" t="s">
        <v>428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126</v>
      </c>
      <c r="AU96" s="16" t="s">
        <v>82</v>
      </c>
    </row>
    <row r="97" spans="1:65" s="2" customFormat="1" ht="48">
      <c r="A97" s="33"/>
      <c r="B97" s="34"/>
      <c r="C97" s="35"/>
      <c r="D97" s="185" t="s">
        <v>248</v>
      </c>
      <c r="E97" s="35"/>
      <c r="F97" s="201" t="s">
        <v>430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248</v>
      </c>
      <c r="AU97" s="16" t="s">
        <v>82</v>
      </c>
    </row>
    <row r="98" spans="1:65" s="2" customFormat="1" ht="13.8" customHeight="1">
      <c r="A98" s="33"/>
      <c r="B98" s="34"/>
      <c r="C98" s="172" t="s">
        <v>152</v>
      </c>
      <c r="D98" s="172" t="s">
        <v>119</v>
      </c>
      <c r="E98" s="173" t="s">
        <v>431</v>
      </c>
      <c r="F98" s="174" t="s">
        <v>432</v>
      </c>
      <c r="G98" s="175" t="s">
        <v>408</v>
      </c>
      <c r="H98" s="176">
        <v>1</v>
      </c>
      <c r="I98" s="177"/>
      <c r="J98" s="178">
        <f>ROUND(I98*H98,2)</f>
        <v>0</v>
      </c>
      <c r="K98" s="174" t="s">
        <v>19</v>
      </c>
      <c r="L98" s="38"/>
      <c r="M98" s="179" t="s">
        <v>19</v>
      </c>
      <c r="N98" s="180" t="s">
        <v>42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425</v>
      </c>
      <c r="AT98" s="183" t="s">
        <v>119</v>
      </c>
      <c r="AU98" s="183" t="s">
        <v>82</v>
      </c>
      <c r="AY98" s="16" t="s">
        <v>117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79</v>
      </c>
      <c r="BK98" s="184">
        <f>ROUND(I98*H98,2)</f>
        <v>0</v>
      </c>
      <c r="BL98" s="16" t="s">
        <v>425</v>
      </c>
      <c r="BM98" s="183" t="s">
        <v>433</v>
      </c>
    </row>
    <row r="99" spans="1:65" s="2" customFormat="1" ht="10.199999999999999">
      <c r="A99" s="33"/>
      <c r="B99" s="34"/>
      <c r="C99" s="35"/>
      <c r="D99" s="185" t="s">
        <v>126</v>
      </c>
      <c r="E99" s="35"/>
      <c r="F99" s="186" t="s">
        <v>434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126</v>
      </c>
      <c r="AU99" s="16" t="s">
        <v>82</v>
      </c>
    </row>
    <row r="100" spans="1:65" s="2" customFormat="1" ht="22.2" customHeight="1">
      <c r="A100" s="33"/>
      <c r="B100" s="34"/>
      <c r="C100" s="172" t="s">
        <v>157</v>
      </c>
      <c r="D100" s="172" t="s">
        <v>119</v>
      </c>
      <c r="E100" s="173" t="s">
        <v>435</v>
      </c>
      <c r="F100" s="174" t="s">
        <v>436</v>
      </c>
      <c r="G100" s="175" t="s">
        <v>408</v>
      </c>
      <c r="H100" s="176">
        <v>1</v>
      </c>
      <c r="I100" s="177"/>
      <c r="J100" s="178">
        <f>ROUND(I100*H100,2)</f>
        <v>0</v>
      </c>
      <c r="K100" s="174" t="s">
        <v>19</v>
      </c>
      <c r="L100" s="38"/>
      <c r="M100" s="179" t="s">
        <v>19</v>
      </c>
      <c r="N100" s="180" t="s">
        <v>42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425</v>
      </c>
      <c r="AT100" s="183" t="s">
        <v>119</v>
      </c>
      <c r="AU100" s="183" t="s">
        <v>82</v>
      </c>
      <c r="AY100" s="16" t="s">
        <v>117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79</v>
      </c>
      <c r="BK100" s="184">
        <f>ROUND(I100*H100,2)</f>
        <v>0</v>
      </c>
      <c r="BL100" s="16" t="s">
        <v>425</v>
      </c>
      <c r="BM100" s="183" t="s">
        <v>437</v>
      </c>
    </row>
    <row r="101" spans="1:65" s="2" customFormat="1" ht="19.2">
      <c r="A101" s="33"/>
      <c r="B101" s="34"/>
      <c r="C101" s="35"/>
      <c r="D101" s="185" t="s">
        <v>126</v>
      </c>
      <c r="E101" s="35"/>
      <c r="F101" s="186" t="s">
        <v>438</v>
      </c>
      <c r="G101" s="35"/>
      <c r="H101" s="35"/>
      <c r="I101" s="187"/>
      <c r="J101" s="35"/>
      <c r="K101" s="35"/>
      <c r="L101" s="38"/>
      <c r="M101" s="188"/>
      <c r="N101" s="189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126</v>
      </c>
      <c r="AU101" s="16" t="s">
        <v>82</v>
      </c>
    </row>
    <row r="102" spans="1:65" s="2" customFormat="1" ht="22.8" customHeight="1">
      <c r="A102" s="33"/>
      <c r="B102" s="34"/>
      <c r="C102" s="172" t="s">
        <v>162</v>
      </c>
      <c r="D102" s="172" t="s">
        <v>119</v>
      </c>
      <c r="E102" s="173" t="s">
        <v>439</v>
      </c>
      <c r="F102" s="174" t="s">
        <v>440</v>
      </c>
      <c r="G102" s="175" t="s">
        <v>441</v>
      </c>
      <c r="H102" s="176">
        <v>1</v>
      </c>
      <c r="I102" s="177"/>
      <c r="J102" s="178">
        <f>ROUND(I102*H102,2)</f>
        <v>0</v>
      </c>
      <c r="K102" s="174" t="s">
        <v>19</v>
      </c>
      <c r="L102" s="38"/>
      <c r="M102" s="179" t="s">
        <v>19</v>
      </c>
      <c r="N102" s="180" t="s">
        <v>42</v>
      </c>
      <c r="O102" s="63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83" t="s">
        <v>425</v>
      </c>
      <c r="AT102" s="183" t="s">
        <v>119</v>
      </c>
      <c r="AU102" s="183" t="s">
        <v>82</v>
      </c>
      <c r="AY102" s="16" t="s">
        <v>117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6" t="s">
        <v>79</v>
      </c>
      <c r="BK102" s="184">
        <f>ROUND(I102*H102,2)</f>
        <v>0</v>
      </c>
      <c r="BL102" s="16" t="s">
        <v>425</v>
      </c>
      <c r="BM102" s="183" t="s">
        <v>442</v>
      </c>
    </row>
    <row r="103" spans="1:65" s="2" customFormat="1" ht="10.199999999999999">
      <c r="A103" s="33"/>
      <c r="B103" s="34"/>
      <c r="C103" s="35"/>
      <c r="D103" s="185" t="s">
        <v>126</v>
      </c>
      <c r="E103" s="35"/>
      <c r="F103" s="186" t="s">
        <v>443</v>
      </c>
      <c r="G103" s="35"/>
      <c r="H103" s="35"/>
      <c r="I103" s="187"/>
      <c r="J103" s="35"/>
      <c r="K103" s="35"/>
      <c r="L103" s="38"/>
      <c r="M103" s="188"/>
      <c r="N103" s="189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126</v>
      </c>
      <c r="AU103" s="16" t="s">
        <v>82</v>
      </c>
    </row>
    <row r="104" spans="1:65" s="2" customFormat="1" ht="48">
      <c r="A104" s="33"/>
      <c r="B104" s="34"/>
      <c r="C104" s="35"/>
      <c r="D104" s="185" t="s">
        <v>248</v>
      </c>
      <c r="E104" s="35"/>
      <c r="F104" s="201" t="s">
        <v>444</v>
      </c>
      <c r="G104" s="35"/>
      <c r="H104" s="35"/>
      <c r="I104" s="187"/>
      <c r="J104" s="35"/>
      <c r="K104" s="35"/>
      <c r="L104" s="38"/>
      <c r="M104" s="188"/>
      <c r="N104" s="189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248</v>
      </c>
      <c r="AU104" s="16" t="s">
        <v>82</v>
      </c>
    </row>
    <row r="105" spans="1:65" s="2" customFormat="1" ht="35.4" customHeight="1">
      <c r="A105" s="33"/>
      <c r="B105" s="34"/>
      <c r="C105" s="172" t="s">
        <v>168</v>
      </c>
      <c r="D105" s="172" t="s">
        <v>119</v>
      </c>
      <c r="E105" s="173" t="s">
        <v>445</v>
      </c>
      <c r="F105" s="174" t="s">
        <v>446</v>
      </c>
      <c r="G105" s="175" t="s">
        <v>441</v>
      </c>
      <c r="H105" s="176">
        <v>1</v>
      </c>
      <c r="I105" s="177"/>
      <c r="J105" s="178">
        <f>ROUND(I105*H105,2)</f>
        <v>0</v>
      </c>
      <c r="K105" s="174" t="s">
        <v>19</v>
      </c>
      <c r="L105" s="38"/>
      <c r="M105" s="179" t="s">
        <v>19</v>
      </c>
      <c r="N105" s="180" t="s">
        <v>42</v>
      </c>
      <c r="O105" s="63"/>
      <c r="P105" s="181">
        <f>O105*H105</f>
        <v>0</v>
      </c>
      <c r="Q105" s="181">
        <v>0</v>
      </c>
      <c r="R105" s="181">
        <f>Q105*H105</f>
        <v>0</v>
      </c>
      <c r="S105" s="181">
        <v>0</v>
      </c>
      <c r="T105" s="182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83" t="s">
        <v>425</v>
      </c>
      <c r="AT105" s="183" t="s">
        <v>119</v>
      </c>
      <c r="AU105" s="183" t="s">
        <v>82</v>
      </c>
      <c r="AY105" s="16" t="s">
        <v>117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6" t="s">
        <v>79</v>
      </c>
      <c r="BK105" s="184">
        <f>ROUND(I105*H105,2)</f>
        <v>0</v>
      </c>
      <c r="BL105" s="16" t="s">
        <v>425</v>
      </c>
      <c r="BM105" s="183" t="s">
        <v>447</v>
      </c>
    </row>
    <row r="106" spans="1:65" s="2" customFormat="1" ht="19.2">
      <c r="A106" s="33"/>
      <c r="B106" s="34"/>
      <c r="C106" s="35"/>
      <c r="D106" s="185" t="s">
        <v>126</v>
      </c>
      <c r="E106" s="35"/>
      <c r="F106" s="186" t="s">
        <v>448</v>
      </c>
      <c r="G106" s="35"/>
      <c r="H106" s="35"/>
      <c r="I106" s="187"/>
      <c r="J106" s="35"/>
      <c r="K106" s="35"/>
      <c r="L106" s="38"/>
      <c r="M106" s="188"/>
      <c r="N106" s="189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126</v>
      </c>
      <c r="AU106" s="16" t="s">
        <v>82</v>
      </c>
    </row>
    <row r="107" spans="1:65" s="2" customFormat="1" ht="22.2" customHeight="1">
      <c r="A107" s="33"/>
      <c r="B107" s="34"/>
      <c r="C107" s="172" t="s">
        <v>174</v>
      </c>
      <c r="D107" s="172" t="s">
        <v>119</v>
      </c>
      <c r="E107" s="173" t="s">
        <v>449</v>
      </c>
      <c r="F107" s="174" t="s">
        <v>450</v>
      </c>
      <c r="G107" s="175" t="s">
        <v>408</v>
      </c>
      <c r="H107" s="176">
        <v>1</v>
      </c>
      <c r="I107" s="177"/>
      <c r="J107" s="178">
        <f>ROUND(I107*H107,2)</f>
        <v>0</v>
      </c>
      <c r="K107" s="174" t="s">
        <v>19</v>
      </c>
      <c r="L107" s="38"/>
      <c r="M107" s="179" t="s">
        <v>19</v>
      </c>
      <c r="N107" s="180" t="s">
        <v>42</v>
      </c>
      <c r="O107" s="63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83" t="s">
        <v>425</v>
      </c>
      <c r="AT107" s="183" t="s">
        <v>119</v>
      </c>
      <c r="AU107" s="183" t="s">
        <v>82</v>
      </c>
      <c r="AY107" s="16" t="s">
        <v>117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16" t="s">
        <v>79</v>
      </c>
      <c r="BK107" s="184">
        <f>ROUND(I107*H107,2)</f>
        <v>0</v>
      </c>
      <c r="BL107" s="16" t="s">
        <v>425</v>
      </c>
      <c r="BM107" s="183" t="s">
        <v>451</v>
      </c>
    </row>
    <row r="108" spans="1:65" s="2" customFormat="1" ht="19.2">
      <c r="A108" s="33"/>
      <c r="B108" s="34"/>
      <c r="C108" s="35"/>
      <c r="D108" s="185" t="s">
        <v>126</v>
      </c>
      <c r="E108" s="35"/>
      <c r="F108" s="186" t="s">
        <v>450</v>
      </c>
      <c r="G108" s="35"/>
      <c r="H108" s="35"/>
      <c r="I108" s="187"/>
      <c r="J108" s="35"/>
      <c r="K108" s="35"/>
      <c r="L108" s="38"/>
      <c r="M108" s="188"/>
      <c r="N108" s="189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126</v>
      </c>
      <c r="AU108" s="16" t="s">
        <v>82</v>
      </c>
    </row>
    <row r="109" spans="1:65" s="2" customFormat="1" ht="22.8" customHeight="1">
      <c r="A109" s="33"/>
      <c r="B109" s="34"/>
      <c r="C109" s="172" t="s">
        <v>181</v>
      </c>
      <c r="D109" s="172" t="s">
        <v>119</v>
      </c>
      <c r="E109" s="173" t="s">
        <v>452</v>
      </c>
      <c r="F109" s="174" t="s">
        <v>453</v>
      </c>
      <c r="G109" s="175" t="s">
        <v>408</v>
      </c>
      <c r="H109" s="176">
        <v>1</v>
      </c>
      <c r="I109" s="177"/>
      <c r="J109" s="178">
        <f>ROUND(I109*H109,2)</f>
        <v>0</v>
      </c>
      <c r="K109" s="174" t="s">
        <v>19</v>
      </c>
      <c r="L109" s="38"/>
      <c r="M109" s="179" t="s">
        <v>19</v>
      </c>
      <c r="N109" s="180" t="s">
        <v>42</v>
      </c>
      <c r="O109" s="63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83" t="s">
        <v>425</v>
      </c>
      <c r="AT109" s="183" t="s">
        <v>119</v>
      </c>
      <c r="AU109" s="183" t="s">
        <v>82</v>
      </c>
      <c r="AY109" s="16" t="s">
        <v>117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16" t="s">
        <v>79</v>
      </c>
      <c r="BK109" s="184">
        <f>ROUND(I109*H109,2)</f>
        <v>0</v>
      </c>
      <c r="BL109" s="16" t="s">
        <v>425</v>
      </c>
      <c r="BM109" s="183" t="s">
        <v>454</v>
      </c>
    </row>
    <row r="110" spans="1:65" s="2" customFormat="1" ht="10.199999999999999">
      <c r="A110" s="33"/>
      <c r="B110" s="34"/>
      <c r="C110" s="35"/>
      <c r="D110" s="185" t="s">
        <v>126</v>
      </c>
      <c r="E110" s="35"/>
      <c r="F110" s="186" t="s">
        <v>455</v>
      </c>
      <c r="G110" s="35"/>
      <c r="H110" s="35"/>
      <c r="I110" s="187"/>
      <c r="J110" s="35"/>
      <c r="K110" s="35"/>
      <c r="L110" s="38"/>
      <c r="M110" s="188"/>
      <c r="N110" s="189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126</v>
      </c>
      <c r="AU110" s="16" t="s">
        <v>82</v>
      </c>
    </row>
    <row r="111" spans="1:65" s="2" customFormat="1" ht="22.2" customHeight="1">
      <c r="A111" s="33"/>
      <c r="B111" s="34"/>
      <c r="C111" s="172" t="s">
        <v>189</v>
      </c>
      <c r="D111" s="172" t="s">
        <v>119</v>
      </c>
      <c r="E111" s="173" t="s">
        <v>456</v>
      </c>
      <c r="F111" s="174" t="s">
        <v>457</v>
      </c>
      <c r="G111" s="175" t="s">
        <v>408</v>
      </c>
      <c r="H111" s="176">
        <v>1</v>
      </c>
      <c r="I111" s="177"/>
      <c r="J111" s="178">
        <f>ROUND(I111*H111,2)</f>
        <v>0</v>
      </c>
      <c r="K111" s="174" t="s">
        <v>19</v>
      </c>
      <c r="L111" s="38"/>
      <c r="M111" s="179" t="s">
        <v>19</v>
      </c>
      <c r="N111" s="180" t="s">
        <v>42</v>
      </c>
      <c r="O111" s="63"/>
      <c r="P111" s="181">
        <f>O111*H111</f>
        <v>0</v>
      </c>
      <c r="Q111" s="181">
        <v>0</v>
      </c>
      <c r="R111" s="181">
        <f>Q111*H111</f>
        <v>0</v>
      </c>
      <c r="S111" s="181">
        <v>0</v>
      </c>
      <c r="T111" s="182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83" t="s">
        <v>425</v>
      </c>
      <c r="AT111" s="183" t="s">
        <v>119</v>
      </c>
      <c r="AU111" s="183" t="s">
        <v>82</v>
      </c>
      <c r="AY111" s="16" t="s">
        <v>117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16" t="s">
        <v>79</v>
      </c>
      <c r="BK111" s="184">
        <f>ROUND(I111*H111,2)</f>
        <v>0</v>
      </c>
      <c r="BL111" s="16" t="s">
        <v>425</v>
      </c>
      <c r="BM111" s="183" t="s">
        <v>458</v>
      </c>
    </row>
    <row r="112" spans="1:65" s="2" customFormat="1" ht="19.2">
      <c r="A112" s="33"/>
      <c r="B112" s="34"/>
      <c r="C112" s="35"/>
      <c r="D112" s="185" t="s">
        <v>126</v>
      </c>
      <c r="E112" s="35"/>
      <c r="F112" s="186" t="s">
        <v>457</v>
      </c>
      <c r="G112" s="35"/>
      <c r="H112" s="35"/>
      <c r="I112" s="187"/>
      <c r="J112" s="35"/>
      <c r="K112" s="35"/>
      <c r="L112" s="38"/>
      <c r="M112" s="188"/>
      <c r="N112" s="189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126</v>
      </c>
      <c r="AU112" s="16" t="s">
        <v>82</v>
      </c>
    </row>
    <row r="113" spans="1:65" s="2" customFormat="1" ht="19.2">
      <c r="A113" s="33"/>
      <c r="B113" s="34"/>
      <c r="C113" s="35"/>
      <c r="D113" s="185" t="s">
        <v>248</v>
      </c>
      <c r="E113" s="35"/>
      <c r="F113" s="201" t="s">
        <v>459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248</v>
      </c>
      <c r="AU113" s="16" t="s">
        <v>82</v>
      </c>
    </row>
    <row r="114" spans="1:65" s="2" customFormat="1" ht="13.8" customHeight="1">
      <c r="A114" s="33"/>
      <c r="B114" s="34"/>
      <c r="C114" s="172" t="s">
        <v>194</v>
      </c>
      <c r="D114" s="172" t="s">
        <v>119</v>
      </c>
      <c r="E114" s="173" t="s">
        <v>460</v>
      </c>
      <c r="F114" s="174" t="s">
        <v>461</v>
      </c>
      <c r="G114" s="175" t="s">
        <v>408</v>
      </c>
      <c r="H114" s="176">
        <v>1</v>
      </c>
      <c r="I114" s="177"/>
      <c r="J114" s="178">
        <f>ROUND(I114*H114,2)</f>
        <v>0</v>
      </c>
      <c r="K114" s="174" t="s">
        <v>19</v>
      </c>
      <c r="L114" s="38"/>
      <c r="M114" s="179" t="s">
        <v>19</v>
      </c>
      <c r="N114" s="180" t="s">
        <v>42</v>
      </c>
      <c r="O114" s="63"/>
      <c r="P114" s="181">
        <f>O114*H114</f>
        <v>0</v>
      </c>
      <c r="Q114" s="181">
        <v>0</v>
      </c>
      <c r="R114" s="181">
        <f>Q114*H114</f>
        <v>0</v>
      </c>
      <c r="S114" s="181">
        <v>0</v>
      </c>
      <c r="T114" s="182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83" t="s">
        <v>425</v>
      </c>
      <c r="AT114" s="183" t="s">
        <v>119</v>
      </c>
      <c r="AU114" s="183" t="s">
        <v>82</v>
      </c>
      <c r="AY114" s="16" t="s">
        <v>117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6" t="s">
        <v>79</v>
      </c>
      <c r="BK114" s="184">
        <f>ROUND(I114*H114,2)</f>
        <v>0</v>
      </c>
      <c r="BL114" s="16" t="s">
        <v>425</v>
      </c>
      <c r="BM114" s="183" t="s">
        <v>462</v>
      </c>
    </row>
    <row r="115" spans="1:65" s="2" customFormat="1" ht="10.199999999999999">
      <c r="A115" s="33"/>
      <c r="B115" s="34"/>
      <c r="C115" s="35"/>
      <c r="D115" s="185" t="s">
        <v>126</v>
      </c>
      <c r="E115" s="35"/>
      <c r="F115" s="186" t="s">
        <v>461</v>
      </c>
      <c r="G115" s="35"/>
      <c r="H115" s="35"/>
      <c r="I115" s="187"/>
      <c r="J115" s="35"/>
      <c r="K115" s="35"/>
      <c r="L115" s="38"/>
      <c r="M115" s="188"/>
      <c r="N115" s="189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126</v>
      </c>
      <c r="AU115" s="16" t="s">
        <v>82</v>
      </c>
    </row>
    <row r="116" spans="1:65" s="2" customFormat="1" ht="13.8" customHeight="1">
      <c r="A116" s="33"/>
      <c r="B116" s="34"/>
      <c r="C116" s="172" t="s">
        <v>200</v>
      </c>
      <c r="D116" s="172" t="s">
        <v>119</v>
      </c>
      <c r="E116" s="173" t="s">
        <v>463</v>
      </c>
      <c r="F116" s="174" t="s">
        <v>464</v>
      </c>
      <c r="G116" s="175" t="s">
        <v>408</v>
      </c>
      <c r="H116" s="176">
        <v>1</v>
      </c>
      <c r="I116" s="177"/>
      <c r="J116" s="178">
        <f>ROUND(I116*H116,2)</f>
        <v>0</v>
      </c>
      <c r="K116" s="174" t="s">
        <v>19</v>
      </c>
      <c r="L116" s="38"/>
      <c r="M116" s="179" t="s">
        <v>19</v>
      </c>
      <c r="N116" s="180" t="s">
        <v>42</v>
      </c>
      <c r="O116" s="63"/>
      <c r="P116" s="181">
        <f>O116*H116</f>
        <v>0</v>
      </c>
      <c r="Q116" s="181">
        <v>0</v>
      </c>
      <c r="R116" s="181">
        <f>Q116*H116</f>
        <v>0</v>
      </c>
      <c r="S116" s="181">
        <v>0</v>
      </c>
      <c r="T116" s="182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83" t="s">
        <v>425</v>
      </c>
      <c r="AT116" s="183" t="s">
        <v>119</v>
      </c>
      <c r="AU116" s="183" t="s">
        <v>82</v>
      </c>
      <c r="AY116" s="16" t="s">
        <v>117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16" t="s">
        <v>79</v>
      </c>
      <c r="BK116" s="184">
        <f>ROUND(I116*H116,2)</f>
        <v>0</v>
      </c>
      <c r="BL116" s="16" t="s">
        <v>425</v>
      </c>
      <c r="BM116" s="183" t="s">
        <v>465</v>
      </c>
    </row>
    <row r="117" spans="1:65" s="2" customFormat="1" ht="10.199999999999999">
      <c r="A117" s="33"/>
      <c r="B117" s="34"/>
      <c r="C117" s="35"/>
      <c r="D117" s="185" t="s">
        <v>126</v>
      </c>
      <c r="E117" s="35"/>
      <c r="F117" s="186" t="s">
        <v>464</v>
      </c>
      <c r="G117" s="35"/>
      <c r="H117" s="35"/>
      <c r="I117" s="187"/>
      <c r="J117" s="35"/>
      <c r="K117" s="35"/>
      <c r="L117" s="38"/>
      <c r="M117" s="202"/>
      <c r="N117" s="203"/>
      <c r="O117" s="204"/>
      <c r="P117" s="204"/>
      <c r="Q117" s="204"/>
      <c r="R117" s="204"/>
      <c r="S117" s="204"/>
      <c r="T117" s="20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126</v>
      </c>
      <c r="AU117" s="16" t="s">
        <v>82</v>
      </c>
    </row>
    <row r="118" spans="1:65" s="2" customFormat="1" ht="6.9" customHeight="1">
      <c r="A118" s="33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8"/>
      <c r="M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</sheetData>
  <sheetProtection algorithmName="SHA-512" hashValue="eZDjZOdzeB1y5UA3DYxQbyaMwSlswiuZWxMKNbJ5quu1rMm/7FvDs34rvFfG+q4gzaP7xDVjUr0lKRrKYsMAPw==" saltValue="YLQPULaaauoGeqXvp2Nrp5j5EqV90Jw/S6VlmsQuNbwueN3KekrmaArKJ5n89FaOulsoYeEBiku4THWubhwGNw==" spinCount="100000" sheet="1" objects="1" scenarios="1" formatColumns="0" formatRows="0" autoFilter="0"/>
  <autoFilter ref="C80:K11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8"/>
  <sheetViews>
    <sheetView showGridLines="0" zoomScale="110" zoomScaleNormal="110" workbookViewId="0"/>
  </sheetViews>
  <sheetFormatPr defaultRowHeight="10.199999999999999"/>
  <cols>
    <col min="1" max="1" width="8.28515625" style="206" customWidth="1"/>
    <col min="2" max="2" width="1.7109375" style="206" customWidth="1"/>
    <col min="3" max="4" width="5" style="206" customWidth="1"/>
    <col min="5" max="5" width="11.7109375" style="206" customWidth="1"/>
    <col min="6" max="6" width="9.140625" style="206" customWidth="1"/>
    <col min="7" max="7" width="5" style="206" customWidth="1"/>
    <col min="8" max="8" width="77.85546875" style="206" customWidth="1"/>
    <col min="9" max="10" width="20" style="206" customWidth="1"/>
    <col min="11" max="11" width="1.7109375" style="206" customWidth="1"/>
  </cols>
  <sheetData>
    <row r="1" spans="2:11" s="1" customFormat="1" ht="37.5" customHeight="1"/>
    <row r="2" spans="2:11" s="1" customFormat="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4" customFormat="1" ht="45" customHeight="1">
      <c r="B3" s="210"/>
      <c r="C3" s="338" t="s">
        <v>466</v>
      </c>
      <c r="D3" s="338"/>
      <c r="E3" s="338"/>
      <c r="F3" s="338"/>
      <c r="G3" s="338"/>
      <c r="H3" s="338"/>
      <c r="I3" s="338"/>
      <c r="J3" s="338"/>
      <c r="K3" s="211"/>
    </row>
    <row r="4" spans="2:11" s="1" customFormat="1" ht="25.5" customHeight="1">
      <c r="B4" s="212"/>
      <c r="C4" s="343" t="s">
        <v>467</v>
      </c>
      <c r="D4" s="343"/>
      <c r="E4" s="343"/>
      <c r="F4" s="343"/>
      <c r="G4" s="343"/>
      <c r="H4" s="343"/>
      <c r="I4" s="343"/>
      <c r="J4" s="343"/>
      <c r="K4" s="213"/>
    </row>
    <row r="5" spans="2:11" s="1" customFormat="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s="1" customFormat="1" ht="15" customHeight="1">
      <c r="B6" s="212"/>
      <c r="C6" s="342" t="s">
        <v>468</v>
      </c>
      <c r="D6" s="342"/>
      <c r="E6" s="342"/>
      <c r="F6" s="342"/>
      <c r="G6" s="342"/>
      <c r="H6" s="342"/>
      <c r="I6" s="342"/>
      <c r="J6" s="342"/>
      <c r="K6" s="213"/>
    </row>
    <row r="7" spans="2:11" s="1" customFormat="1" ht="15" customHeight="1">
      <c r="B7" s="216"/>
      <c r="C7" s="342" t="s">
        <v>469</v>
      </c>
      <c r="D7" s="342"/>
      <c r="E7" s="342"/>
      <c r="F7" s="342"/>
      <c r="G7" s="342"/>
      <c r="H7" s="342"/>
      <c r="I7" s="342"/>
      <c r="J7" s="342"/>
      <c r="K7" s="213"/>
    </row>
    <row r="8" spans="2:11" s="1" customFormat="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s="1" customFormat="1" ht="15" customHeight="1">
      <c r="B9" s="216"/>
      <c r="C9" s="342" t="s">
        <v>470</v>
      </c>
      <c r="D9" s="342"/>
      <c r="E9" s="342"/>
      <c r="F9" s="342"/>
      <c r="G9" s="342"/>
      <c r="H9" s="342"/>
      <c r="I9" s="342"/>
      <c r="J9" s="342"/>
      <c r="K9" s="213"/>
    </row>
    <row r="10" spans="2:11" s="1" customFormat="1" ht="15" customHeight="1">
      <c r="B10" s="216"/>
      <c r="C10" s="215"/>
      <c r="D10" s="342" t="s">
        <v>471</v>
      </c>
      <c r="E10" s="342"/>
      <c r="F10" s="342"/>
      <c r="G10" s="342"/>
      <c r="H10" s="342"/>
      <c r="I10" s="342"/>
      <c r="J10" s="342"/>
      <c r="K10" s="213"/>
    </row>
    <row r="11" spans="2:11" s="1" customFormat="1" ht="15" customHeight="1">
      <c r="B11" s="216"/>
      <c r="C11" s="217"/>
      <c r="D11" s="342" t="s">
        <v>472</v>
      </c>
      <c r="E11" s="342"/>
      <c r="F11" s="342"/>
      <c r="G11" s="342"/>
      <c r="H11" s="342"/>
      <c r="I11" s="342"/>
      <c r="J11" s="342"/>
      <c r="K11" s="213"/>
    </row>
    <row r="12" spans="2:11" s="1" customFormat="1" ht="15" customHeight="1">
      <c r="B12" s="216"/>
      <c r="C12" s="217"/>
      <c r="D12" s="215"/>
      <c r="E12" s="215"/>
      <c r="F12" s="215"/>
      <c r="G12" s="215"/>
      <c r="H12" s="215"/>
      <c r="I12" s="215"/>
      <c r="J12" s="215"/>
      <c r="K12" s="213"/>
    </row>
    <row r="13" spans="2:11" s="1" customFormat="1" ht="15" customHeight="1">
      <c r="B13" s="216"/>
      <c r="C13" s="217"/>
      <c r="D13" s="218" t="s">
        <v>473</v>
      </c>
      <c r="E13" s="215"/>
      <c r="F13" s="215"/>
      <c r="G13" s="215"/>
      <c r="H13" s="215"/>
      <c r="I13" s="215"/>
      <c r="J13" s="215"/>
      <c r="K13" s="213"/>
    </row>
    <row r="14" spans="2:11" s="1" customFormat="1" ht="12.75" customHeight="1">
      <c r="B14" s="216"/>
      <c r="C14" s="217"/>
      <c r="D14" s="217"/>
      <c r="E14" s="217"/>
      <c r="F14" s="217"/>
      <c r="G14" s="217"/>
      <c r="H14" s="217"/>
      <c r="I14" s="217"/>
      <c r="J14" s="217"/>
      <c r="K14" s="213"/>
    </row>
    <row r="15" spans="2:11" s="1" customFormat="1" ht="15" customHeight="1">
      <c r="B15" s="216"/>
      <c r="C15" s="217"/>
      <c r="D15" s="342" t="s">
        <v>474</v>
      </c>
      <c r="E15" s="342"/>
      <c r="F15" s="342"/>
      <c r="G15" s="342"/>
      <c r="H15" s="342"/>
      <c r="I15" s="342"/>
      <c r="J15" s="342"/>
      <c r="K15" s="213"/>
    </row>
    <row r="16" spans="2:11" s="1" customFormat="1" ht="15" customHeight="1">
      <c r="B16" s="216"/>
      <c r="C16" s="217"/>
      <c r="D16" s="342" t="s">
        <v>475</v>
      </c>
      <c r="E16" s="342"/>
      <c r="F16" s="342"/>
      <c r="G16" s="342"/>
      <c r="H16" s="342"/>
      <c r="I16" s="342"/>
      <c r="J16" s="342"/>
      <c r="K16" s="213"/>
    </row>
    <row r="17" spans="2:11" s="1" customFormat="1" ht="15" customHeight="1">
      <c r="B17" s="216"/>
      <c r="C17" s="217"/>
      <c r="D17" s="342" t="s">
        <v>476</v>
      </c>
      <c r="E17" s="342"/>
      <c r="F17" s="342"/>
      <c r="G17" s="342"/>
      <c r="H17" s="342"/>
      <c r="I17" s="342"/>
      <c r="J17" s="342"/>
      <c r="K17" s="213"/>
    </row>
    <row r="18" spans="2:11" s="1" customFormat="1" ht="15" customHeight="1">
      <c r="B18" s="216"/>
      <c r="C18" s="217"/>
      <c r="D18" s="217"/>
      <c r="E18" s="219" t="s">
        <v>78</v>
      </c>
      <c r="F18" s="342" t="s">
        <v>477</v>
      </c>
      <c r="G18" s="342"/>
      <c r="H18" s="342"/>
      <c r="I18" s="342"/>
      <c r="J18" s="342"/>
      <c r="K18" s="213"/>
    </row>
    <row r="19" spans="2:11" s="1" customFormat="1" ht="15" customHeight="1">
      <c r="B19" s="216"/>
      <c r="C19" s="217"/>
      <c r="D19" s="217"/>
      <c r="E19" s="219" t="s">
        <v>478</v>
      </c>
      <c r="F19" s="342" t="s">
        <v>479</v>
      </c>
      <c r="G19" s="342"/>
      <c r="H19" s="342"/>
      <c r="I19" s="342"/>
      <c r="J19" s="342"/>
      <c r="K19" s="213"/>
    </row>
    <row r="20" spans="2:11" s="1" customFormat="1" ht="15" customHeight="1">
      <c r="B20" s="216"/>
      <c r="C20" s="217"/>
      <c r="D20" s="217"/>
      <c r="E20" s="219" t="s">
        <v>480</v>
      </c>
      <c r="F20" s="342" t="s">
        <v>481</v>
      </c>
      <c r="G20" s="342"/>
      <c r="H20" s="342"/>
      <c r="I20" s="342"/>
      <c r="J20" s="342"/>
      <c r="K20" s="213"/>
    </row>
    <row r="21" spans="2:11" s="1" customFormat="1" ht="15" customHeight="1">
      <c r="B21" s="216"/>
      <c r="C21" s="217"/>
      <c r="D21" s="217"/>
      <c r="E21" s="219" t="s">
        <v>83</v>
      </c>
      <c r="F21" s="342" t="s">
        <v>84</v>
      </c>
      <c r="G21" s="342"/>
      <c r="H21" s="342"/>
      <c r="I21" s="342"/>
      <c r="J21" s="342"/>
      <c r="K21" s="213"/>
    </row>
    <row r="22" spans="2:11" s="1" customFormat="1" ht="15" customHeight="1">
      <c r="B22" s="216"/>
      <c r="C22" s="217"/>
      <c r="D22" s="217"/>
      <c r="E22" s="219" t="s">
        <v>482</v>
      </c>
      <c r="F22" s="342" t="s">
        <v>483</v>
      </c>
      <c r="G22" s="342"/>
      <c r="H22" s="342"/>
      <c r="I22" s="342"/>
      <c r="J22" s="342"/>
      <c r="K22" s="213"/>
    </row>
    <row r="23" spans="2:11" s="1" customFormat="1" ht="15" customHeight="1">
      <c r="B23" s="216"/>
      <c r="C23" s="217"/>
      <c r="D23" s="217"/>
      <c r="E23" s="219" t="s">
        <v>484</v>
      </c>
      <c r="F23" s="342" t="s">
        <v>485</v>
      </c>
      <c r="G23" s="342"/>
      <c r="H23" s="342"/>
      <c r="I23" s="342"/>
      <c r="J23" s="342"/>
      <c r="K23" s="213"/>
    </row>
    <row r="24" spans="2:11" s="1" customFormat="1" ht="12.75" customHeight="1">
      <c r="B24" s="216"/>
      <c r="C24" s="217"/>
      <c r="D24" s="217"/>
      <c r="E24" s="217"/>
      <c r="F24" s="217"/>
      <c r="G24" s="217"/>
      <c r="H24" s="217"/>
      <c r="I24" s="217"/>
      <c r="J24" s="217"/>
      <c r="K24" s="213"/>
    </row>
    <row r="25" spans="2:11" s="1" customFormat="1" ht="15" customHeight="1">
      <c r="B25" s="216"/>
      <c r="C25" s="342" t="s">
        <v>486</v>
      </c>
      <c r="D25" s="342"/>
      <c r="E25" s="342"/>
      <c r="F25" s="342"/>
      <c r="G25" s="342"/>
      <c r="H25" s="342"/>
      <c r="I25" s="342"/>
      <c r="J25" s="342"/>
      <c r="K25" s="213"/>
    </row>
    <row r="26" spans="2:11" s="1" customFormat="1" ht="15" customHeight="1">
      <c r="B26" s="216"/>
      <c r="C26" s="342" t="s">
        <v>487</v>
      </c>
      <c r="D26" s="342"/>
      <c r="E26" s="342"/>
      <c r="F26" s="342"/>
      <c r="G26" s="342"/>
      <c r="H26" s="342"/>
      <c r="I26" s="342"/>
      <c r="J26" s="342"/>
      <c r="K26" s="213"/>
    </row>
    <row r="27" spans="2:11" s="1" customFormat="1" ht="15" customHeight="1">
      <c r="B27" s="216"/>
      <c r="C27" s="215"/>
      <c r="D27" s="342" t="s">
        <v>488</v>
      </c>
      <c r="E27" s="342"/>
      <c r="F27" s="342"/>
      <c r="G27" s="342"/>
      <c r="H27" s="342"/>
      <c r="I27" s="342"/>
      <c r="J27" s="342"/>
      <c r="K27" s="213"/>
    </row>
    <row r="28" spans="2:11" s="1" customFormat="1" ht="15" customHeight="1">
      <c r="B28" s="216"/>
      <c r="C28" s="217"/>
      <c r="D28" s="342" t="s">
        <v>489</v>
      </c>
      <c r="E28" s="342"/>
      <c r="F28" s="342"/>
      <c r="G28" s="342"/>
      <c r="H28" s="342"/>
      <c r="I28" s="342"/>
      <c r="J28" s="342"/>
      <c r="K28" s="213"/>
    </row>
    <row r="29" spans="2:11" s="1" customFormat="1" ht="12.7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3"/>
    </row>
    <row r="30" spans="2:11" s="1" customFormat="1" ht="15" customHeight="1">
      <c r="B30" s="216"/>
      <c r="C30" s="217"/>
      <c r="D30" s="342" t="s">
        <v>490</v>
      </c>
      <c r="E30" s="342"/>
      <c r="F30" s="342"/>
      <c r="G30" s="342"/>
      <c r="H30" s="342"/>
      <c r="I30" s="342"/>
      <c r="J30" s="342"/>
      <c r="K30" s="213"/>
    </row>
    <row r="31" spans="2:11" s="1" customFormat="1" ht="15" customHeight="1">
      <c r="B31" s="216"/>
      <c r="C31" s="217"/>
      <c r="D31" s="342" t="s">
        <v>491</v>
      </c>
      <c r="E31" s="342"/>
      <c r="F31" s="342"/>
      <c r="G31" s="342"/>
      <c r="H31" s="342"/>
      <c r="I31" s="342"/>
      <c r="J31" s="342"/>
      <c r="K31" s="213"/>
    </row>
    <row r="32" spans="2:11" s="1" customFormat="1" ht="12.75" customHeight="1">
      <c r="B32" s="216"/>
      <c r="C32" s="217"/>
      <c r="D32" s="217"/>
      <c r="E32" s="217"/>
      <c r="F32" s="217"/>
      <c r="G32" s="217"/>
      <c r="H32" s="217"/>
      <c r="I32" s="217"/>
      <c r="J32" s="217"/>
      <c r="K32" s="213"/>
    </row>
    <row r="33" spans="2:11" s="1" customFormat="1" ht="15" customHeight="1">
      <c r="B33" s="216"/>
      <c r="C33" s="217"/>
      <c r="D33" s="342" t="s">
        <v>492</v>
      </c>
      <c r="E33" s="342"/>
      <c r="F33" s="342"/>
      <c r="G33" s="342"/>
      <c r="H33" s="342"/>
      <c r="I33" s="342"/>
      <c r="J33" s="342"/>
      <c r="K33" s="213"/>
    </row>
    <row r="34" spans="2:11" s="1" customFormat="1" ht="15" customHeight="1">
      <c r="B34" s="216"/>
      <c r="C34" s="217"/>
      <c r="D34" s="342" t="s">
        <v>493</v>
      </c>
      <c r="E34" s="342"/>
      <c r="F34" s="342"/>
      <c r="G34" s="342"/>
      <c r="H34" s="342"/>
      <c r="I34" s="342"/>
      <c r="J34" s="342"/>
      <c r="K34" s="213"/>
    </row>
    <row r="35" spans="2:11" s="1" customFormat="1" ht="15" customHeight="1">
      <c r="B35" s="216"/>
      <c r="C35" s="217"/>
      <c r="D35" s="342" t="s">
        <v>494</v>
      </c>
      <c r="E35" s="342"/>
      <c r="F35" s="342"/>
      <c r="G35" s="342"/>
      <c r="H35" s="342"/>
      <c r="I35" s="342"/>
      <c r="J35" s="342"/>
      <c r="K35" s="213"/>
    </row>
    <row r="36" spans="2:11" s="1" customFormat="1" ht="15" customHeight="1">
      <c r="B36" s="216"/>
      <c r="C36" s="217"/>
      <c r="D36" s="215"/>
      <c r="E36" s="218" t="s">
        <v>103</v>
      </c>
      <c r="F36" s="215"/>
      <c r="G36" s="342" t="s">
        <v>495</v>
      </c>
      <c r="H36" s="342"/>
      <c r="I36" s="342"/>
      <c r="J36" s="342"/>
      <c r="K36" s="213"/>
    </row>
    <row r="37" spans="2:11" s="1" customFormat="1" ht="30.75" customHeight="1">
      <c r="B37" s="216"/>
      <c r="C37" s="217"/>
      <c r="D37" s="215"/>
      <c r="E37" s="218" t="s">
        <v>496</v>
      </c>
      <c r="F37" s="215"/>
      <c r="G37" s="342" t="s">
        <v>497</v>
      </c>
      <c r="H37" s="342"/>
      <c r="I37" s="342"/>
      <c r="J37" s="342"/>
      <c r="K37" s="213"/>
    </row>
    <row r="38" spans="2:11" s="1" customFormat="1" ht="15" customHeight="1">
      <c r="B38" s="216"/>
      <c r="C38" s="217"/>
      <c r="D38" s="215"/>
      <c r="E38" s="218" t="s">
        <v>52</v>
      </c>
      <c r="F38" s="215"/>
      <c r="G38" s="342" t="s">
        <v>498</v>
      </c>
      <c r="H38" s="342"/>
      <c r="I38" s="342"/>
      <c r="J38" s="342"/>
      <c r="K38" s="213"/>
    </row>
    <row r="39" spans="2:11" s="1" customFormat="1" ht="15" customHeight="1">
      <c r="B39" s="216"/>
      <c r="C39" s="217"/>
      <c r="D39" s="215"/>
      <c r="E39" s="218" t="s">
        <v>53</v>
      </c>
      <c r="F39" s="215"/>
      <c r="G39" s="342" t="s">
        <v>499</v>
      </c>
      <c r="H39" s="342"/>
      <c r="I39" s="342"/>
      <c r="J39" s="342"/>
      <c r="K39" s="213"/>
    </row>
    <row r="40" spans="2:11" s="1" customFormat="1" ht="15" customHeight="1">
      <c r="B40" s="216"/>
      <c r="C40" s="217"/>
      <c r="D40" s="215"/>
      <c r="E40" s="218" t="s">
        <v>104</v>
      </c>
      <c r="F40" s="215"/>
      <c r="G40" s="342" t="s">
        <v>500</v>
      </c>
      <c r="H40" s="342"/>
      <c r="I40" s="342"/>
      <c r="J40" s="342"/>
      <c r="K40" s="213"/>
    </row>
    <row r="41" spans="2:11" s="1" customFormat="1" ht="15" customHeight="1">
      <c r="B41" s="216"/>
      <c r="C41" s="217"/>
      <c r="D41" s="215"/>
      <c r="E41" s="218" t="s">
        <v>105</v>
      </c>
      <c r="F41" s="215"/>
      <c r="G41" s="342" t="s">
        <v>501</v>
      </c>
      <c r="H41" s="342"/>
      <c r="I41" s="342"/>
      <c r="J41" s="342"/>
      <c r="K41" s="213"/>
    </row>
    <row r="42" spans="2:11" s="1" customFormat="1" ht="15" customHeight="1">
      <c r="B42" s="216"/>
      <c r="C42" s="217"/>
      <c r="D42" s="215"/>
      <c r="E42" s="218" t="s">
        <v>502</v>
      </c>
      <c r="F42" s="215"/>
      <c r="G42" s="342" t="s">
        <v>503</v>
      </c>
      <c r="H42" s="342"/>
      <c r="I42" s="342"/>
      <c r="J42" s="342"/>
      <c r="K42" s="213"/>
    </row>
    <row r="43" spans="2:11" s="1" customFormat="1" ht="15" customHeight="1">
      <c r="B43" s="216"/>
      <c r="C43" s="217"/>
      <c r="D43" s="215"/>
      <c r="E43" s="218"/>
      <c r="F43" s="215"/>
      <c r="G43" s="342" t="s">
        <v>504</v>
      </c>
      <c r="H43" s="342"/>
      <c r="I43" s="342"/>
      <c r="J43" s="342"/>
      <c r="K43" s="213"/>
    </row>
    <row r="44" spans="2:11" s="1" customFormat="1" ht="15" customHeight="1">
      <c r="B44" s="216"/>
      <c r="C44" s="217"/>
      <c r="D44" s="215"/>
      <c r="E44" s="218" t="s">
        <v>505</v>
      </c>
      <c r="F44" s="215"/>
      <c r="G44" s="342" t="s">
        <v>506</v>
      </c>
      <c r="H44" s="342"/>
      <c r="I44" s="342"/>
      <c r="J44" s="342"/>
      <c r="K44" s="213"/>
    </row>
    <row r="45" spans="2:11" s="1" customFormat="1" ht="15" customHeight="1">
      <c r="B45" s="216"/>
      <c r="C45" s="217"/>
      <c r="D45" s="215"/>
      <c r="E45" s="218" t="s">
        <v>107</v>
      </c>
      <c r="F45" s="215"/>
      <c r="G45" s="342" t="s">
        <v>507</v>
      </c>
      <c r="H45" s="342"/>
      <c r="I45" s="342"/>
      <c r="J45" s="342"/>
      <c r="K45" s="213"/>
    </row>
    <row r="46" spans="2:11" s="1" customFormat="1" ht="12.75" customHeight="1">
      <c r="B46" s="216"/>
      <c r="C46" s="217"/>
      <c r="D46" s="215"/>
      <c r="E46" s="215"/>
      <c r="F46" s="215"/>
      <c r="G46" s="215"/>
      <c r="H46" s="215"/>
      <c r="I46" s="215"/>
      <c r="J46" s="215"/>
      <c r="K46" s="213"/>
    </row>
    <row r="47" spans="2:11" s="1" customFormat="1" ht="15" customHeight="1">
      <c r="B47" s="216"/>
      <c r="C47" s="217"/>
      <c r="D47" s="342" t="s">
        <v>508</v>
      </c>
      <c r="E47" s="342"/>
      <c r="F47" s="342"/>
      <c r="G47" s="342"/>
      <c r="H47" s="342"/>
      <c r="I47" s="342"/>
      <c r="J47" s="342"/>
      <c r="K47" s="213"/>
    </row>
    <row r="48" spans="2:11" s="1" customFormat="1" ht="15" customHeight="1">
      <c r="B48" s="216"/>
      <c r="C48" s="217"/>
      <c r="D48" s="217"/>
      <c r="E48" s="342" t="s">
        <v>509</v>
      </c>
      <c r="F48" s="342"/>
      <c r="G48" s="342"/>
      <c r="H48" s="342"/>
      <c r="I48" s="342"/>
      <c r="J48" s="342"/>
      <c r="K48" s="213"/>
    </row>
    <row r="49" spans="2:11" s="1" customFormat="1" ht="15" customHeight="1">
      <c r="B49" s="216"/>
      <c r="C49" s="217"/>
      <c r="D49" s="217"/>
      <c r="E49" s="342" t="s">
        <v>510</v>
      </c>
      <c r="F49" s="342"/>
      <c r="G49" s="342"/>
      <c r="H49" s="342"/>
      <c r="I49" s="342"/>
      <c r="J49" s="342"/>
      <c r="K49" s="213"/>
    </row>
    <row r="50" spans="2:11" s="1" customFormat="1" ht="15" customHeight="1">
      <c r="B50" s="216"/>
      <c r="C50" s="217"/>
      <c r="D50" s="217"/>
      <c r="E50" s="342" t="s">
        <v>511</v>
      </c>
      <c r="F50" s="342"/>
      <c r="G50" s="342"/>
      <c r="H50" s="342"/>
      <c r="I50" s="342"/>
      <c r="J50" s="342"/>
      <c r="K50" s="213"/>
    </row>
    <row r="51" spans="2:11" s="1" customFormat="1" ht="15" customHeight="1">
      <c r="B51" s="216"/>
      <c r="C51" s="217"/>
      <c r="D51" s="342" t="s">
        <v>512</v>
      </c>
      <c r="E51" s="342"/>
      <c r="F51" s="342"/>
      <c r="G51" s="342"/>
      <c r="H51" s="342"/>
      <c r="I51" s="342"/>
      <c r="J51" s="342"/>
      <c r="K51" s="213"/>
    </row>
    <row r="52" spans="2:11" s="1" customFormat="1" ht="25.5" customHeight="1">
      <c r="B52" s="212"/>
      <c r="C52" s="343" t="s">
        <v>513</v>
      </c>
      <c r="D52" s="343"/>
      <c r="E52" s="343"/>
      <c r="F52" s="343"/>
      <c r="G52" s="343"/>
      <c r="H52" s="343"/>
      <c r="I52" s="343"/>
      <c r="J52" s="343"/>
      <c r="K52" s="213"/>
    </row>
    <row r="53" spans="2:11" s="1" customFormat="1" ht="5.25" customHeight="1">
      <c r="B53" s="212"/>
      <c r="C53" s="214"/>
      <c r="D53" s="214"/>
      <c r="E53" s="214"/>
      <c r="F53" s="214"/>
      <c r="G53" s="214"/>
      <c r="H53" s="214"/>
      <c r="I53" s="214"/>
      <c r="J53" s="214"/>
      <c r="K53" s="213"/>
    </row>
    <row r="54" spans="2:11" s="1" customFormat="1" ht="15" customHeight="1">
      <c r="B54" s="212"/>
      <c r="C54" s="342" t="s">
        <v>514</v>
      </c>
      <c r="D54" s="342"/>
      <c r="E54" s="342"/>
      <c r="F54" s="342"/>
      <c r="G54" s="342"/>
      <c r="H54" s="342"/>
      <c r="I54" s="342"/>
      <c r="J54" s="342"/>
      <c r="K54" s="213"/>
    </row>
    <row r="55" spans="2:11" s="1" customFormat="1" ht="15" customHeight="1">
      <c r="B55" s="212"/>
      <c r="C55" s="342" t="s">
        <v>515</v>
      </c>
      <c r="D55" s="342"/>
      <c r="E55" s="342"/>
      <c r="F55" s="342"/>
      <c r="G55" s="342"/>
      <c r="H55" s="342"/>
      <c r="I55" s="342"/>
      <c r="J55" s="342"/>
      <c r="K55" s="213"/>
    </row>
    <row r="56" spans="2:11" s="1" customFormat="1" ht="12.75" customHeight="1">
      <c r="B56" s="212"/>
      <c r="C56" s="215"/>
      <c r="D56" s="215"/>
      <c r="E56" s="215"/>
      <c r="F56" s="215"/>
      <c r="G56" s="215"/>
      <c r="H56" s="215"/>
      <c r="I56" s="215"/>
      <c r="J56" s="215"/>
      <c r="K56" s="213"/>
    </row>
    <row r="57" spans="2:11" s="1" customFormat="1" ht="15" customHeight="1">
      <c r="B57" s="212"/>
      <c r="C57" s="342" t="s">
        <v>516</v>
      </c>
      <c r="D57" s="342"/>
      <c r="E57" s="342"/>
      <c r="F57" s="342"/>
      <c r="G57" s="342"/>
      <c r="H57" s="342"/>
      <c r="I57" s="342"/>
      <c r="J57" s="342"/>
      <c r="K57" s="213"/>
    </row>
    <row r="58" spans="2:11" s="1" customFormat="1" ht="15" customHeight="1">
      <c r="B58" s="212"/>
      <c r="C58" s="217"/>
      <c r="D58" s="342" t="s">
        <v>517</v>
      </c>
      <c r="E58" s="342"/>
      <c r="F58" s="342"/>
      <c r="G58" s="342"/>
      <c r="H58" s="342"/>
      <c r="I58" s="342"/>
      <c r="J58" s="342"/>
      <c r="K58" s="213"/>
    </row>
    <row r="59" spans="2:11" s="1" customFormat="1" ht="15" customHeight="1">
      <c r="B59" s="212"/>
      <c r="C59" s="217"/>
      <c r="D59" s="342" t="s">
        <v>518</v>
      </c>
      <c r="E59" s="342"/>
      <c r="F59" s="342"/>
      <c r="G59" s="342"/>
      <c r="H59" s="342"/>
      <c r="I59" s="342"/>
      <c r="J59" s="342"/>
      <c r="K59" s="213"/>
    </row>
    <row r="60" spans="2:11" s="1" customFormat="1" ht="15" customHeight="1">
      <c r="B60" s="212"/>
      <c r="C60" s="217"/>
      <c r="D60" s="342" t="s">
        <v>519</v>
      </c>
      <c r="E60" s="342"/>
      <c r="F60" s="342"/>
      <c r="G60" s="342"/>
      <c r="H60" s="342"/>
      <c r="I60" s="342"/>
      <c r="J60" s="342"/>
      <c r="K60" s="213"/>
    </row>
    <row r="61" spans="2:11" s="1" customFormat="1" ht="15" customHeight="1">
      <c r="B61" s="212"/>
      <c r="C61" s="217"/>
      <c r="D61" s="342" t="s">
        <v>520</v>
      </c>
      <c r="E61" s="342"/>
      <c r="F61" s="342"/>
      <c r="G61" s="342"/>
      <c r="H61" s="342"/>
      <c r="I61" s="342"/>
      <c r="J61" s="342"/>
      <c r="K61" s="213"/>
    </row>
    <row r="62" spans="2:11" s="1" customFormat="1" ht="15" customHeight="1">
      <c r="B62" s="212"/>
      <c r="C62" s="217"/>
      <c r="D62" s="344" t="s">
        <v>521</v>
      </c>
      <c r="E62" s="344"/>
      <c r="F62" s="344"/>
      <c r="G62" s="344"/>
      <c r="H62" s="344"/>
      <c r="I62" s="344"/>
      <c r="J62" s="344"/>
      <c r="K62" s="213"/>
    </row>
    <row r="63" spans="2:11" s="1" customFormat="1" ht="15" customHeight="1">
      <c r="B63" s="212"/>
      <c r="C63" s="217"/>
      <c r="D63" s="342" t="s">
        <v>522</v>
      </c>
      <c r="E63" s="342"/>
      <c r="F63" s="342"/>
      <c r="G63" s="342"/>
      <c r="H63" s="342"/>
      <c r="I63" s="342"/>
      <c r="J63" s="342"/>
      <c r="K63" s="213"/>
    </row>
    <row r="64" spans="2:11" s="1" customFormat="1" ht="12.75" customHeight="1">
      <c r="B64" s="212"/>
      <c r="C64" s="217"/>
      <c r="D64" s="217"/>
      <c r="E64" s="220"/>
      <c r="F64" s="217"/>
      <c r="G64" s="217"/>
      <c r="H64" s="217"/>
      <c r="I64" s="217"/>
      <c r="J64" s="217"/>
      <c r="K64" s="213"/>
    </row>
    <row r="65" spans="2:11" s="1" customFormat="1" ht="15" customHeight="1">
      <c r="B65" s="212"/>
      <c r="C65" s="217"/>
      <c r="D65" s="342" t="s">
        <v>523</v>
      </c>
      <c r="E65" s="342"/>
      <c r="F65" s="342"/>
      <c r="G65" s="342"/>
      <c r="H65" s="342"/>
      <c r="I65" s="342"/>
      <c r="J65" s="342"/>
      <c r="K65" s="213"/>
    </row>
    <row r="66" spans="2:11" s="1" customFormat="1" ht="15" customHeight="1">
      <c r="B66" s="212"/>
      <c r="C66" s="217"/>
      <c r="D66" s="344" t="s">
        <v>524</v>
      </c>
      <c r="E66" s="344"/>
      <c r="F66" s="344"/>
      <c r="G66" s="344"/>
      <c r="H66" s="344"/>
      <c r="I66" s="344"/>
      <c r="J66" s="344"/>
      <c r="K66" s="213"/>
    </row>
    <row r="67" spans="2:11" s="1" customFormat="1" ht="15" customHeight="1">
      <c r="B67" s="212"/>
      <c r="C67" s="217"/>
      <c r="D67" s="342" t="s">
        <v>525</v>
      </c>
      <c r="E67" s="342"/>
      <c r="F67" s="342"/>
      <c r="G67" s="342"/>
      <c r="H67" s="342"/>
      <c r="I67" s="342"/>
      <c r="J67" s="342"/>
      <c r="K67" s="213"/>
    </row>
    <row r="68" spans="2:11" s="1" customFormat="1" ht="15" customHeight="1">
      <c r="B68" s="212"/>
      <c r="C68" s="217"/>
      <c r="D68" s="342" t="s">
        <v>526</v>
      </c>
      <c r="E68" s="342"/>
      <c r="F68" s="342"/>
      <c r="G68" s="342"/>
      <c r="H68" s="342"/>
      <c r="I68" s="342"/>
      <c r="J68" s="342"/>
      <c r="K68" s="213"/>
    </row>
    <row r="69" spans="2:11" s="1" customFormat="1" ht="15" customHeight="1">
      <c r="B69" s="212"/>
      <c r="C69" s="217"/>
      <c r="D69" s="342" t="s">
        <v>527</v>
      </c>
      <c r="E69" s="342"/>
      <c r="F69" s="342"/>
      <c r="G69" s="342"/>
      <c r="H69" s="342"/>
      <c r="I69" s="342"/>
      <c r="J69" s="342"/>
      <c r="K69" s="213"/>
    </row>
    <row r="70" spans="2:11" s="1" customFormat="1" ht="15" customHeight="1">
      <c r="B70" s="212"/>
      <c r="C70" s="217"/>
      <c r="D70" s="342" t="s">
        <v>528</v>
      </c>
      <c r="E70" s="342"/>
      <c r="F70" s="342"/>
      <c r="G70" s="342"/>
      <c r="H70" s="342"/>
      <c r="I70" s="342"/>
      <c r="J70" s="342"/>
      <c r="K70" s="213"/>
    </row>
    <row r="71" spans="2:11" s="1" customFormat="1" ht="12.75" customHeight="1">
      <c r="B71" s="221"/>
      <c r="C71" s="222"/>
      <c r="D71" s="222"/>
      <c r="E71" s="222"/>
      <c r="F71" s="222"/>
      <c r="G71" s="222"/>
      <c r="H71" s="222"/>
      <c r="I71" s="222"/>
      <c r="J71" s="222"/>
      <c r="K71" s="223"/>
    </row>
    <row r="72" spans="2:11" s="1" customFormat="1" ht="18.75" customHeight="1">
      <c r="B72" s="224"/>
      <c r="C72" s="224"/>
      <c r="D72" s="224"/>
      <c r="E72" s="224"/>
      <c r="F72" s="224"/>
      <c r="G72" s="224"/>
      <c r="H72" s="224"/>
      <c r="I72" s="224"/>
      <c r="J72" s="224"/>
      <c r="K72" s="225"/>
    </row>
    <row r="73" spans="2:11" s="1" customFormat="1" ht="18.75" customHeight="1">
      <c r="B73" s="225"/>
      <c r="C73" s="225"/>
      <c r="D73" s="225"/>
      <c r="E73" s="225"/>
      <c r="F73" s="225"/>
      <c r="G73" s="225"/>
      <c r="H73" s="225"/>
      <c r="I73" s="225"/>
      <c r="J73" s="225"/>
      <c r="K73" s="225"/>
    </row>
    <row r="74" spans="2:11" s="1" customFormat="1" ht="7.5" customHeight="1">
      <c r="B74" s="226"/>
      <c r="C74" s="227"/>
      <c r="D74" s="227"/>
      <c r="E74" s="227"/>
      <c r="F74" s="227"/>
      <c r="G74" s="227"/>
      <c r="H74" s="227"/>
      <c r="I74" s="227"/>
      <c r="J74" s="227"/>
      <c r="K74" s="228"/>
    </row>
    <row r="75" spans="2:11" s="1" customFormat="1" ht="45" customHeight="1">
      <c r="B75" s="229"/>
      <c r="C75" s="337" t="s">
        <v>529</v>
      </c>
      <c r="D75" s="337"/>
      <c r="E75" s="337"/>
      <c r="F75" s="337"/>
      <c r="G75" s="337"/>
      <c r="H75" s="337"/>
      <c r="I75" s="337"/>
      <c r="J75" s="337"/>
      <c r="K75" s="230"/>
    </row>
    <row r="76" spans="2:11" s="1" customFormat="1" ht="17.25" customHeight="1">
      <c r="B76" s="229"/>
      <c r="C76" s="231" t="s">
        <v>530</v>
      </c>
      <c r="D76" s="231"/>
      <c r="E76" s="231"/>
      <c r="F76" s="231" t="s">
        <v>531</v>
      </c>
      <c r="G76" s="232"/>
      <c r="H76" s="231" t="s">
        <v>53</v>
      </c>
      <c r="I76" s="231" t="s">
        <v>56</v>
      </c>
      <c r="J76" s="231" t="s">
        <v>532</v>
      </c>
      <c r="K76" s="230"/>
    </row>
    <row r="77" spans="2:11" s="1" customFormat="1" ht="17.25" customHeight="1">
      <c r="B77" s="229"/>
      <c r="C77" s="233" t="s">
        <v>533</v>
      </c>
      <c r="D77" s="233"/>
      <c r="E77" s="233"/>
      <c r="F77" s="234" t="s">
        <v>534</v>
      </c>
      <c r="G77" s="235"/>
      <c r="H77" s="233"/>
      <c r="I77" s="233"/>
      <c r="J77" s="233" t="s">
        <v>535</v>
      </c>
      <c r="K77" s="230"/>
    </row>
    <row r="78" spans="2:11" s="1" customFormat="1" ht="5.25" customHeight="1">
      <c r="B78" s="229"/>
      <c r="C78" s="236"/>
      <c r="D78" s="236"/>
      <c r="E78" s="236"/>
      <c r="F78" s="236"/>
      <c r="G78" s="237"/>
      <c r="H78" s="236"/>
      <c r="I78" s="236"/>
      <c r="J78" s="236"/>
      <c r="K78" s="230"/>
    </row>
    <row r="79" spans="2:11" s="1" customFormat="1" ht="15" customHeight="1">
      <c r="B79" s="229"/>
      <c r="C79" s="218" t="s">
        <v>52</v>
      </c>
      <c r="D79" s="238"/>
      <c r="E79" s="238"/>
      <c r="F79" s="239" t="s">
        <v>536</v>
      </c>
      <c r="G79" s="240"/>
      <c r="H79" s="218" t="s">
        <v>537</v>
      </c>
      <c r="I79" s="218" t="s">
        <v>538</v>
      </c>
      <c r="J79" s="218">
        <v>20</v>
      </c>
      <c r="K79" s="230"/>
    </row>
    <row r="80" spans="2:11" s="1" customFormat="1" ht="15" customHeight="1">
      <c r="B80" s="229"/>
      <c r="C80" s="218" t="s">
        <v>539</v>
      </c>
      <c r="D80" s="218"/>
      <c r="E80" s="218"/>
      <c r="F80" s="239" t="s">
        <v>536</v>
      </c>
      <c r="G80" s="240"/>
      <c r="H80" s="218" t="s">
        <v>540</v>
      </c>
      <c r="I80" s="218" t="s">
        <v>538</v>
      </c>
      <c r="J80" s="218">
        <v>120</v>
      </c>
      <c r="K80" s="230"/>
    </row>
    <row r="81" spans="2:11" s="1" customFormat="1" ht="15" customHeight="1">
      <c r="B81" s="241"/>
      <c r="C81" s="218" t="s">
        <v>541</v>
      </c>
      <c r="D81" s="218"/>
      <c r="E81" s="218"/>
      <c r="F81" s="239" t="s">
        <v>542</v>
      </c>
      <c r="G81" s="240"/>
      <c r="H81" s="218" t="s">
        <v>543</v>
      </c>
      <c r="I81" s="218" t="s">
        <v>538</v>
      </c>
      <c r="J81" s="218">
        <v>50</v>
      </c>
      <c r="K81" s="230"/>
    </row>
    <row r="82" spans="2:11" s="1" customFormat="1" ht="15" customHeight="1">
      <c r="B82" s="241"/>
      <c r="C82" s="218" t="s">
        <v>544</v>
      </c>
      <c r="D82" s="218"/>
      <c r="E82" s="218"/>
      <c r="F82" s="239" t="s">
        <v>536</v>
      </c>
      <c r="G82" s="240"/>
      <c r="H82" s="218" t="s">
        <v>545</v>
      </c>
      <c r="I82" s="218" t="s">
        <v>546</v>
      </c>
      <c r="J82" s="218"/>
      <c r="K82" s="230"/>
    </row>
    <row r="83" spans="2:11" s="1" customFormat="1" ht="15" customHeight="1">
      <c r="B83" s="241"/>
      <c r="C83" s="242" t="s">
        <v>547</v>
      </c>
      <c r="D83" s="242"/>
      <c r="E83" s="242"/>
      <c r="F83" s="243" t="s">
        <v>542</v>
      </c>
      <c r="G83" s="242"/>
      <c r="H83" s="242" t="s">
        <v>548</v>
      </c>
      <c r="I83" s="242" t="s">
        <v>538</v>
      </c>
      <c r="J83" s="242">
        <v>15</v>
      </c>
      <c r="K83" s="230"/>
    </row>
    <row r="84" spans="2:11" s="1" customFormat="1" ht="15" customHeight="1">
      <c r="B84" s="241"/>
      <c r="C84" s="242" t="s">
        <v>549</v>
      </c>
      <c r="D84" s="242"/>
      <c r="E84" s="242"/>
      <c r="F84" s="243" t="s">
        <v>542</v>
      </c>
      <c r="G84" s="242"/>
      <c r="H84" s="242" t="s">
        <v>550</v>
      </c>
      <c r="I84" s="242" t="s">
        <v>538</v>
      </c>
      <c r="J84" s="242">
        <v>15</v>
      </c>
      <c r="K84" s="230"/>
    </row>
    <row r="85" spans="2:11" s="1" customFormat="1" ht="15" customHeight="1">
      <c r="B85" s="241"/>
      <c r="C85" s="242" t="s">
        <v>551</v>
      </c>
      <c r="D85" s="242"/>
      <c r="E85" s="242"/>
      <c r="F85" s="243" t="s">
        <v>542</v>
      </c>
      <c r="G85" s="242"/>
      <c r="H85" s="242" t="s">
        <v>552</v>
      </c>
      <c r="I85" s="242" t="s">
        <v>538</v>
      </c>
      <c r="J85" s="242">
        <v>20</v>
      </c>
      <c r="K85" s="230"/>
    </row>
    <row r="86" spans="2:11" s="1" customFormat="1" ht="15" customHeight="1">
      <c r="B86" s="241"/>
      <c r="C86" s="242" t="s">
        <v>553</v>
      </c>
      <c r="D86" s="242"/>
      <c r="E86" s="242"/>
      <c r="F86" s="243" t="s">
        <v>542</v>
      </c>
      <c r="G86" s="242"/>
      <c r="H86" s="242" t="s">
        <v>554</v>
      </c>
      <c r="I86" s="242" t="s">
        <v>538</v>
      </c>
      <c r="J86" s="242">
        <v>20</v>
      </c>
      <c r="K86" s="230"/>
    </row>
    <row r="87" spans="2:11" s="1" customFormat="1" ht="15" customHeight="1">
      <c r="B87" s="241"/>
      <c r="C87" s="218" t="s">
        <v>555</v>
      </c>
      <c r="D87" s="218"/>
      <c r="E87" s="218"/>
      <c r="F87" s="239" t="s">
        <v>542</v>
      </c>
      <c r="G87" s="240"/>
      <c r="H87" s="218" t="s">
        <v>556</v>
      </c>
      <c r="I87" s="218" t="s">
        <v>538</v>
      </c>
      <c r="J87" s="218">
        <v>50</v>
      </c>
      <c r="K87" s="230"/>
    </row>
    <row r="88" spans="2:11" s="1" customFormat="1" ht="15" customHeight="1">
      <c r="B88" s="241"/>
      <c r="C88" s="218" t="s">
        <v>557</v>
      </c>
      <c r="D88" s="218"/>
      <c r="E88" s="218"/>
      <c r="F88" s="239" t="s">
        <v>542</v>
      </c>
      <c r="G88" s="240"/>
      <c r="H88" s="218" t="s">
        <v>558</v>
      </c>
      <c r="I88" s="218" t="s">
        <v>538</v>
      </c>
      <c r="J88" s="218">
        <v>20</v>
      </c>
      <c r="K88" s="230"/>
    </row>
    <row r="89" spans="2:11" s="1" customFormat="1" ht="15" customHeight="1">
      <c r="B89" s="241"/>
      <c r="C89" s="218" t="s">
        <v>559</v>
      </c>
      <c r="D89" s="218"/>
      <c r="E89" s="218"/>
      <c r="F89" s="239" t="s">
        <v>542</v>
      </c>
      <c r="G89" s="240"/>
      <c r="H89" s="218" t="s">
        <v>560</v>
      </c>
      <c r="I89" s="218" t="s">
        <v>538</v>
      </c>
      <c r="J89" s="218">
        <v>20</v>
      </c>
      <c r="K89" s="230"/>
    </row>
    <row r="90" spans="2:11" s="1" customFormat="1" ht="15" customHeight="1">
      <c r="B90" s="241"/>
      <c r="C90" s="218" t="s">
        <v>561</v>
      </c>
      <c r="D90" s="218"/>
      <c r="E90" s="218"/>
      <c r="F90" s="239" t="s">
        <v>542</v>
      </c>
      <c r="G90" s="240"/>
      <c r="H90" s="218" t="s">
        <v>562</v>
      </c>
      <c r="I90" s="218" t="s">
        <v>538</v>
      </c>
      <c r="J90" s="218">
        <v>50</v>
      </c>
      <c r="K90" s="230"/>
    </row>
    <row r="91" spans="2:11" s="1" customFormat="1" ht="15" customHeight="1">
      <c r="B91" s="241"/>
      <c r="C91" s="218" t="s">
        <v>563</v>
      </c>
      <c r="D91" s="218"/>
      <c r="E91" s="218"/>
      <c r="F91" s="239" t="s">
        <v>542</v>
      </c>
      <c r="G91" s="240"/>
      <c r="H91" s="218" t="s">
        <v>563</v>
      </c>
      <c r="I91" s="218" t="s">
        <v>538</v>
      </c>
      <c r="J91" s="218">
        <v>50</v>
      </c>
      <c r="K91" s="230"/>
    </row>
    <row r="92" spans="2:11" s="1" customFormat="1" ht="15" customHeight="1">
      <c r="B92" s="241"/>
      <c r="C92" s="218" t="s">
        <v>564</v>
      </c>
      <c r="D92" s="218"/>
      <c r="E92" s="218"/>
      <c r="F92" s="239" t="s">
        <v>542</v>
      </c>
      <c r="G92" s="240"/>
      <c r="H92" s="218" t="s">
        <v>565</v>
      </c>
      <c r="I92" s="218" t="s">
        <v>538</v>
      </c>
      <c r="J92" s="218">
        <v>255</v>
      </c>
      <c r="K92" s="230"/>
    </row>
    <row r="93" spans="2:11" s="1" customFormat="1" ht="15" customHeight="1">
      <c r="B93" s="241"/>
      <c r="C93" s="218" t="s">
        <v>566</v>
      </c>
      <c r="D93" s="218"/>
      <c r="E93" s="218"/>
      <c r="F93" s="239" t="s">
        <v>536</v>
      </c>
      <c r="G93" s="240"/>
      <c r="H93" s="218" t="s">
        <v>567</v>
      </c>
      <c r="I93" s="218" t="s">
        <v>568</v>
      </c>
      <c r="J93" s="218"/>
      <c r="K93" s="230"/>
    </row>
    <row r="94" spans="2:11" s="1" customFormat="1" ht="15" customHeight="1">
      <c r="B94" s="241"/>
      <c r="C94" s="218" t="s">
        <v>569</v>
      </c>
      <c r="D94" s="218"/>
      <c r="E94" s="218"/>
      <c r="F94" s="239" t="s">
        <v>536</v>
      </c>
      <c r="G94" s="240"/>
      <c r="H94" s="218" t="s">
        <v>570</v>
      </c>
      <c r="I94" s="218" t="s">
        <v>571</v>
      </c>
      <c r="J94" s="218"/>
      <c r="K94" s="230"/>
    </row>
    <row r="95" spans="2:11" s="1" customFormat="1" ht="15" customHeight="1">
      <c r="B95" s="241"/>
      <c r="C95" s="218" t="s">
        <v>572</v>
      </c>
      <c r="D95" s="218"/>
      <c r="E95" s="218"/>
      <c r="F95" s="239" t="s">
        <v>536</v>
      </c>
      <c r="G95" s="240"/>
      <c r="H95" s="218" t="s">
        <v>572</v>
      </c>
      <c r="I95" s="218" t="s">
        <v>571</v>
      </c>
      <c r="J95" s="218"/>
      <c r="K95" s="230"/>
    </row>
    <row r="96" spans="2:11" s="1" customFormat="1" ht="15" customHeight="1">
      <c r="B96" s="241"/>
      <c r="C96" s="218" t="s">
        <v>37</v>
      </c>
      <c r="D96" s="218"/>
      <c r="E96" s="218"/>
      <c r="F96" s="239" t="s">
        <v>536</v>
      </c>
      <c r="G96" s="240"/>
      <c r="H96" s="218" t="s">
        <v>573</v>
      </c>
      <c r="I96" s="218" t="s">
        <v>571</v>
      </c>
      <c r="J96" s="218"/>
      <c r="K96" s="230"/>
    </row>
    <row r="97" spans="2:11" s="1" customFormat="1" ht="15" customHeight="1">
      <c r="B97" s="241"/>
      <c r="C97" s="218" t="s">
        <v>47</v>
      </c>
      <c r="D97" s="218"/>
      <c r="E97" s="218"/>
      <c r="F97" s="239" t="s">
        <v>536</v>
      </c>
      <c r="G97" s="240"/>
      <c r="H97" s="218" t="s">
        <v>574</v>
      </c>
      <c r="I97" s="218" t="s">
        <v>571</v>
      </c>
      <c r="J97" s="218"/>
      <c r="K97" s="230"/>
    </row>
    <row r="98" spans="2:11" s="1" customFormat="1" ht="15" customHeight="1">
      <c r="B98" s="244"/>
      <c r="C98" s="245"/>
      <c r="D98" s="245"/>
      <c r="E98" s="245"/>
      <c r="F98" s="245"/>
      <c r="G98" s="245"/>
      <c r="H98" s="245"/>
      <c r="I98" s="245"/>
      <c r="J98" s="245"/>
      <c r="K98" s="246"/>
    </row>
    <row r="99" spans="2:11" s="1" customFormat="1" ht="18.7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7"/>
    </row>
    <row r="100" spans="2:11" s="1" customFormat="1" ht="18.75" customHeight="1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</row>
    <row r="101" spans="2:11" s="1" customFormat="1" ht="7.5" customHeight="1">
      <c r="B101" s="226"/>
      <c r="C101" s="227"/>
      <c r="D101" s="227"/>
      <c r="E101" s="227"/>
      <c r="F101" s="227"/>
      <c r="G101" s="227"/>
      <c r="H101" s="227"/>
      <c r="I101" s="227"/>
      <c r="J101" s="227"/>
      <c r="K101" s="228"/>
    </row>
    <row r="102" spans="2:11" s="1" customFormat="1" ht="45" customHeight="1">
      <c r="B102" s="229"/>
      <c r="C102" s="337" t="s">
        <v>575</v>
      </c>
      <c r="D102" s="337"/>
      <c r="E102" s="337"/>
      <c r="F102" s="337"/>
      <c r="G102" s="337"/>
      <c r="H102" s="337"/>
      <c r="I102" s="337"/>
      <c r="J102" s="337"/>
      <c r="K102" s="230"/>
    </row>
    <row r="103" spans="2:11" s="1" customFormat="1" ht="17.25" customHeight="1">
      <c r="B103" s="229"/>
      <c r="C103" s="231" t="s">
        <v>530</v>
      </c>
      <c r="D103" s="231"/>
      <c r="E103" s="231"/>
      <c r="F103" s="231" t="s">
        <v>531</v>
      </c>
      <c r="G103" s="232"/>
      <c r="H103" s="231" t="s">
        <v>53</v>
      </c>
      <c r="I103" s="231" t="s">
        <v>56</v>
      </c>
      <c r="J103" s="231" t="s">
        <v>532</v>
      </c>
      <c r="K103" s="230"/>
    </row>
    <row r="104" spans="2:11" s="1" customFormat="1" ht="17.25" customHeight="1">
      <c r="B104" s="229"/>
      <c r="C104" s="233" t="s">
        <v>533</v>
      </c>
      <c r="D104" s="233"/>
      <c r="E104" s="233"/>
      <c r="F104" s="234" t="s">
        <v>534</v>
      </c>
      <c r="G104" s="235"/>
      <c r="H104" s="233"/>
      <c r="I104" s="233"/>
      <c r="J104" s="233" t="s">
        <v>535</v>
      </c>
      <c r="K104" s="230"/>
    </row>
    <row r="105" spans="2:11" s="1" customFormat="1" ht="5.25" customHeight="1">
      <c r="B105" s="229"/>
      <c r="C105" s="231"/>
      <c r="D105" s="231"/>
      <c r="E105" s="231"/>
      <c r="F105" s="231"/>
      <c r="G105" s="249"/>
      <c r="H105" s="231"/>
      <c r="I105" s="231"/>
      <c r="J105" s="231"/>
      <c r="K105" s="230"/>
    </row>
    <row r="106" spans="2:11" s="1" customFormat="1" ht="15" customHeight="1">
      <c r="B106" s="229"/>
      <c r="C106" s="218" t="s">
        <v>52</v>
      </c>
      <c r="D106" s="238"/>
      <c r="E106" s="238"/>
      <c r="F106" s="239" t="s">
        <v>536</v>
      </c>
      <c r="G106" s="218"/>
      <c r="H106" s="218" t="s">
        <v>576</v>
      </c>
      <c r="I106" s="218" t="s">
        <v>538</v>
      </c>
      <c r="J106" s="218">
        <v>20</v>
      </c>
      <c r="K106" s="230"/>
    </row>
    <row r="107" spans="2:11" s="1" customFormat="1" ht="15" customHeight="1">
      <c r="B107" s="229"/>
      <c r="C107" s="218" t="s">
        <v>539</v>
      </c>
      <c r="D107" s="218"/>
      <c r="E107" s="218"/>
      <c r="F107" s="239" t="s">
        <v>536</v>
      </c>
      <c r="G107" s="218"/>
      <c r="H107" s="218" t="s">
        <v>576</v>
      </c>
      <c r="I107" s="218" t="s">
        <v>538</v>
      </c>
      <c r="J107" s="218">
        <v>120</v>
      </c>
      <c r="K107" s="230"/>
    </row>
    <row r="108" spans="2:11" s="1" customFormat="1" ht="15" customHeight="1">
      <c r="B108" s="241"/>
      <c r="C108" s="218" t="s">
        <v>541</v>
      </c>
      <c r="D108" s="218"/>
      <c r="E108" s="218"/>
      <c r="F108" s="239" t="s">
        <v>542</v>
      </c>
      <c r="G108" s="218"/>
      <c r="H108" s="218" t="s">
        <v>576</v>
      </c>
      <c r="I108" s="218" t="s">
        <v>538</v>
      </c>
      <c r="J108" s="218">
        <v>50</v>
      </c>
      <c r="K108" s="230"/>
    </row>
    <row r="109" spans="2:11" s="1" customFormat="1" ht="15" customHeight="1">
      <c r="B109" s="241"/>
      <c r="C109" s="218" t="s">
        <v>544</v>
      </c>
      <c r="D109" s="218"/>
      <c r="E109" s="218"/>
      <c r="F109" s="239" t="s">
        <v>536</v>
      </c>
      <c r="G109" s="218"/>
      <c r="H109" s="218" t="s">
        <v>576</v>
      </c>
      <c r="I109" s="218" t="s">
        <v>546</v>
      </c>
      <c r="J109" s="218"/>
      <c r="K109" s="230"/>
    </row>
    <row r="110" spans="2:11" s="1" customFormat="1" ht="15" customHeight="1">
      <c r="B110" s="241"/>
      <c r="C110" s="218" t="s">
        <v>555</v>
      </c>
      <c r="D110" s="218"/>
      <c r="E110" s="218"/>
      <c r="F110" s="239" t="s">
        <v>542</v>
      </c>
      <c r="G110" s="218"/>
      <c r="H110" s="218" t="s">
        <v>576</v>
      </c>
      <c r="I110" s="218" t="s">
        <v>538</v>
      </c>
      <c r="J110" s="218">
        <v>50</v>
      </c>
      <c r="K110" s="230"/>
    </row>
    <row r="111" spans="2:11" s="1" customFormat="1" ht="15" customHeight="1">
      <c r="B111" s="241"/>
      <c r="C111" s="218" t="s">
        <v>563</v>
      </c>
      <c r="D111" s="218"/>
      <c r="E111" s="218"/>
      <c r="F111" s="239" t="s">
        <v>542</v>
      </c>
      <c r="G111" s="218"/>
      <c r="H111" s="218" t="s">
        <v>576</v>
      </c>
      <c r="I111" s="218" t="s">
        <v>538</v>
      </c>
      <c r="J111" s="218">
        <v>50</v>
      </c>
      <c r="K111" s="230"/>
    </row>
    <row r="112" spans="2:11" s="1" customFormat="1" ht="15" customHeight="1">
      <c r="B112" s="241"/>
      <c r="C112" s="218" t="s">
        <v>561</v>
      </c>
      <c r="D112" s="218"/>
      <c r="E112" s="218"/>
      <c r="F112" s="239" t="s">
        <v>542</v>
      </c>
      <c r="G112" s="218"/>
      <c r="H112" s="218" t="s">
        <v>576</v>
      </c>
      <c r="I112" s="218" t="s">
        <v>538</v>
      </c>
      <c r="J112" s="218">
        <v>50</v>
      </c>
      <c r="K112" s="230"/>
    </row>
    <row r="113" spans="2:11" s="1" customFormat="1" ht="15" customHeight="1">
      <c r="B113" s="241"/>
      <c r="C113" s="218" t="s">
        <v>52</v>
      </c>
      <c r="D113" s="218"/>
      <c r="E113" s="218"/>
      <c r="F113" s="239" t="s">
        <v>536</v>
      </c>
      <c r="G113" s="218"/>
      <c r="H113" s="218" t="s">
        <v>577</v>
      </c>
      <c r="I113" s="218" t="s">
        <v>538</v>
      </c>
      <c r="J113" s="218">
        <v>20</v>
      </c>
      <c r="K113" s="230"/>
    </row>
    <row r="114" spans="2:11" s="1" customFormat="1" ht="15" customHeight="1">
      <c r="B114" s="241"/>
      <c r="C114" s="218" t="s">
        <v>578</v>
      </c>
      <c r="D114" s="218"/>
      <c r="E114" s="218"/>
      <c r="F114" s="239" t="s">
        <v>536</v>
      </c>
      <c r="G114" s="218"/>
      <c r="H114" s="218" t="s">
        <v>579</v>
      </c>
      <c r="I114" s="218" t="s">
        <v>538</v>
      </c>
      <c r="J114" s="218">
        <v>120</v>
      </c>
      <c r="K114" s="230"/>
    </row>
    <row r="115" spans="2:11" s="1" customFormat="1" ht="15" customHeight="1">
      <c r="B115" s="241"/>
      <c r="C115" s="218" t="s">
        <v>37</v>
      </c>
      <c r="D115" s="218"/>
      <c r="E115" s="218"/>
      <c r="F115" s="239" t="s">
        <v>536</v>
      </c>
      <c r="G115" s="218"/>
      <c r="H115" s="218" t="s">
        <v>580</v>
      </c>
      <c r="I115" s="218" t="s">
        <v>571</v>
      </c>
      <c r="J115" s="218"/>
      <c r="K115" s="230"/>
    </row>
    <row r="116" spans="2:11" s="1" customFormat="1" ht="15" customHeight="1">
      <c r="B116" s="241"/>
      <c r="C116" s="218" t="s">
        <v>47</v>
      </c>
      <c r="D116" s="218"/>
      <c r="E116" s="218"/>
      <c r="F116" s="239" t="s">
        <v>536</v>
      </c>
      <c r="G116" s="218"/>
      <c r="H116" s="218" t="s">
        <v>581</v>
      </c>
      <c r="I116" s="218" t="s">
        <v>571</v>
      </c>
      <c r="J116" s="218"/>
      <c r="K116" s="230"/>
    </row>
    <row r="117" spans="2:11" s="1" customFormat="1" ht="15" customHeight="1">
      <c r="B117" s="241"/>
      <c r="C117" s="218" t="s">
        <v>56</v>
      </c>
      <c r="D117" s="218"/>
      <c r="E117" s="218"/>
      <c r="F117" s="239" t="s">
        <v>536</v>
      </c>
      <c r="G117" s="218"/>
      <c r="H117" s="218" t="s">
        <v>582</v>
      </c>
      <c r="I117" s="218" t="s">
        <v>583</v>
      </c>
      <c r="J117" s="218"/>
      <c r="K117" s="230"/>
    </row>
    <row r="118" spans="2:11" s="1" customFormat="1" ht="15" customHeight="1">
      <c r="B118" s="244"/>
      <c r="C118" s="250"/>
      <c r="D118" s="250"/>
      <c r="E118" s="250"/>
      <c r="F118" s="250"/>
      <c r="G118" s="250"/>
      <c r="H118" s="250"/>
      <c r="I118" s="250"/>
      <c r="J118" s="250"/>
      <c r="K118" s="246"/>
    </row>
    <row r="119" spans="2:11" s="1" customFormat="1" ht="18.75" customHeight="1">
      <c r="B119" s="251"/>
      <c r="C119" s="252"/>
      <c r="D119" s="252"/>
      <c r="E119" s="252"/>
      <c r="F119" s="253"/>
      <c r="G119" s="252"/>
      <c r="H119" s="252"/>
      <c r="I119" s="252"/>
      <c r="J119" s="252"/>
      <c r="K119" s="251"/>
    </row>
    <row r="120" spans="2:11" s="1" customFormat="1" ht="18.75" customHeigh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2:11" s="1" customFormat="1" ht="7.5" customHeight="1">
      <c r="B121" s="254"/>
      <c r="C121" s="255"/>
      <c r="D121" s="255"/>
      <c r="E121" s="255"/>
      <c r="F121" s="255"/>
      <c r="G121" s="255"/>
      <c r="H121" s="255"/>
      <c r="I121" s="255"/>
      <c r="J121" s="255"/>
      <c r="K121" s="256"/>
    </row>
    <row r="122" spans="2:11" s="1" customFormat="1" ht="45" customHeight="1">
      <c r="B122" s="257"/>
      <c r="C122" s="338" t="s">
        <v>584</v>
      </c>
      <c r="D122" s="338"/>
      <c r="E122" s="338"/>
      <c r="F122" s="338"/>
      <c r="G122" s="338"/>
      <c r="H122" s="338"/>
      <c r="I122" s="338"/>
      <c r="J122" s="338"/>
      <c r="K122" s="258"/>
    </row>
    <row r="123" spans="2:11" s="1" customFormat="1" ht="17.25" customHeight="1">
      <c r="B123" s="259"/>
      <c r="C123" s="231" t="s">
        <v>530</v>
      </c>
      <c r="D123" s="231"/>
      <c r="E123" s="231"/>
      <c r="F123" s="231" t="s">
        <v>531</v>
      </c>
      <c r="G123" s="232"/>
      <c r="H123" s="231" t="s">
        <v>53</v>
      </c>
      <c r="I123" s="231" t="s">
        <v>56</v>
      </c>
      <c r="J123" s="231" t="s">
        <v>532</v>
      </c>
      <c r="K123" s="260"/>
    </row>
    <row r="124" spans="2:11" s="1" customFormat="1" ht="17.25" customHeight="1">
      <c r="B124" s="259"/>
      <c r="C124" s="233" t="s">
        <v>533</v>
      </c>
      <c r="D124" s="233"/>
      <c r="E124" s="233"/>
      <c r="F124" s="234" t="s">
        <v>534</v>
      </c>
      <c r="G124" s="235"/>
      <c r="H124" s="233"/>
      <c r="I124" s="233"/>
      <c r="J124" s="233" t="s">
        <v>535</v>
      </c>
      <c r="K124" s="260"/>
    </row>
    <row r="125" spans="2:11" s="1" customFormat="1" ht="5.25" customHeight="1">
      <c r="B125" s="261"/>
      <c r="C125" s="236"/>
      <c r="D125" s="236"/>
      <c r="E125" s="236"/>
      <c r="F125" s="236"/>
      <c r="G125" s="262"/>
      <c r="H125" s="236"/>
      <c r="I125" s="236"/>
      <c r="J125" s="236"/>
      <c r="K125" s="263"/>
    </row>
    <row r="126" spans="2:11" s="1" customFormat="1" ht="15" customHeight="1">
      <c r="B126" s="261"/>
      <c r="C126" s="218" t="s">
        <v>539</v>
      </c>
      <c r="D126" s="238"/>
      <c r="E126" s="238"/>
      <c r="F126" s="239" t="s">
        <v>536</v>
      </c>
      <c r="G126" s="218"/>
      <c r="H126" s="218" t="s">
        <v>576</v>
      </c>
      <c r="I126" s="218" t="s">
        <v>538</v>
      </c>
      <c r="J126" s="218">
        <v>120</v>
      </c>
      <c r="K126" s="264"/>
    </row>
    <row r="127" spans="2:11" s="1" customFormat="1" ht="15" customHeight="1">
      <c r="B127" s="261"/>
      <c r="C127" s="218" t="s">
        <v>585</v>
      </c>
      <c r="D127" s="218"/>
      <c r="E127" s="218"/>
      <c r="F127" s="239" t="s">
        <v>536</v>
      </c>
      <c r="G127" s="218"/>
      <c r="H127" s="218" t="s">
        <v>586</v>
      </c>
      <c r="I127" s="218" t="s">
        <v>538</v>
      </c>
      <c r="J127" s="218" t="s">
        <v>587</v>
      </c>
      <c r="K127" s="264"/>
    </row>
    <row r="128" spans="2:11" s="1" customFormat="1" ht="15" customHeight="1">
      <c r="B128" s="261"/>
      <c r="C128" s="218" t="s">
        <v>484</v>
      </c>
      <c r="D128" s="218"/>
      <c r="E128" s="218"/>
      <c r="F128" s="239" t="s">
        <v>536</v>
      </c>
      <c r="G128" s="218"/>
      <c r="H128" s="218" t="s">
        <v>588</v>
      </c>
      <c r="I128" s="218" t="s">
        <v>538</v>
      </c>
      <c r="J128" s="218" t="s">
        <v>587</v>
      </c>
      <c r="K128" s="264"/>
    </row>
    <row r="129" spans="2:11" s="1" customFormat="1" ht="15" customHeight="1">
      <c r="B129" s="261"/>
      <c r="C129" s="218" t="s">
        <v>547</v>
      </c>
      <c r="D129" s="218"/>
      <c r="E129" s="218"/>
      <c r="F129" s="239" t="s">
        <v>542</v>
      </c>
      <c r="G129" s="218"/>
      <c r="H129" s="218" t="s">
        <v>548</v>
      </c>
      <c r="I129" s="218" t="s">
        <v>538</v>
      </c>
      <c r="J129" s="218">
        <v>15</v>
      </c>
      <c r="K129" s="264"/>
    </row>
    <row r="130" spans="2:11" s="1" customFormat="1" ht="15" customHeight="1">
      <c r="B130" s="261"/>
      <c r="C130" s="242" t="s">
        <v>549</v>
      </c>
      <c r="D130" s="242"/>
      <c r="E130" s="242"/>
      <c r="F130" s="243" t="s">
        <v>542</v>
      </c>
      <c r="G130" s="242"/>
      <c r="H130" s="242" t="s">
        <v>550</v>
      </c>
      <c r="I130" s="242" t="s">
        <v>538</v>
      </c>
      <c r="J130" s="242">
        <v>15</v>
      </c>
      <c r="K130" s="264"/>
    </row>
    <row r="131" spans="2:11" s="1" customFormat="1" ht="15" customHeight="1">
      <c r="B131" s="261"/>
      <c r="C131" s="242" t="s">
        <v>551</v>
      </c>
      <c r="D131" s="242"/>
      <c r="E131" s="242"/>
      <c r="F131" s="243" t="s">
        <v>542</v>
      </c>
      <c r="G131" s="242"/>
      <c r="H131" s="242" t="s">
        <v>552</v>
      </c>
      <c r="I131" s="242" t="s">
        <v>538</v>
      </c>
      <c r="J131" s="242">
        <v>20</v>
      </c>
      <c r="K131" s="264"/>
    </row>
    <row r="132" spans="2:11" s="1" customFormat="1" ht="15" customHeight="1">
      <c r="B132" s="261"/>
      <c r="C132" s="242" t="s">
        <v>553</v>
      </c>
      <c r="D132" s="242"/>
      <c r="E132" s="242"/>
      <c r="F132" s="243" t="s">
        <v>542</v>
      </c>
      <c r="G132" s="242"/>
      <c r="H132" s="242" t="s">
        <v>554</v>
      </c>
      <c r="I132" s="242" t="s">
        <v>538</v>
      </c>
      <c r="J132" s="242">
        <v>20</v>
      </c>
      <c r="K132" s="264"/>
    </row>
    <row r="133" spans="2:11" s="1" customFormat="1" ht="15" customHeight="1">
      <c r="B133" s="261"/>
      <c r="C133" s="218" t="s">
        <v>541</v>
      </c>
      <c r="D133" s="218"/>
      <c r="E133" s="218"/>
      <c r="F133" s="239" t="s">
        <v>542</v>
      </c>
      <c r="G133" s="218"/>
      <c r="H133" s="218" t="s">
        <v>576</v>
      </c>
      <c r="I133" s="218" t="s">
        <v>538</v>
      </c>
      <c r="J133" s="218">
        <v>50</v>
      </c>
      <c r="K133" s="264"/>
    </row>
    <row r="134" spans="2:11" s="1" customFormat="1" ht="15" customHeight="1">
      <c r="B134" s="261"/>
      <c r="C134" s="218" t="s">
        <v>555</v>
      </c>
      <c r="D134" s="218"/>
      <c r="E134" s="218"/>
      <c r="F134" s="239" t="s">
        <v>542</v>
      </c>
      <c r="G134" s="218"/>
      <c r="H134" s="218" t="s">
        <v>576</v>
      </c>
      <c r="I134" s="218" t="s">
        <v>538</v>
      </c>
      <c r="J134" s="218">
        <v>50</v>
      </c>
      <c r="K134" s="264"/>
    </row>
    <row r="135" spans="2:11" s="1" customFormat="1" ht="15" customHeight="1">
      <c r="B135" s="261"/>
      <c r="C135" s="218" t="s">
        <v>561</v>
      </c>
      <c r="D135" s="218"/>
      <c r="E135" s="218"/>
      <c r="F135" s="239" t="s">
        <v>542</v>
      </c>
      <c r="G135" s="218"/>
      <c r="H135" s="218" t="s">
        <v>576</v>
      </c>
      <c r="I135" s="218" t="s">
        <v>538</v>
      </c>
      <c r="J135" s="218">
        <v>50</v>
      </c>
      <c r="K135" s="264"/>
    </row>
    <row r="136" spans="2:11" s="1" customFormat="1" ht="15" customHeight="1">
      <c r="B136" s="261"/>
      <c r="C136" s="218" t="s">
        <v>563</v>
      </c>
      <c r="D136" s="218"/>
      <c r="E136" s="218"/>
      <c r="F136" s="239" t="s">
        <v>542</v>
      </c>
      <c r="G136" s="218"/>
      <c r="H136" s="218" t="s">
        <v>576</v>
      </c>
      <c r="I136" s="218" t="s">
        <v>538</v>
      </c>
      <c r="J136" s="218">
        <v>50</v>
      </c>
      <c r="K136" s="264"/>
    </row>
    <row r="137" spans="2:11" s="1" customFormat="1" ht="15" customHeight="1">
      <c r="B137" s="261"/>
      <c r="C137" s="218" t="s">
        <v>564</v>
      </c>
      <c r="D137" s="218"/>
      <c r="E137" s="218"/>
      <c r="F137" s="239" t="s">
        <v>542</v>
      </c>
      <c r="G137" s="218"/>
      <c r="H137" s="218" t="s">
        <v>589</v>
      </c>
      <c r="I137" s="218" t="s">
        <v>538</v>
      </c>
      <c r="J137" s="218">
        <v>255</v>
      </c>
      <c r="K137" s="264"/>
    </row>
    <row r="138" spans="2:11" s="1" customFormat="1" ht="15" customHeight="1">
      <c r="B138" s="261"/>
      <c r="C138" s="218" t="s">
        <v>566</v>
      </c>
      <c r="D138" s="218"/>
      <c r="E138" s="218"/>
      <c r="F138" s="239" t="s">
        <v>536</v>
      </c>
      <c r="G138" s="218"/>
      <c r="H138" s="218" t="s">
        <v>590</v>
      </c>
      <c r="I138" s="218" t="s">
        <v>568</v>
      </c>
      <c r="J138" s="218"/>
      <c r="K138" s="264"/>
    </row>
    <row r="139" spans="2:11" s="1" customFormat="1" ht="15" customHeight="1">
      <c r="B139" s="261"/>
      <c r="C139" s="218" t="s">
        <v>569</v>
      </c>
      <c r="D139" s="218"/>
      <c r="E139" s="218"/>
      <c r="F139" s="239" t="s">
        <v>536</v>
      </c>
      <c r="G139" s="218"/>
      <c r="H139" s="218" t="s">
        <v>591</v>
      </c>
      <c r="I139" s="218" t="s">
        <v>571</v>
      </c>
      <c r="J139" s="218"/>
      <c r="K139" s="264"/>
    </row>
    <row r="140" spans="2:11" s="1" customFormat="1" ht="15" customHeight="1">
      <c r="B140" s="261"/>
      <c r="C140" s="218" t="s">
        <v>572</v>
      </c>
      <c r="D140" s="218"/>
      <c r="E140" s="218"/>
      <c r="F140" s="239" t="s">
        <v>536</v>
      </c>
      <c r="G140" s="218"/>
      <c r="H140" s="218" t="s">
        <v>572</v>
      </c>
      <c r="I140" s="218" t="s">
        <v>571</v>
      </c>
      <c r="J140" s="218"/>
      <c r="K140" s="264"/>
    </row>
    <row r="141" spans="2:11" s="1" customFormat="1" ht="15" customHeight="1">
      <c r="B141" s="261"/>
      <c r="C141" s="218" t="s">
        <v>37</v>
      </c>
      <c r="D141" s="218"/>
      <c r="E141" s="218"/>
      <c r="F141" s="239" t="s">
        <v>536</v>
      </c>
      <c r="G141" s="218"/>
      <c r="H141" s="218" t="s">
        <v>592</v>
      </c>
      <c r="I141" s="218" t="s">
        <v>571</v>
      </c>
      <c r="J141" s="218"/>
      <c r="K141" s="264"/>
    </row>
    <row r="142" spans="2:11" s="1" customFormat="1" ht="15" customHeight="1">
      <c r="B142" s="261"/>
      <c r="C142" s="218" t="s">
        <v>593</v>
      </c>
      <c r="D142" s="218"/>
      <c r="E142" s="218"/>
      <c r="F142" s="239" t="s">
        <v>536</v>
      </c>
      <c r="G142" s="218"/>
      <c r="H142" s="218" t="s">
        <v>594</v>
      </c>
      <c r="I142" s="218" t="s">
        <v>571</v>
      </c>
      <c r="J142" s="218"/>
      <c r="K142" s="264"/>
    </row>
    <row r="143" spans="2:11" s="1" customFormat="1" ht="15" customHeight="1">
      <c r="B143" s="265"/>
      <c r="C143" s="266"/>
      <c r="D143" s="266"/>
      <c r="E143" s="266"/>
      <c r="F143" s="266"/>
      <c r="G143" s="266"/>
      <c r="H143" s="266"/>
      <c r="I143" s="266"/>
      <c r="J143" s="266"/>
      <c r="K143" s="267"/>
    </row>
    <row r="144" spans="2:11" s="1" customFormat="1" ht="18.75" customHeight="1">
      <c r="B144" s="252"/>
      <c r="C144" s="252"/>
      <c r="D144" s="252"/>
      <c r="E144" s="252"/>
      <c r="F144" s="253"/>
      <c r="G144" s="252"/>
      <c r="H144" s="252"/>
      <c r="I144" s="252"/>
      <c r="J144" s="252"/>
      <c r="K144" s="252"/>
    </row>
    <row r="145" spans="2:11" s="1" customFormat="1" ht="18.75" customHeight="1"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</row>
    <row r="146" spans="2:11" s="1" customFormat="1" ht="7.5" customHeight="1">
      <c r="B146" s="226"/>
      <c r="C146" s="227"/>
      <c r="D146" s="227"/>
      <c r="E146" s="227"/>
      <c r="F146" s="227"/>
      <c r="G146" s="227"/>
      <c r="H146" s="227"/>
      <c r="I146" s="227"/>
      <c r="J146" s="227"/>
      <c r="K146" s="228"/>
    </row>
    <row r="147" spans="2:11" s="1" customFormat="1" ht="45" customHeight="1">
      <c r="B147" s="229"/>
      <c r="C147" s="337" t="s">
        <v>595</v>
      </c>
      <c r="D147" s="337"/>
      <c r="E147" s="337"/>
      <c r="F147" s="337"/>
      <c r="G147" s="337"/>
      <c r="H147" s="337"/>
      <c r="I147" s="337"/>
      <c r="J147" s="337"/>
      <c r="K147" s="230"/>
    </row>
    <row r="148" spans="2:11" s="1" customFormat="1" ht="17.25" customHeight="1">
      <c r="B148" s="229"/>
      <c r="C148" s="231" t="s">
        <v>530</v>
      </c>
      <c r="D148" s="231"/>
      <c r="E148" s="231"/>
      <c r="F148" s="231" t="s">
        <v>531</v>
      </c>
      <c r="G148" s="232"/>
      <c r="H148" s="231" t="s">
        <v>53</v>
      </c>
      <c r="I148" s="231" t="s">
        <v>56</v>
      </c>
      <c r="J148" s="231" t="s">
        <v>532</v>
      </c>
      <c r="K148" s="230"/>
    </row>
    <row r="149" spans="2:11" s="1" customFormat="1" ht="17.25" customHeight="1">
      <c r="B149" s="229"/>
      <c r="C149" s="233" t="s">
        <v>533</v>
      </c>
      <c r="D149" s="233"/>
      <c r="E149" s="233"/>
      <c r="F149" s="234" t="s">
        <v>534</v>
      </c>
      <c r="G149" s="235"/>
      <c r="H149" s="233"/>
      <c r="I149" s="233"/>
      <c r="J149" s="233" t="s">
        <v>535</v>
      </c>
      <c r="K149" s="230"/>
    </row>
    <row r="150" spans="2:11" s="1" customFormat="1" ht="5.25" customHeight="1">
      <c r="B150" s="241"/>
      <c r="C150" s="236"/>
      <c r="D150" s="236"/>
      <c r="E150" s="236"/>
      <c r="F150" s="236"/>
      <c r="G150" s="237"/>
      <c r="H150" s="236"/>
      <c r="I150" s="236"/>
      <c r="J150" s="236"/>
      <c r="K150" s="264"/>
    </row>
    <row r="151" spans="2:11" s="1" customFormat="1" ht="15" customHeight="1">
      <c r="B151" s="241"/>
      <c r="C151" s="268" t="s">
        <v>539</v>
      </c>
      <c r="D151" s="218"/>
      <c r="E151" s="218"/>
      <c r="F151" s="269" t="s">
        <v>536</v>
      </c>
      <c r="G151" s="218"/>
      <c r="H151" s="268" t="s">
        <v>576</v>
      </c>
      <c r="I151" s="268" t="s">
        <v>538</v>
      </c>
      <c r="J151" s="268">
        <v>120</v>
      </c>
      <c r="K151" s="264"/>
    </row>
    <row r="152" spans="2:11" s="1" customFormat="1" ht="15" customHeight="1">
      <c r="B152" s="241"/>
      <c r="C152" s="268" t="s">
        <v>585</v>
      </c>
      <c r="D152" s="218"/>
      <c r="E152" s="218"/>
      <c r="F152" s="269" t="s">
        <v>536</v>
      </c>
      <c r="G152" s="218"/>
      <c r="H152" s="268" t="s">
        <v>596</v>
      </c>
      <c r="I152" s="268" t="s">
        <v>538</v>
      </c>
      <c r="J152" s="268" t="s">
        <v>587</v>
      </c>
      <c r="K152" s="264"/>
    </row>
    <row r="153" spans="2:11" s="1" customFormat="1" ht="15" customHeight="1">
      <c r="B153" s="241"/>
      <c r="C153" s="268" t="s">
        <v>484</v>
      </c>
      <c r="D153" s="218"/>
      <c r="E153" s="218"/>
      <c r="F153" s="269" t="s">
        <v>536</v>
      </c>
      <c r="G153" s="218"/>
      <c r="H153" s="268" t="s">
        <v>597</v>
      </c>
      <c r="I153" s="268" t="s">
        <v>538</v>
      </c>
      <c r="J153" s="268" t="s">
        <v>587</v>
      </c>
      <c r="K153" s="264"/>
    </row>
    <row r="154" spans="2:11" s="1" customFormat="1" ht="15" customHeight="1">
      <c r="B154" s="241"/>
      <c r="C154" s="268" t="s">
        <v>541</v>
      </c>
      <c r="D154" s="218"/>
      <c r="E154" s="218"/>
      <c r="F154" s="269" t="s">
        <v>542</v>
      </c>
      <c r="G154" s="218"/>
      <c r="H154" s="268" t="s">
        <v>576</v>
      </c>
      <c r="I154" s="268" t="s">
        <v>538</v>
      </c>
      <c r="J154" s="268">
        <v>50</v>
      </c>
      <c r="K154" s="264"/>
    </row>
    <row r="155" spans="2:11" s="1" customFormat="1" ht="15" customHeight="1">
      <c r="B155" s="241"/>
      <c r="C155" s="268" t="s">
        <v>544</v>
      </c>
      <c r="D155" s="218"/>
      <c r="E155" s="218"/>
      <c r="F155" s="269" t="s">
        <v>536</v>
      </c>
      <c r="G155" s="218"/>
      <c r="H155" s="268" t="s">
        <v>576</v>
      </c>
      <c r="I155" s="268" t="s">
        <v>546</v>
      </c>
      <c r="J155" s="268"/>
      <c r="K155" s="264"/>
    </row>
    <row r="156" spans="2:11" s="1" customFormat="1" ht="15" customHeight="1">
      <c r="B156" s="241"/>
      <c r="C156" s="268" t="s">
        <v>555</v>
      </c>
      <c r="D156" s="218"/>
      <c r="E156" s="218"/>
      <c r="F156" s="269" t="s">
        <v>542</v>
      </c>
      <c r="G156" s="218"/>
      <c r="H156" s="268" t="s">
        <v>576</v>
      </c>
      <c r="I156" s="268" t="s">
        <v>538</v>
      </c>
      <c r="J156" s="268">
        <v>50</v>
      </c>
      <c r="K156" s="264"/>
    </row>
    <row r="157" spans="2:11" s="1" customFormat="1" ht="15" customHeight="1">
      <c r="B157" s="241"/>
      <c r="C157" s="268" t="s">
        <v>563</v>
      </c>
      <c r="D157" s="218"/>
      <c r="E157" s="218"/>
      <c r="F157" s="269" t="s">
        <v>542</v>
      </c>
      <c r="G157" s="218"/>
      <c r="H157" s="268" t="s">
        <v>576</v>
      </c>
      <c r="I157" s="268" t="s">
        <v>538</v>
      </c>
      <c r="J157" s="268">
        <v>50</v>
      </c>
      <c r="K157" s="264"/>
    </row>
    <row r="158" spans="2:11" s="1" customFormat="1" ht="15" customHeight="1">
      <c r="B158" s="241"/>
      <c r="C158" s="268" t="s">
        <v>561</v>
      </c>
      <c r="D158" s="218"/>
      <c r="E158" s="218"/>
      <c r="F158" s="269" t="s">
        <v>542</v>
      </c>
      <c r="G158" s="218"/>
      <c r="H158" s="268" t="s">
        <v>576</v>
      </c>
      <c r="I158" s="268" t="s">
        <v>538</v>
      </c>
      <c r="J158" s="268">
        <v>50</v>
      </c>
      <c r="K158" s="264"/>
    </row>
    <row r="159" spans="2:11" s="1" customFormat="1" ht="15" customHeight="1">
      <c r="B159" s="241"/>
      <c r="C159" s="268" t="s">
        <v>90</v>
      </c>
      <c r="D159" s="218"/>
      <c r="E159" s="218"/>
      <c r="F159" s="269" t="s">
        <v>536</v>
      </c>
      <c r="G159" s="218"/>
      <c r="H159" s="268" t="s">
        <v>598</v>
      </c>
      <c r="I159" s="268" t="s">
        <v>538</v>
      </c>
      <c r="J159" s="268" t="s">
        <v>599</v>
      </c>
      <c r="K159" s="264"/>
    </row>
    <row r="160" spans="2:11" s="1" customFormat="1" ht="15" customHeight="1">
      <c r="B160" s="241"/>
      <c r="C160" s="268" t="s">
        <v>600</v>
      </c>
      <c r="D160" s="218"/>
      <c r="E160" s="218"/>
      <c r="F160" s="269" t="s">
        <v>536</v>
      </c>
      <c r="G160" s="218"/>
      <c r="H160" s="268" t="s">
        <v>601</v>
      </c>
      <c r="I160" s="268" t="s">
        <v>571</v>
      </c>
      <c r="J160" s="268"/>
      <c r="K160" s="264"/>
    </row>
    <row r="161" spans="2:11" s="1" customFormat="1" ht="15" customHeight="1">
      <c r="B161" s="270"/>
      <c r="C161" s="250"/>
      <c r="D161" s="250"/>
      <c r="E161" s="250"/>
      <c r="F161" s="250"/>
      <c r="G161" s="250"/>
      <c r="H161" s="250"/>
      <c r="I161" s="250"/>
      <c r="J161" s="250"/>
      <c r="K161" s="271"/>
    </row>
    <row r="162" spans="2:11" s="1" customFormat="1" ht="18.75" customHeight="1">
      <c r="B162" s="252"/>
      <c r="C162" s="262"/>
      <c r="D162" s="262"/>
      <c r="E162" s="262"/>
      <c r="F162" s="272"/>
      <c r="G162" s="262"/>
      <c r="H162" s="262"/>
      <c r="I162" s="262"/>
      <c r="J162" s="262"/>
      <c r="K162" s="252"/>
    </row>
    <row r="163" spans="2:11" s="1" customFormat="1" ht="18.75" customHeigh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</row>
    <row r="164" spans="2:11" s="1" customFormat="1" ht="7.5" customHeight="1">
      <c r="B164" s="207"/>
      <c r="C164" s="208"/>
      <c r="D164" s="208"/>
      <c r="E164" s="208"/>
      <c r="F164" s="208"/>
      <c r="G164" s="208"/>
      <c r="H164" s="208"/>
      <c r="I164" s="208"/>
      <c r="J164" s="208"/>
      <c r="K164" s="209"/>
    </row>
    <row r="165" spans="2:11" s="1" customFormat="1" ht="45" customHeight="1">
      <c r="B165" s="210"/>
      <c r="C165" s="338" t="s">
        <v>602</v>
      </c>
      <c r="D165" s="338"/>
      <c r="E165" s="338"/>
      <c r="F165" s="338"/>
      <c r="G165" s="338"/>
      <c r="H165" s="338"/>
      <c r="I165" s="338"/>
      <c r="J165" s="338"/>
      <c r="K165" s="211"/>
    </row>
    <row r="166" spans="2:11" s="1" customFormat="1" ht="17.25" customHeight="1">
      <c r="B166" s="210"/>
      <c r="C166" s="231" t="s">
        <v>530</v>
      </c>
      <c r="D166" s="231"/>
      <c r="E166" s="231"/>
      <c r="F166" s="231" t="s">
        <v>531</v>
      </c>
      <c r="G166" s="273"/>
      <c r="H166" s="274" t="s">
        <v>53</v>
      </c>
      <c r="I166" s="274" t="s">
        <v>56</v>
      </c>
      <c r="J166" s="231" t="s">
        <v>532</v>
      </c>
      <c r="K166" s="211"/>
    </row>
    <row r="167" spans="2:11" s="1" customFormat="1" ht="17.25" customHeight="1">
      <c r="B167" s="212"/>
      <c r="C167" s="233" t="s">
        <v>533</v>
      </c>
      <c r="D167" s="233"/>
      <c r="E167" s="233"/>
      <c r="F167" s="234" t="s">
        <v>534</v>
      </c>
      <c r="G167" s="275"/>
      <c r="H167" s="276"/>
      <c r="I167" s="276"/>
      <c r="J167" s="233" t="s">
        <v>535</v>
      </c>
      <c r="K167" s="213"/>
    </row>
    <row r="168" spans="2:11" s="1" customFormat="1" ht="5.25" customHeight="1">
      <c r="B168" s="241"/>
      <c r="C168" s="236"/>
      <c r="D168" s="236"/>
      <c r="E168" s="236"/>
      <c r="F168" s="236"/>
      <c r="G168" s="237"/>
      <c r="H168" s="236"/>
      <c r="I168" s="236"/>
      <c r="J168" s="236"/>
      <c r="K168" s="264"/>
    </row>
    <row r="169" spans="2:11" s="1" customFormat="1" ht="15" customHeight="1">
      <c r="B169" s="241"/>
      <c r="C169" s="218" t="s">
        <v>539</v>
      </c>
      <c r="D169" s="218"/>
      <c r="E169" s="218"/>
      <c r="F169" s="239" t="s">
        <v>536</v>
      </c>
      <c r="G169" s="218"/>
      <c r="H169" s="218" t="s">
        <v>576</v>
      </c>
      <c r="I169" s="218" t="s">
        <v>538</v>
      </c>
      <c r="J169" s="218">
        <v>120</v>
      </c>
      <c r="K169" s="264"/>
    </row>
    <row r="170" spans="2:11" s="1" customFormat="1" ht="15" customHeight="1">
      <c r="B170" s="241"/>
      <c r="C170" s="218" t="s">
        <v>585</v>
      </c>
      <c r="D170" s="218"/>
      <c r="E170" s="218"/>
      <c r="F170" s="239" t="s">
        <v>536</v>
      </c>
      <c r="G170" s="218"/>
      <c r="H170" s="218" t="s">
        <v>586</v>
      </c>
      <c r="I170" s="218" t="s">
        <v>538</v>
      </c>
      <c r="J170" s="218" t="s">
        <v>587</v>
      </c>
      <c r="K170" s="264"/>
    </row>
    <row r="171" spans="2:11" s="1" customFormat="1" ht="15" customHeight="1">
      <c r="B171" s="241"/>
      <c r="C171" s="218" t="s">
        <v>484</v>
      </c>
      <c r="D171" s="218"/>
      <c r="E171" s="218"/>
      <c r="F171" s="239" t="s">
        <v>536</v>
      </c>
      <c r="G171" s="218"/>
      <c r="H171" s="218" t="s">
        <v>603</v>
      </c>
      <c r="I171" s="218" t="s">
        <v>538</v>
      </c>
      <c r="J171" s="218" t="s">
        <v>587</v>
      </c>
      <c r="K171" s="264"/>
    </row>
    <row r="172" spans="2:11" s="1" customFormat="1" ht="15" customHeight="1">
      <c r="B172" s="241"/>
      <c r="C172" s="218" t="s">
        <v>541</v>
      </c>
      <c r="D172" s="218"/>
      <c r="E172" s="218"/>
      <c r="F172" s="239" t="s">
        <v>542</v>
      </c>
      <c r="G172" s="218"/>
      <c r="H172" s="218" t="s">
        <v>603</v>
      </c>
      <c r="I172" s="218" t="s">
        <v>538</v>
      </c>
      <c r="J172" s="218">
        <v>50</v>
      </c>
      <c r="K172" s="264"/>
    </row>
    <row r="173" spans="2:11" s="1" customFormat="1" ht="15" customHeight="1">
      <c r="B173" s="241"/>
      <c r="C173" s="218" t="s">
        <v>544</v>
      </c>
      <c r="D173" s="218"/>
      <c r="E173" s="218"/>
      <c r="F173" s="239" t="s">
        <v>536</v>
      </c>
      <c r="G173" s="218"/>
      <c r="H173" s="218" t="s">
        <v>603</v>
      </c>
      <c r="I173" s="218" t="s">
        <v>546</v>
      </c>
      <c r="J173" s="218"/>
      <c r="K173" s="264"/>
    </row>
    <row r="174" spans="2:11" s="1" customFormat="1" ht="15" customHeight="1">
      <c r="B174" s="241"/>
      <c r="C174" s="218" t="s">
        <v>555</v>
      </c>
      <c r="D174" s="218"/>
      <c r="E174" s="218"/>
      <c r="F174" s="239" t="s">
        <v>542</v>
      </c>
      <c r="G174" s="218"/>
      <c r="H174" s="218" t="s">
        <v>603</v>
      </c>
      <c r="I174" s="218" t="s">
        <v>538</v>
      </c>
      <c r="J174" s="218">
        <v>50</v>
      </c>
      <c r="K174" s="264"/>
    </row>
    <row r="175" spans="2:11" s="1" customFormat="1" ht="15" customHeight="1">
      <c r="B175" s="241"/>
      <c r="C175" s="218" t="s">
        <v>563</v>
      </c>
      <c r="D175" s="218"/>
      <c r="E175" s="218"/>
      <c r="F175" s="239" t="s">
        <v>542</v>
      </c>
      <c r="G175" s="218"/>
      <c r="H175" s="218" t="s">
        <v>603</v>
      </c>
      <c r="I175" s="218" t="s">
        <v>538</v>
      </c>
      <c r="J175" s="218">
        <v>50</v>
      </c>
      <c r="K175" s="264"/>
    </row>
    <row r="176" spans="2:11" s="1" customFormat="1" ht="15" customHeight="1">
      <c r="B176" s="241"/>
      <c r="C176" s="218" t="s">
        <v>561</v>
      </c>
      <c r="D176" s="218"/>
      <c r="E176" s="218"/>
      <c r="F176" s="239" t="s">
        <v>542</v>
      </c>
      <c r="G176" s="218"/>
      <c r="H176" s="218" t="s">
        <v>603</v>
      </c>
      <c r="I176" s="218" t="s">
        <v>538</v>
      </c>
      <c r="J176" s="218">
        <v>50</v>
      </c>
      <c r="K176" s="264"/>
    </row>
    <row r="177" spans="2:11" s="1" customFormat="1" ht="15" customHeight="1">
      <c r="B177" s="241"/>
      <c r="C177" s="218" t="s">
        <v>103</v>
      </c>
      <c r="D177" s="218"/>
      <c r="E177" s="218"/>
      <c r="F177" s="239" t="s">
        <v>536</v>
      </c>
      <c r="G177" s="218"/>
      <c r="H177" s="218" t="s">
        <v>604</v>
      </c>
      <c r="I177" s="218" t="s">
        <v>605</v>
      </c>
      <c r="J177" s="218"/>
      <c r="K177" s="264"/>
    </row>
    <row r="178" spans="2:11" s="1" customFormat="1" ht="15" customHeight="1">
      <c r="B178" s="241"/>
      <c r="C178" s="218" t="s">
        <v>56</v>
      </c>
      <c r="D178" s="218"/>
      <c r="E178" s="218"/>
      <c r="F178" s="239" t="s">
        <v>536</v>
      </c>
      <c r="G178" s="218"/>
      <c r="H178" s="218" t="s">
        <v>606</v>
      </c>
      <c r="I178" s="218" t="s">
        <v>607</v>
      </c>
      <c r="J178" s="218">
        <v>1</v>
      </c>
      <c r="K178" s="264"/>
    </row>
    <row r="179" spans="2:11" s="1" customFormat="1" ht="15" customHeight="1">
      <c r="B179" s="241"/>
      <c r="C179" s="218" t="s">
        <v>52</v>
      </c>
      <c r="D179" s="218"/>
      <c r="E179" s="218"/>
      <c r="F179" s="239" t="s">
        <v>536</v>
      </c>
      <c r="G179" s="218"/>
      <c r="H179" s="218" t="s">
        <v>608</v>
      </c>
      <c r="I179" s="218" t="s">
        <v>538</v>
      </c>
      <c r="J179" s="218">
        <v>20</v>
      </c>
      <c r="K179" s="264"/>
    </row>
    <row r="180" spans="2:11" s="1" customFormat="1" ht="15" customHeight="1">
      <c r="B180" s="241"/>
      <c r="C180" s="218" t="s">
        <v>53</v>
      </c>
      <c r="D180" s="218"/>
      <c r="E180" s="218"/>
      <c r="F180" s="239" t="s">
        <v>536</v>
      </c>
      <c r="G180" s="218"/>
      <c r="H180" s="218" t="s">
        <v>609</v>
      </c>
      <c r="I180" s="218" t="s">
        <v>538</v>
      </c>
      <c r="J180" s="218">
        <v>255</v>
      </c>
      <c r="K180" s="264"/>
    </row>
    <row r="181" spans="2:11" s="1" customFormat="1" ht="15" customHeight="1">
      <c r="B181" s="241"/>
      <c r="C181" s="218" t="s">
        <v>104</v>
      </c>
      <c r="D181" s="218"/>
      <c r="E181" s="218"/>
      <c r="F181" s="239" t="s">
        <v>536</v>
      </c>
      <c r="G181" s="218"/>
      <c r="H181" s="218" t="s">
        <v>500</v>
      </c>
      <c r="I181" s="218" t="s">
        <v>538</v>
      </c>
      <c r="J181" s="218">
        <v>10</v>
      </c>
      <c r="K181" s="264"/>
    </row>
    <row r="182" spans="2:11" s="1" customFormat="1" ht="15" customHeight="1">
      <c r="B182" s="241"/>
      <c r="C182" s="218" t="s">
        <v>105</v>
      </c>
      <c r="D182" s="218"/>
      <c r="E182" s="218"/>
      <c r="F182" s="239" t="s">
        <v>536</v>
      </c>
      <c r="G182" s="218"/>
      <c r="H182" s="218" t="s">
        <v>610</v>
      </c>
      <c r="I182" s="218" t="s">
        <v>571</v>
      </c>
      <c r="J182" s="218"/>
      <c r="K182" s="264"/>
    </row>
    <row r="183" spans="2:11" s="1" customFormat="1" ht="15" customHeight="1">
      <c r="B183" s="241"/>
      <c r="C183" s="218" t="s">
        <v>611</v>
      </c>
      <c r="D183" s="218"/>
      <c r="E183" s="218"/>
      <c r="F183" s="239" t="s">
        <v>536</v>
      </c>
      <c r="G183" s="218"/>
      <c r="H183" s="218" t="s">
        <v>612</v>
      </c>
      <c r="I183" s="218" t="s">
        <v>571</v>
      </c>
      <c r="J183" s="218"/>
      <c r="K183" s="264"/>
    </row>
    <row r="184" spans="2:11" s="1" customFormat="1" ht="15" customHeight="1">
      <c r="B184" s="241"/>
      <c r="C184" s="218" t="s">
        <v>600</v>
      </c>
      <c r="D184" s="218"/>
      <c r="E184" s="218"/>
      <c r="F184" s="239" t="s">
        <v>536</v>
      </c>
      <c r="G184" s="218"/>
      <c r="H184" s="218" t="s">
        <v>613</v>
      </c>
      <c r="I184" s="218" t="s">
        <v>571</v>
      </c>
      <c r="J184" s="218"/>
      <c r="K184" s="264"/>
    </row>
    <row r="185" spans="2:11" s="1" customFormat="1" ht="15" customHeight="1">
      <c r="B185" s="241"/>
      <c r="C185" s="218" t="s">
        <v>107</v>
      </c>
      <c r="D185" s="218"/>
      <c r="E185" s="218"/>
      <c r="F185" s="239" t="s">
        <v>542</v>
      </c>
      <c r="G185" s="218"/>
      <c r="H185" s="218" t="s">
        <v>614</v>
      </c>
      <c r="I185" s="218" t="s">
        <v>538</v>
      </c>
      <c r="J185" s="218">
        <v>50</v>
      </c>
      <c r="K185" s="264"/>
    </row>
    <row r="186" spans="2:11" s="1" customFormat="1" ht="15" customHeight="1">
      <c r="B186" s="241"/>
      <c r="C186" s="218" t="s">
        <v>615</v>
      </c>
      <c r="D186" s="218"/>
      <c r="E186" s="218"/>
      <c r="F186" s="239" t="s">
        <v>542</v>
      </c>
      <c r="G186" s="218"/>
      <c r="H186" s="218" t="s">
        <v>616</v>
      </c>
      <c r="I186" s="218" t="s">
        <v>617</v>
      </c>
      <c r="J186" s="218"/>
      <c r="K186" s="264"/>
    </row>
    <row r="187" spans="2:11" s="1" customFormat="1" ht="15" customHeight="1">
      <c r="B187" s="241"/>
      <c r="C187" s="218" t="s">
        <v>618</v>
      </c>
      <c r="D187" s="218"/>
      <c r="E187" s="218"/>
      <c r="F187" s="239" t="s">
        <v>542</v>
      </c>
      <c r="G187" s="218"/>
      <c r="H187" s="218" t="s">
        <v>619</v>
      </c>
      <c r="I187" s="218" t="s">
        <v>617</v>
      </c>
      <c r="J187" s="218"/>
      <c r="K187" s="264"/>
    </row>
    <row r="188" spans="2:11" s="1" customFormat="1" ht="15" customHeight="1">
      <c r="B188" s="241"/>
      <c r="C188" s="218" t="s">
        <v>620</v>
      </c>
      <c r="D188" s="218"/>
      <c r="E188" s="218"/>
      <c r="F188" s="239" t="s">
        <v>542</v>
      </c>
      <c r="G188" s="218"/>
      <c r="H188" s="218" t="s">
        <v>621</v>
      </c>
      <c r="I188" s="218" t="s">
        <v>617</v>
      </c>
      <c r="J188" s="218"/>
      <c r="K188" s="264"/>
    </row>
    <row r="189" spans="2:11" s="1" customFormat="1" ht="15" customHeight="1">
      <c r="B189" s="241"/>
      <c r="C189" s="277" t="s">
        <v>622</v>
      </c>
      <c r="D189" s="218"/>
      <c r="E189" s="218"/>
      <c r="F189" s="239" t="s">
        <v>542</v>
      </c>
      <c r="G189" s="218"/>
      <c r="H189" s="218" t="s">
        <v>623</v>
      </c>
      <c r="I189" s="218" t="s">
        <v>624</v>
      </c>
      <c r="J189" s="278" t="s">
        <v>625</v>
      </c>
      <c r="K189" s="264"/>
    </row>
    <row r="190" spans="2:11" s="1" customFormat="1" ht="15" customHeight="1">
      <c r="B190" s="241"/>
      <c r="C190" s="277" t="s">
        <v>41</v>
      </c>
      <c r="D190" s="218"/>
      <c r="E190" s="218"/>
      <c r="F190" s="239" t="s">
        <v>536</v>
      </c>
      <c r="G190" s="218"/>
      <c r="H190" s="215" t="s">
        <v>626</v>
      </c>
      <c r="I190" s="218" t="s">
        <v>627</v>
      </c>
      <c r="J190" s="218"/>
      <c r="K190" s="264"/>
    </row>
    <row r="191" spans="2:11" s="1" customFormat="1" ht="15" customHeight="1">
      <c r="B191" s="241"/>
      <c r="C191" s="277" t="s">
        <v>628</v>
      </c>
      <c r="D191" s="218"/>
      <c r="E191" s="218"/>
      <c r="F191" s="239" t="s">
        <v>536</v>
      </c>
      <c r="G191" s="218"/>
      <c r="H191" s="218" t="s">
        <v>629</v>
      </c>
      <c r="I191" s="218" t="s">
        <v>571</v>
      </c>
      <c r="J191" s="218"/>
      <c r="K191" s="264"/>
    </row>
    <row r="192" spans="2:11" s="1" customFormat="1" ht="15" customHeight="1">
      <c r="B192" s="241"/>
      <c r="C192" s="277" t="s">
        <v>630</v>
      </c>
      <c r="D192" s="218"/>
      <c r="E192" s="218"/>
      <c r="F192" s="239" t="s">
        <v>536</v>
      </c>
      <c r="G192" s="218"/>
      <c r="H192" s="218" t="s">
        <v>631</v>
      </c>
      <c r="I192" s="218" t="s">
        <v>571</v>
      </c>
      <c r="J192" s="218"/>
      <c r="K192" s="264"/>
    </row>
    <row r="193" spans="2:11" s="1" customFormat="1" ht="15" customHeight="1">
      <c r="B193" s="241"/>
      <c r="C193" s="277" t="s">
        <v>632</v>
      </c>
      <c r="D193" s="218"/>
      <c r="E193" s="218"/>
      <c r="F193" s="239" t="s">
        <v>542</v>
      </c>
      <c r="G193" s="218"/>
      <c r="H193" s="218" t="s">
        <v>633</v>
      </c>
      <c r="I193" s="218" t="s">
        <v>571</v>
      </c>
      <c r="J193" s="218"/>
      <c r="K193" s="264"/>
    </row>
    <row r="194" spans="2:11" s="1" customFormat="1" ht="15" customHeight="1">
      <c r="B194" s="270"/>
      <c r="C194" s="279"/>
      <c r="D194" s="250"/>
      <c r="E194" s="250"/>
      <c r="F194" s="250"/>
      <c r="G194" s="250"/>
      <c r="H194" s="250"/>
      <c r="I194" s="250"/>
      <c r="J194" s="250"/>
      <c r="K194" s="271"/>
    </row>
    <row r="195" spans="2:11" s="1" customFormat="1" ht="18.75" customHeight="1">
      <c r="B195" s="252"/>
      <c r="C195" s="262"/>
      <c r="D195" s="262"/>
      <c r="E195" s="262"/>
      <c r="F195" s="272"/>
      <c r="G195" s="262"/>
      <c r="H195" s="262"/>
      <c r="I195" s="262"/>
      <c r="J195" s="262"/>
      <c r="K195" s="252"/>
    </row>
    <row r="196" spans="2:11" s="1" customFormat="1" ht="18.75" customHeight="1">
      <c r="B196" s="252"/>
      <c r="C196" s="262"/>
      <c r="D196" s="262"/>
      <c r="E196" s="262"/>
      <c r="F196" s="272"/>
      <c r="G196" s="262"/>
      <c r="H196" s="262"/>
      <c r="I196" s="262"/>
      <c r="J196" s="262"/>
      <c r="K196" s="252"/>
    </row>
    <row r="197" spans="2:11" s="1" customFormat="1" ht="18.75" customHeight="1"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</row>
    <row r="198" spans="2:11" s="1" customFormat="1" ht="12">
      <c r="B198" s="207"/>
      <c r="C198" s="208"/>
      <c r="D198" s="208"/>
      <c r="E198" s="208"/>
      <c r="F198" s="208"/>
      <c r="G198" s="208"/>
      <c r="H198" s="208"/>
      <c r="I198" s="208"/>
      <c r="J198" s="208"/>
      <c r="K198" s="209"/>
    </row>
    <row r="199" spans="2:11" s="1" customFormat="1" ht="22.2">
      <c r="B199" s="210"/>
      <c r="C199" s="338" t="s">
        <v>634</v>
      </c>
      <c r="D199" s="338"/>
      <c r="E199" s="338"/>
      <c r="F199" s="338"/>
      <c r="G199" s="338"/>
      <c r="H199" s="338"/>
      <c r="I199" s="338"/>
      <c r="J199" s="338"/>
      <c r="K199" s="211"/>
    </row>
    <row r="200" spans="2:11" s="1" customFormat="1" ht="25.5" customHeight="1">
      <c r="B200" s="210"/>
      <c r="C200" s="280" t="s">
        <v>635</v>
      </c>
      <c r="D200" s="280"/>
      <c r="E200" s="280"/>
      <c r="F200" s="280" t="s">
        <v>636</v>
      </c>
      <c r="G200" s="281"/>
      <c r="H200" s="339" t="s">
        <v>637</v>
      </c>
      <c r="I200" s="339"/>
      <c r="J200" s="339"/>
      <c r="K200" s="211"/>
    </row>
    <row r="201" spans="2:11" s="1" customFormat="1" ht="5.25" customHeight="1">
      <c r="B201" s="241"/>
      <c r="C201" s="236"/>
      <c r="D201" s="236"/>
      <c r="E201" s="236"/>
      <c r="F201" s="236"/>
      <c r="G201" s="262"/>
      <c r="H201" s="236"/>
      <c r="I201" s="236"/>
      <c r="J201" s="236"/>
      <c r="K201" s="264"/>
    </row>
    <row r="202" spans="2:11" s="1" customFormat="1" ht="15" customHeight="1">
      <c r="B202" s="241"/>
      <c r="C202" s="218" t="s">
        <v>627</v>
      </c>
      <c r="D202" s="218"/>
      <c r="E202" s="218"/>
      <c r="F202" s="239" t="s">
        <v>42</v>
      </c>
      <c r="G202" s="218"/>
      <c r="H202" s="340" t="s">
        <v>638</v>
      </c>
      <c r="I202" s="340"/>
      <c r="J202" s="340"/>
      <c r="K202" s="264"/>
    </row>
    <row r="203" spans="2:11" s="1" customFormat="1" ht="15" customHeight="1">
      <c r="B203" s="241"/>
      <c r="C203" s="218"/>
      <c r="D203" s="218"/>
      <c r="E203" s="218"/>
      <c r="F203" s="239" t="s">
        <v>43</v>
      </c>
      <c r="G203" s="218"/>
      <c r="H203" s="340" t="s">
        <v>639</v>
      </c>
      <c r="I203" s="340"/>
      <c r="J203" s="340"/>
      <c r="K203" s="264"/>
    </row>
    <row r="204" spans="2:11" s="1" customFormat="1" ht="15" customHeight="1">
      <c r="B204" s="241"/>
      <c r="C204" s="218"/>
      <c r="D204" s="218"/>
      <c r="E204" s="218"/>
      <c r="F204" s="239" t="s">
        <v>46</v>
      </c>
      <c r="G204" s="218"/>
      <c r="H204" s="340" t="s">
        <v>640</v>
      </c>
      <c r="I204" s="340"/>
      <c r="J204" s="340"/>
      <c r="K204" s="264"/>
    </row>
    <row r="205" spans="2:11" s="1" customFormat="1" ht="15" customHeight="1">
      <c r="B205" s="241"/>
      <c r="C205" s="218"/>
      <c r="D205" s="218"/>
      <c r="E205" s="218"/>
      <c r="F205" s="239" t="s">
        <v>44</v>
      </c>
      <c r="G205" s="218"/>
      <c r="H205" s="340" t="s">
        <v>641</v>
      </c>
      <c r="I205" s="340"/>
      <c r="J205" s="340"/>
      <c r="K205" s="264"/>
    </row>
    <row r="206" spans="2:11" s="1" customFormat="1" ht="15" customHeight="1">
      <c r="B206" s="241"/>
      <c r="C206" s="218"/>
      <c r="D206" s="218"/>
      <c r="E206" s="218"/>
      <c r="F206" s="239" t="s">
        <v>45</v>
      </c>
      <c r="G206" s="218"/>
      <c r="H206" s="340" t="s">
        <v>642</v>
      </c>
      <c r="I206" s="340"/>
      <c r="J206" s="340"/>
      <c r="K206" s="264"/>
    </row>
    <row r="207" spans="2:11" s="1" customFormat="1" ht="15" customHeight="1">
      <c r="B207" s="241"/>
      <c r="C207" s="218"/>
      <c r="D207" s="218"/>
      <c r="E207" s="218"/>
      <c r="F207" s="239"/>
      <c r="G207" s="218"/>
      <c r="H207" s="218"/>
      <c r="I207" s="218"/>
      <c r="J207" s="218"/>
      <c r="K207" s="264"/>
    </row>
    <row r="208" spans="2:11" s="1" customFormat="1" ht="15" customHeight="1">
      <c r="B208" s="241"/>
      <c r="C208" s="218" t="s">
        <v>583</v>
      </c>
      <c r="D208" s="218"/>
      <c r="E208" s="218"/>
      <c r="F208" s="239" t="s">
        <v>78</v>
      </c>
      <c r="G208" s="218"/>
      <c r="H208" s="340" t="s">
        <v>643</v>
      </c>
      <c r="I208" s="340"/>
      <c r="J208" s="340"/>
      <c r="K208" s="264"/>
    </row>
    <row r="209" spans="2:11" s="1" customFormat="1" ht="15" customHeight="1">
      <c r="B209" s="241"/>
      <c r="C209" s="218"/>
      <c r="D209" s="218"/>
      <c r="E209" s="218"/>
      <c r="F209" s="239" t="s">
        <v>480</v>
      </c>
      <c r="G209" s="218"/>
      <c r="H209" s="340" t="s">
        <v>481</v>
      </c>
      <c r="I209" s="340"/>
      <c r="J209" s="340"/>
      <c r="K209" s="264"/>
    </row>
    <row r="210" spans="2:11" s="1" customFormat="1" ht="15" customHeight="1">
      <c r="B210" s="241"/>
      <c r="C210" s="218"/>
      <c r="D210" s="218"/>
      <c r="E210" s="218"/>
      <c r="F210" s="239" t="s">
        <v>478</v>
      </c>
      <c r="G210" s="218"/>
      <c r="H210" s="340" t="s">
        <v>644</v>
      </c>
      <c r="I210" s="340"/>
      <c r="J210" s="340"/>
      <c r="K210" s="264"/>
    </row>
    <row r="211" spans="2:11" s="1" customFormat="1" ht="15" customHeight="1">
      <c r="B211" s="282"/>
      <c r="C211" s="218"/>
      <c r="D211" s="218"/>
      <c r="E211" s="218"/>
      <c r="F211" s="239" t="s">
        <v>83</v>
      </c>
      <c r="G211" s="277"/>
      <c r="H211" s="341" t="s">
        <v>84</v>
      </c>
      <c r="I211" s="341"/>
      <c r="J211" s="341"/>
      <c r="K211" s="283"/>
    </row>
    <row r="212" spans="2:11" s="1" customFormat="1" ht="15" customHeight="1">
      <c r="B212" s="282"/>
      <c r="C212" s="218"/>
      <c r="D212" s="218"/>
      <c r="E212" s="218"/>
      <c r="F212" s="239" t="s">
        <v>482</v>
      </c>
      <c r="G212" s="277"/>
      <c r="H212" s="341" t="s">
        <v>422</v>
      </c>
      <c r="I212" s="341"/>
      <c r="J212" s="341"/>
      <c r="K212" s="283"/>
    </row>
    <row r="213" spans="2:11" s="1" customFormat="1" ht="15" customHeight="1">
      <c r="B213" s="282"/>
      <c r="C213" s="218"/>
      <c r="D213" s="218"/>
      <c r="E213" s="218"/>
      <c r="F213" s="239"/>
      <c r="G213" s="277"/>
      <c r="H213" s="268"/>
      <c r="I213" s="268"/>
      <c r="J213" s="268"/>
      <c r="K213" s="283"/>
    </row>
    <row r="214" spans="2:11" s="1" customFormat="1" ht="15" customHeight="1">
      <c r="B214" s="282"/>
      <c r="C214" s="218" t="s">
        <v>607</v>
      </c>
      <c r="D214" s="218"/>
      <c r="E214" s="218"/>
      <c r="F214" s="239">
        <v>1</v>
      </c>
      <c r="G214" s="277"/>
      <c r="H214" s="341" t="s">
        <v>645</v>
      </c>
      <c r="I214" s="341"/>
      <c r="J214" s="341"/>
      <c r="K214" s="283"/>
    </row>
    <row r="215" spans="2:11" s="1" customFormat="1" ht="15" customHeight="1">
      <c r="B215" s="282"/>
      <c r="C215" s="218"/>
      <c r="D215" s="218"/>
      <c r="E215" s="218"/>
      <c r="F215" s="239">
        <v>2</v>
      </c>
      <c r="G215" s="277"/>
      <c r="H215" s="341" t="s">
        <v>646</v>
      </c>
      <c r="I215" s="341"/>
      <c r="J215" s="341"/>
      <c r="K215" s="283"/>
    </row>
    <row r="216" spans="2:11" s="1" customFormat="1" ht="15" customHeight="1">
      <c r="B216" s="282"/>
      <c r="C216" s="218"/>
      <c r="D216" s="218"/>
      <c r="E216" s="218"/>
      <c r="F216" s="239">
        <v>3</v>
      </c>
      <c r="G216" s="277"/>
      <c r="H216" s="341" t="s">
        <v>647</v>
      </c>
      <c r="I216" s="341"/>
      <c r="J216" s="341"/>
      <c r="K216" s="283"/>
    </row>
    <row r="217" spans="2:11" s="1" customFormat="1" ht="15" customHeight="1">
      <c r="B217" s="282"/>
      <c r="C217" s="218"/>
      <c r="D217" s="218"/>
      <c r="E217" s="218"/>
      <c r="F217" s="239">
        <v>4</v>
      </c>
      <c r="G217" s="277"/>
      <c r="H217" s="341" t="s">
        <v>648</v>
      </c>
      <c r="I217" s="341"/>
      <c r="J217" s="341"/>
      <c r="K217" s="283"/>
    </row>
    <row r="218" spans="2:11" s="1" customFormat="1" ht="12.75" customHeight="1">
      <c r="B218" s="284"/>
      <c r="C218" s="285"/>
      <c r="D218" s="285"/>
      <c r="E218" s="285"/>
      <c r="F218" s="285"/>
      <c r="G218" s="285"/>
      <c r="H218" s="285"/>
      <c r="I218" s="285"/>
      <c r="J218" s="285"/>
      <c r="K218" s="28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SO-01 - Oprava přelivné p...</vt:lpstr>
      <vt:lpstr>VON - Vedlejší a ostatní ...</vt:lpstr>
      <vt:lpstr>Pokyny pro vyplnění</vt:lpstr>
      <vt:lpstr>'Rekapitulace stavby'!Názvy_tisku</vt:lpstr>
      <vt:lpstr>'SO-01 - Oprava přelivné p...'!Názvy_tisku</vt:lpstr>
      <vt:lpstr>'VON - Vedlejší a ostatní ...'!Názvy_tisku</vt:lpstr>
      <vt:lpstr>'Pokyny pro vyplnění'!Oblast_tisku</vt:lpstr>
      <vt:lpstr>'Rekapitulace stavby'!Oblast_tisku</vt:lpstr>
      <vt:lpstr>'SO-01 - Oprava přelivné p...'!Oblast_tisku</vt:lpstr>
      <vt:lpstr>'VON - Vedlejší a ostatní 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Požárová</dc:creator>
  <cp:lastModifiedBy>petra</cp:lastModifiedBy>
  <dcterms:created xsi:type="dcterms:W3CDTF">2021-07-01T05:55:04Z</dcterms:created>
  <dcterms:modified xsi:type="dcterms:W3CDTF">2021-07-01T05:56:26Z</dcterms:modified>
</cp:coreProperties>
</file>