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" yWindow="-12" windowWidth="11616" windowHeight="9648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Naklady'!$A$1:$X$26</definedName>
    <definedName name="_xlnm.Print_Area" localSheetId="4">'01 01 Pol'!$A$1:$X$134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/>
  <c r="M9" s="1"/>
  <c r="I9"/>
  <c r="I8" s="1"/>
  <c r="K9"/>
  <c r="O9"/>
  <c r="Q9"/>
  <c r="Q8" s="1"/>
  <c r="V9"/>
  <c r="V8" s="1"/>
  <c r="G11"/>
  <c r="M11" s="1"/>
  <c r="I11"/>
  <c r="K11"/>
  <c r="O11"/>
  <c r="Q11"/>
  <c r="V11"/>
  <c r="G14"/>
  <c r="M14" s="1"/>
  <c r="I14"/>
  <c r="K14"/>
  <c r="O14"/>
  <c r="O13" s="1"/>
  <c r="Q14"/>
  <c r="V14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M27" s="1"/>
  <c r="I27"/>
  <c r="K27"/>
  <c r="O27"/>
  <c r="Q27"/>
  <c r="V27"/>
  <c r="G28"/>
  <c r="M28" s="1"/>
  <c r="I28"/>
  <c r="K28"/>
  <c r="O28"/>
  <c r="Q28"/>
  <c r="V28"/>
  <c r="G30"/>
  <c r="G29" s="1"/>
  <c r="I54" i="1" s="1"/>
  <c r="I30" i="13"/>
  <c r="I29" s="1"/>
  <c r="K30"/>
  <c r="O30"/>
  <c r="Q30"/>
  <c r="Q29" s="1"/>
  <c r="V30"/>
  <c r="V29" s="1"/>
  <c r="G32"/>
  <c r="M32" s="1"/>
  <c r="I32"/>
  <c r="K32"/>
  <c r="O32"/>
  <c r="O29" s="1"/>
  <c r="Q32"/>
  <c r="V32"/>
  <c r="G33"/>
  <c r="I55" i="1" s="1"/>
  <c r="G34" i="13"/>
  <c r="I34"/>
  <c r="I33" s="1"/>
  <c r="K34"/>
  <c r="K33" s="1"/>
  <c r="M34"/>
  <c r="M33" s="1"/>
  <c r="O34"/>
  <c r="O33" s="1"/>
  <c r="Q34"/>
  <c r="Q33" s="1"/>
  <c r="V34"/>
  <c r="V33" s="1"/>
  <c r="G36"/>
  <c r="M36" s="1"/>
  <c r="I36"/>
  <c r="I35" s="1"/>
  <c r="K36"/>
  <c r="K35" s="1"/>
  <c r="O36"/>
  <c r="Q36"/>
  <c r="V36"/>
  <c r="V35" s="1"/>
  <c r="G37"/>
  <c r="M37" s="1"/>
  <c r="I37"/>
  <c r="K37"/>
  <c r="O37"/>
  <c r="O35" s="1"/>
  <c r="Q37"/>
  <c r="V37"/>
  <c r="G38"/>
  <c r="I38"/>
  <c r="K38"/>
  <c r="M38"/>
  <c r="O38"/>
  <c r="Q38"/>
  <c r="V38"/>
  <c r="G40"/>
  <c r="M40" s="1"/>
  <c r="I40"/>
  <c r="K40"/>
  <c r="O40"/>
  <c r="Q40"/>
  <c r="V40"/>
  <c r="G42"/>
  <c r="I42"/>
  <c r="K42"/>
  <c r="O42"/>
  <c r="Q42"/>
  <c r="V42"/>
  <c r="G47"/>
  <c r="I47"/>
  <c r="K47"/>
  <c r="M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M57" s="1"/>
  <c r="I57"/>
  <c r="K57"/>
  <c r="O57"/>
  <c r="Q57"/>
  <c r="V57"/>
  <c r="G58"/>
  <c r="M58" s="1"/>
  <c r="I58"/>
  <c r="K58"/>
  <c r="O58"/>
  <c r="Q58"/>
  <c r="V58"/>
  <c r="G60"/>
  <c r="M60" s="1"/>
  <c r="I60"/>
  <c r="K60"/>
  <c r="O60"/>
  <c r="Q60"/>
  <c r="V60"/>
  <c r="G62"/>
  <c r="I62"/>
  <c r="K62"/>
  <c r="M62"/>
  <c r="O62"/>
  <c r="Q62"/>
  <c r="V62"/>
  <c r="G66"/>
  <c r="M66" s="1"/>
  <c r="I66"/>
  <c r="K66"/>
  <c r="O66"/>
  <c r="Q66"/>
  <c r="V66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84"/>
  <c r="M84" s="1"/>
  <c r="I84"/>
  <c r="K84"/>
  <c r="O84"/>
  <c r="Q84"/>
  <c r="V84"/>
  <c r="G91"/>
  <c r="M91" s="1"/>
  <c r="I91"/>
  <c r="K91"/>
  <c r="O91"/>
  <c r="Q91"/>
  <c r="V91"/>
  <c r="G93"/>
  <c r="M93" s="1"/>
  <c r="I93"/>
  <c r="K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7"/>
  <c r="I97"/>
  <c r="K97"/>
  <c r="M97"/>
  <c r="O97"/>
  <c r="Q97"/>
  <c r="V97"/>
  <c r="G99"/>
  <c r="I99"/>
  <c r="K99"/>
  <c r="O99"/>
  <c r="Q99"/>
  <c r="V99"/>
  <c r="G101"/>
  <c r="M101" s="1"/>
  <c r="I101"/>
  <c r="I100" s="1"/>
  <c r="K101"/>
  <c r="K100" s="1"/>
  <c r="O101"/>
  <c r="O100" s="1"/>
  <c r="Q101"/>
  <c r="V101"/>
  <c r="G103"/>
  <c r="M103" s="1"/>
  <c r="I103"/>
  <c r="K103"/>
  <c r="O103"/>
  <c r="Q103"/>
  <c r="Q100" s="1"/>
  <c r="V103"/>
  <c r="V100" s="1"/>
  <c r="G107"/>
  <c r="G106" s="1"/>
  <c r="I60" i="1" s="1"/>
  <c r="I18" s="1"/>
  <c r="I107" i="13"/>
  <c r="K107"/>
  <c r="K106" s="1"/>
  <c r="O107"/>
  <c r="O106" s="1"/>
  <c r="Q107"/>
  <c r="V107"/>
  <c r="V106" s="1"/>
  <c r="G108"/>
  <c r="M108" s="1"/>
  <c r="I108"/>
  <c r="K108"/>
  <c r="O108"/>
  <c r="Q108"/>
  <c r="V108"/>
  <c r="G109"/>
  <c r="M109" s="1"/>
  <c r="I109"/>
  <c r="K109"/>
  <c r="O109"/>
  <c r="Q109"/>
  <c r="V109"/>
  <c r="G112"/>
  <c r="M112" s="1"/>
  <c r="I112"/>
  <c r="K112"/>
  <c r="O112"/>
  <c r="Q112"/>
  <c r="V112"/>
  <c r="G113"/>
  <c r="I113"/>
  <c r="K113"/>
  <c r="M113"/>
  <c r="O113"/>
  <c r="Q113"/>
  <c r="V113"/>
  <c r="G115"/>
  <c r="M115" s="1"/>
  <c r="I115"/>
  <c r="K115"/>
  <c r="O115"/>
  <c r="Q115"/>
  <c r="V115"/>
  <c r="G116"/>
  <c r="M116" s="1"/>
  <c r="I116"/>
  <c r="K116"/>
  <c r="O116"/>
  <c r="Q116"/>
  <c r="V116"/>
  <c r="G117"/>
  <c r="M117" s="1"/>
  <c r="I117"/>
  <c r="K117"/>
  <c r="O117"/>
  <c r="Q117"/>
  <c r="V117"/>
  <c r="AE119"/>
  <c r="F42" i="1" s="1"/>
  <c r="G9" i="12"/>
  <c r="M9" s="1"/>
  <c r="I9"/>
  <c r="K9"/>
  <c r="K8" s="1"/>
  <c r="O9"/>
  <c r="Q9"/>
  <c r="V9"/>
  <c r="G10"/>
  <c r="I10"/>
  <c r="K10"/>
  <c r="O10"/>
  <c r="Q10"/>
  <c r="V10"/>
  <c r="G11"/>
  <c r="M11" s="1"/>
  <c r="I11"/>
  <c r="K11"/>
  <c r="O11"/>
  <c r="Q11"/>
  <c r="V11"/>
  <c r="G13"/>
  <c r="M13" s="1"/>
  <c r="I13"/>
  <c r="I12" s="1"/>
  <c r="K13"/>
  <c r="O13"/>
  <c r="Q13"/>
  <c r="Q12" s="1"/>
  <c r="V13"/>
  <c r="V12" s="1"/>
  <c r="G14"/>
  <c r="M14" s="1"/>
  <c r="I14"/>
  <c r="K14"/>
  <c r="O14"/>
  <c r="Q14"/>
  <c r="V14"/>
  <c r="AE16"/>
  <c r="F41" i="1" s="1"/>
  <c r="J28"/>
  <c r="J26"/>
  <c r="G38"/>
  <c r="F38"/>
  <c r="J23"/>
  <c r="J24"/>
  <c r="J25"/>
  <c r="J27"/>
  <c r="E24"/>
  <c r="E26"/>
  <c r="K111" i="13" l="1"/>
  <c r="I111"/>
  <c r="V111"/>
  <c r="V39"/>
  <c r="O39"/>
  <c r="I106"/>
  <c r="O22"/>
  <c r="K13"/>
  <c r="I13"/>
  <c r="Q111"/>
  <c r="Q74"/>
  <c r="K29"/>
  <c r="K22"/>
  <c r="Q22"/>
  <c r="V13"/>
  <c r="K8"/>
  <c r="Q106"/>
  <c r="K74"/>
  <c r="Q39"/>
  <c r="K39"/>
  <c r="Q13"/>
  <c r="V74"/>
  <c r="O111"/>
  <c r="O74"/>
  <c r="I74"/>
  <c r="I39"/>
  <c r="Q35"/>
  <c r="V22"/>
  <c r="I22"/>
  <c r="O8"/>
  <c r="M35"/>
  <c r="M100"/>
  <c r="G74"/>
  <c r="I58" i="1" s="1"/>
  <c r="G35" i="13"/>
  <c r="I56" i="1" s="1"/>
  <c r="M22" i="13"/>
  <c r="G22"/>
  <c r="I53" i="1" s="1"/>
  <c r="G8" i="13"/>
  <c r="F43" i="1"/>
  <c r="G111" i="13"/>
  <c r="I61" i="1" s="1"/>
  <c r="M107" i="13"/>
  <c r="M106" s="1"/>
  <c r="G100"/>
  <c r="I59" i="1" s="1"/>
  <c r="G39" i="13"/>
  <c r="I57" i="1" s="1"/>
  <c r="M12" i="12"/>
  <c r="AF16"/>
  <c r="K12"/>
  <c r="Q8"/>
  <c r="I8"/>
  <c r="F40" i="1"/>
  <c r="O12" i="12"/>
  <c r="M10"/>
  <c r="V8"/>
  <c r="G8"/>
  <c r="F39" i="1"/>
  <c r="F44" s="1"/>
  <c r="G23" s="1"/>
  <c r="G12" i="12"/>
  <c r="I63" i="1" s="1"/>
  <c r="I20" s="1"/>
  <c r="O8" i="12"/>
  <c r="M13" i="13"/>
  <c r="M111"/>
  <c r="M8"/>
  <c r="G13"/>
  <c r="I52" i="1" s="1"/>
  <c r="M99" i="13"/>
  <c r="M74" s="1"/>
  <c r="M30"/>
  <c r="M29" s="1"/>
  <c r="AF119"/>
  <c r="M42"/>
  <c r="M39" s="1"/>
  <c r="M8" i="12"/>
  <c r="G39" i="1" l="1"/>
  <c r="H39" s="1"/>
  <c r="G119" i="13"/>
  <c r="I51" i="1"/>
  <c r="I16" s="1"/>
  <c r="G43"/>
  <c r="H43" s="1"/>
  <c r="I43" s="1"/>
  <c r="G42"/>
  <c r="H42" s="1"/>
  <c r="I42" s="1"/>
  <c r="I17"/>
  <c r="G40"/>
  <c r="H40" s="1"/>
  <c r="I40" s="1"/>
  <c r="G41"/>
  <c r="H41" s="1"/>
  <c r="I41" s="1"/>
  <c r="I62"/>
  <c r="G16" i="12"/>
  <c r="A23" i="1"/>
  <c r="G44" l="1"/>
  <c r="G28" s="1"/>
  <c r="I19"/>
  <c r="I21" s="1"/>
  <c r="I64"/>
  <c r="H44"/>
  <c r="I39"/>
  <c r="I44" s="1"/>
  <c r="A24"/>
  <c r="G24"/>
  <c r="G25" l="1"/>
  <c r="A25" s="1"/>
  <c r="A26" s="1"/>
  <c r="J63"/>
  <c r="J55"/>
  <c r="J56"/>
  <c r="J57"/>
  <c r="J54"/>
  <c r="J52"/>
  <c r="J60"/>
  <c r="J51"/>
  <c r="J62"/>
  <c r="J59"/>
  <c r="J58"/>
  <c r="J61"/>
  <c r="J53"/>
  <c r="J41"/>
  <c r="J42"/>
  <c r="J43"/>
  <c r="J39"/>
  <c r="J44" s="1"/>
  <c r="J40"/>
  <c r="G26" l="1"/>
  <c r="A27" s="1"/>
  <c r="A29" s="1"/>
  <c r="J64"/>
  <c r="G29" l="1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Gabka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Gabka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<sst xmlns="http://schemas.openxmlformats.org/spreadsheetml/2006/main" count="760" uniqueCount="299">
  <si>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</si>
  <si>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</si>
  <si>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</si>
  <si>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</si>
  <si>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</si>
  <si>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</si>
  <si>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</si>
  <si>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</si>
  <si>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</si>
  <si>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</si>
  <si>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</si>
  <si>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</si>
  <si>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</si>
  <si>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</si>
  <si>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</si>
  <si>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</si>
  <si>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</si>
  <si>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</si>
  <si>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</si>
  <si>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</si>
  <si>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</si>
  <si>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</si>
  <si>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</si>
  <si>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</si>
  <si>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</si>
  <si>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</si>
  <si>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</si>
  <si>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</si>
  <si>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</si>
  <si>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</si>
  <si>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</si>
  <si>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</si>
  <si>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</si>
  <si>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</si>
  <si>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</si>
  <si>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</si>
  <si>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</si>
  <si>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</si>
  <si>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</si>
  <si>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</si>
  <si>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</si>
  <si>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</si>
  <si>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</si>
  <si>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Gabriela Vyškovská, Ing. Gabriela Holubová</t>
  </si>
  <si>
    <t>POD</t>
  </si>
  <si>
    <t>Stavba</t>
  </si>
  <si>
    <t>00</t>
  </si>
  <si>
    <t>Vedlejší a ostatní náklady</t>
  </si>
  <si>
    <t>01</t>
  </si>
  <si>
    <t>Celkem za stavbu</t>
  </si>
  <si>
    <t>CZK</t>
  </si>
  <si>
    <t>Rekapitulace dílů</t>
  </si>
  <si>
    <t>Typ dílu</t>
  </si>
  <si>
    <t>2</t>
  </si>
  <si>
    <t>Základy a zvláštní zakládání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</si>
  <si>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</si>
  <si>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</si>
  <si>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</si>
  <si>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</si>
  <si>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</si>
  <si>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</si>
  <si>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</si>
  <si>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</si>
  <si>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</si>
  <si>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</t>
  </si>
  <si>
    <t>764</t>
  </si>
  <si>
    <t>Konstrukce klempířské</t>
  </si>
  <si>
    <t>767</t>
  </si>
  <si>
    <t>Konstrukce zámečnické</t>
  </si>
  <si>
    <t>783</t>
  </si>
  <si>
    <t>Nátěry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</si>
  <si>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</si>
  <si>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</si>
  <si>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</si>
  <si>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</si>
  <si>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</si>
  <si>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</si>
  <si>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</si>
  <si>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</si>
  <si>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</si>
  <si>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</si>
  <si>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</si>
  <si>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</si>
  <si>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</si>
  <si>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</si>
  <si>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</si>
  <si>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</si>
  <si>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</si>
  <si>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</si>
  <si>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</si>
  <si>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</si>
  <si>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</si>
  <si>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</si>
  <si>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</si>
  <si>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</si>
  <si>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</si>
  <si>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</si>
  <si>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</si>
  <si>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</si>
  <si>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</si>
  <si>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</si>
  <si>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</si>
  <si>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</si>
  <si>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</si>
  <si>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</si>
  <si>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</si>
  <si>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</si>
  <si>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</si>
  <si>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</si>
  <si>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</t>
  </si>
  <si>
    <t>Indiv</t>
  </si>
  <si>
    <t>VRN</t>
  </si>
  <si>
    <t>POL99_2</t>
  </si>
  <si>
    <t>005124010R</t>
  </si>
  <si>
    <t>Koordinační činnost</t>
  </si>
  <si>
    <t>POL99_8</t>
  </si>
  <si>
    <t>Vlastní</t>
  </si>
  <si>
    <t>00523  R</t>
  </si>
  <si>
    <t>Zkoušky a revize</t>
  </si>
  <si>
    <t>004111010R</t>
  </si>
  <si>
    <t xml:space="preserve">Průzkumné práce 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</si>
  <si>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</si>
  <si>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</si>
  <si>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</si>
  <si>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</si>
  <si>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</si>
  <si>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</si>
  <si>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274272130RT5</t>
  </si>
  <si>
    <t>Zdivo základové z bednicích tvárnic, tl. 25 cm výplň tvárnic betonem C 25/30, pohledová tvárnice</t>
  </si>
  <si>
    <t>m2</t>
  </si>
  <si>
    <t>Práce</t>
  </si>
  <si>
    <t>POL1_</t>
  </si>
  <si>
    <t>(27,295+15,455)*2*0,5</t>
  </si>
  <si>
    <t>VV</t>
  </si>
  <si>
    <t>274361721R00</t>
  </si>
  <si>
    <t>Výztuž základových pasů z oceli BSt 500 S</t>
  </si>
  <si>
    <t>t</t>
  </si>
  <si>
    <t>soklové zídky : (27,295+15,455)*2*0,5*0,25*0,08*0,75</t>
  </si>
  <si>
    <t>941941031R00</t>
  </si>
  <si>
    <t>Montáž lešení leh.řad.s podlahami,š.do 1 m, H 10 m</t>
  </si>
  <si>
    <t>(27,295+1,5)*2*6,365</t>
  </si>
  <si>
    <t>(15,455+1,5)*2*6,365</t>
  </si>
  <si>
    <t>941941191R00</t>
  </si>
  <si>
    <t>Příplatek za každý měsíc použití lešení k pol.1031</t>
  </si>
  <si>
    <t>941941831R00</t>
  </si>
  <si>
    <t>Demontáž lešení leh.řad.s podlahami,š.1 m, H 10 m</t>
  </si>
  <si>
    <t>946941106RT2</t>
  </si>
  <si>
    <t>Montáž pojízdných Alu věží BOSS, 2,5 x 0,85 m pracovní výška 6,2 m</t>
  </si>
  <si>
    <t>sada</t>
  </si>
  <si>
    <t>946941196RT2</t>
  </si>
  <si>
    <t>Nájemné pojízdných Alu věží BOSS, 2,5 x 0,85 m pracovní výška 6,2 m</t>
  </si>
  <si>
    <t>den</t>
  </si>
  <si>
    <t>946941806R00</t>
  </si>
  <si>
    <t>Demontáž pojízdných Alu věží BOSS, 2,5 x 0,85 m</t>
  </si>
  <si>
    <t>952901111R00</t>
  </si>
  <si>
    <t>Vyčištění budov o výšce podlaží do 4 m</t>
  </si>
  <si>
    <t>27,295*15,455</t>
  </si>
  <si>
    <t>953981102R00</t>
  </si>
  <si>
    <t>Chemické kotvy do betonu, hl. 90 mm, M 10, ampule</t>
  </si>
  <si>
    <t>kus</t>
  </si>
  <si>
    <t>171</t>
  </si>
  <si>
    <t>909      R00</t>
  </si>
  <si>
    <t>Hzs-nezmeritelne stavebni prace</t>
  </si>
  <si>
    <t>h</t>
  </si>
  <si>
    <t>31179106R</t>
  </si>
  <si>
    <t>Tyč závitová M10, DIN 975</t>
  </si>
  <si>
    <t>m</t>
  </si>
  <si>
    <t>SPCM</t>
  </si>
  <si>
    <t>Specifikace</t>
  </si>
  <si>
    <t>POL3_</t>
  </si>
  <si>
    <t>970051018R00</t>
  </si>
  <si>
    <t>Vrtání jádrové do ŽB d 14-18 mm</t>
  </si>
  <si>
    <t>(27,295+15,455)*2/0,5*0,1</t>
  </si>
  <si>
    <t>979097011R00</t>
  </si>
  <si>
    <t>Pronájem kontejneru 4 t</t>
  </si>
  <si>
    <t xml:space="preserve">den   </t>
  </si>
  <si>
    <t>998014011R00</t>
  </si>
  <si>
    <t>Přesun hmot, budovy mont. jednopodl. s pláštěm</t>
  </si>
  <si>
    <t>Přesun hmot</t>
  </si>
  <si>
    <t>POL7_</t>
  </si>
  <si>
    <t>728618111R00</t>
  </si>
  <si>
    <t xml:space="preserve">Montáž ventilační turbíny  </t>
  </si>
  <si>
    <t>4297269105R</t>
  </si>
  <si>
    <t>Ventilační turbína Lomanco BIB 14c komplet, provedení barva</t>
  </si>
  <si>
    <t>kpl</t>
  </si>
  <si>
    <t>998728102R00</t>
  </si>
  <si>
    <t>Přesun hmot pro vzduchotechniku, výšky do 12 m</t>
  </si>
  <si>
    <t>764812220R00</t>
  </si>
  <si>
    <t>Oplechování okapů, tvrdá krytina, lak.Pz,rš 330 mm</t>
  </si>
  <si>
    <t>27,295*2</t>
  </si>
  <si>
    <t>764816420R00</t>
  </si>
  <si>
    <t>Okapnice z lakovaného Pz plechu, rš 200 mm</t>
  </si>
  <si>
    <t>spodní hrana : (27,295+15,455)*2</t>
  </si>
  <si>
    <t>-4,0*6</t>
  </si>
  <si>
    <t>okapnice nad otvory : 4,0*6,0</t>
  </si>
  <si>
    <t>4,0*10</t>
  </si>
  <si>
    <t>764813125R00</t>
  </si>
  <si>
    <t>Lemování zdí z lakovaného Pz plechu, rš 250 mm</t>
  </si>
  <si>
    <t>lemování oken : (4,0+1,3)*2*10</t>
  </si>
  <si>
    <t>764813133R00</t>
  </si>
  <si>
    <t>Lemování zdí z lakovaného Pz plechu, rš 330 mm</t>
  </si>
  <si>
    <t>horní hrana pláště : (27,295+15,455)*2</t>
  </si>
  <si>
    <t>764813140R00</t>
  </si>
  <si>
    <t>Lemování zdí z lak.Pz plechu,tvr.krytina,rš 400 mm</t>
  </si>
  <si>
    <t>lemování rohů : 6,365*4</t>
  </si>
  <si>
    <t>764819212R00</t>
  </si>
  <si>
    <t>Odpadní trouby kruhové z lak.Pz plechu, D 100 mm</t>
  </si>
  <si>
    <t>6,365*4</t>
  </si>
  <si>
    <t>764815212R00</t>
  </si>
  <si>
    <t>Žlab podokapní půlkruh.z lak.Pz plechu, rš 330 mm</t>
  </si>
  <si>
    <t>764815810R00</t>
  </si>
  <si>
    <t>Kotlík žlabový oválný z lak. Pz plechu, 330/100 mm</t>
  </si>
  <si>
    <t>764814533R00</t>
  </si>
  <si>
    <t>Závětrná lišta z lakovaného Pz plechu, rš 333 mm</t>
  </si>
  <si>
    <t>15,455*2</t>
  </si>
  <si>
    <t>764895111R00</t>
  </si>
  <si>
    <t>Trapéz.profil, hřebenáč rovný s těsněním</t>
  </si>
  <si>
    <t>27,295</t>
  </si>
  <si>
    <t>764331830R00</t>
  </si>
  <si>
    <t>Demontáž lemování zdí, rš 250 a 330 mm, do 30°</t>
  </si>
  <si>
    <t>fasáda - předpoklad : (27,295+15,455)*2</t>
  </si>
  <si>
    <t>střecha - předpoklad : 17,295*2</t>
  </si>
  <si>
    <t>764331850R00</t>
  </si>
  <si>
    <t>Demontáž lemování zdí, rš 400 a 500 mm, do 30°</t>
  </si>
  <si>
    <t>střecha - předpoklad : 27,295</t>
  </si>
  <si>
    <t>764352811R00</t>
  </si>
  <si>
    <t>Demontáž žlabů půlkruh. rovných, rš 330 mm, do 45°</t>
  </si>
  <si>
    <t>764454801R00</t>
  </si>
  <si>
    <t>Demontáž odpadních trub kruhových,D 75 a 100 mm</t>
  </si>
  <si>
    <t>6,365*2</t>
  </si>
  <si>
    <t>998764102R00</t>
  </si>
  <si>
    <t>Přesun hmot pro klempířské konstr., výšky do 12 m</t>
  </si>
  <si>
    <t>767392112R00</t>
  </si>
  <si>
    <t>Montáž krytiny střech, tvar. plechem, šroubováním (střecha, fasáda)</t>
  </si>
  <si>
    <t>fasáda - nové opláštění : 27,295*6,365*2</t>
  </si>
  <si>
    <t>15,455*6,365*2</t>
  </si>
  <si>
    <t>(15,455*1,575/2)*2</t>
  </si>
  <si>
    <t>odpočty - vrata, okna : -3,9*3,9*4</t>
  </si>
  <si>
    <t>-4,0*4,5*2</t>
  </si>
  <si>
    <t>-4,0*1,3*10</t>
  </si>
  <si>
    <t/>
  </si>
  <si>
    <t>střecha  - nové opláštění : 27,295*15,8</t>
  </si>
  <si>
    <t>767392802R00</t>
  </si>
  <si>
    <t>Demontáž krytin střech z plechů, šroubovaných (fasáda, střecha)</t>
  </si>
  <si>
    <t>fasáda : 27,295*6,365*2</t>
  </si>
  <si>
    <t>odpočty - vrata : -3,9*3,9*4</t>
  </si>
  <si>
    <t>střecha : 27,295*15,455</t>
  </si>
  <si>
    <t>767616111R00</t>
  </si>
  <si>
    <t>Montáž oken z Al - profilů pásová okna, zasklení polykarbonátem</t>
  </si>
  <si>
    <t>pásová okna, prosklená polykarbonátem, fixní : 4,0*1,3*10</t>
  </si>
  <si>
    <t>767657340R00</t>
  </si>
  <si>
    <t>Montáž vrat, do ocel.konstr., nad 13 m2 stávající sekční vrata</t>
  </si>
  <si>
    <t>767657340R001</t>
  </si>
  <si>
    <t>Demontáž vrat, nad 13 m2 (uložení vrat v areálu investora)</t>
  </si>
  <si>
    <t>15484340R</t>
  </si>
  <si>
    <t>Profil trapézový VIKAM  TR 60/250x0,7 mm Polak</t>
  </si>
  <si>
    <t>fasáda - nové opláštění, střecha : 850,97*1,1</t>
  </si>
  <si>
    <t>55335412.AR</t>
  </si>
  <si>
    <t>Stěna hliníková s rámem + polykarbon Lexan</t>
  </si>
  <si>
    <t>4,0*1,3*10</t>
  </si>
  <si>
    <t>998767102R00</t>
  </si>
  <si>
    <t>Přesun hmot pro zámečnické konstr., výšky do 12 m</t>
  </si>
  <si>
    <t>783108811R00</t>
  </si>
  <si>
    <t>Tryskání minerál. materiálem, stupeň očištění Sa 1</t>
  </si>
  <si>
    <t>stávající ok : 280</t>
  </si>
  <si>
    <t>783125630R001</t>
  </si>
  <si>
    <t>Nátěr syntetický OK - 3x násobný</t>
  </si>
  <si>
    <t>stávající OK : 280</t>
  </si>
  <si>
    <t>nová OK : 562</t>
  </si>
  <si>
    <t>430862008R00</t>
  </si>
  <si>
    <t>Křivka cenová druhá, hmotnost do 20000 kg</t>
  </si>
  <si>
    <t>kg</t>
  </si>
  <si>
    <t>M43-1</t>
  </si>
  <si>
    <t>Demontáž ocelové konstrukce střecha</t>
  </si>
  <si>
    <t>55300002.AR</t>
  </si>
  <si>
    <t>Konstrukce ocelová středně těžká</t>
  </si>
  <si>
    <t>17800*1,10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</si>
  <si>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</si>
  <si>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</si>
  <si>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</si>
  <si>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</si>
  <si>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</si>
  <si>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</si>
  <si>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</si>
  <si>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</si>
  <si>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</si>
  <si>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</t>
  </si>
  <si>
    <t>JKSO:</t>
  </si>
  <si>
    <t>811.5</t>
  </si>
  <si>
    <t>Haly pro garážování, opravy a údržbu vozidel, strojů a zařízení</t>
  </si>
  <si>
    <t>JKSO</t>
  </si>
  <si>
    <t xml:space="preserve"> m3</t>
  </si>
  <si>
    <t>svislá nosná konstrukce kovová</t>
  </si>
  <si>
    <t>JKSOChar</t>
  </si>
  <si>
    <t>rekonstrukce a modernizace objektu s opravou</t>
  </si>
  <si>
    <t>JKSOAkce</t>
  </si>
  <si>
    <t>Rekonstrukce haly, areál závodu FM</t>
  </si>
  <si>
    <t>Povodí Odry, státní podnik</t>
  </si>
  <si>
    <t>do 10 km : 0,68402*9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</si>
</sst>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40</v>
      </c>
    </row>
    <row r="2" spans="1:7" ht="57.75" customHeight="1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7"/>
  <sheetViews>
    <sheetView showGridLines="0" tabSelected="1" topLeftCell="B1" zoomScale="90" zoomScaleNormal="90" zoomScaleSheetLayoutView="75" workbookViewId="0">
      <selection activeCell="M13" sqref="M13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>
      <c r="A2" s="2"/>
      <c r="B2" s="76" t="s">
        <v>24</v>
      </c>
      <c r="C2" s="77"/>
      <c r="D2" s="78" t="s">
        <v>44</v>
      </c>
      <c r="E2" s="228" t="s">
        <v>296</v>
      </c>
      <c r="F2" s="229"/>
      <c r="G2" s="229"/>
      <c r="H2" s="229"/>
      <c r="I2" s="229"/>
      <c r="J2" s="230"/>
      <c r="O2" s="1"/>
    </row>
    <row r="3" spans="1:15" ht="27" hidden="1" customHeight="1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>
      <c r="A5" s="2"/>
      <c r="B5" s="31" t="s">
        <v>23</v>
      </c>
      <c r="D5" s="216" t="s">
        <v>297</v>
      </c>
      <c r="E5" s="217"/>
      <c r="F5" s="217"/>
      <c r="G5" s="217"/>
      <c r="H5" s="18" t="s">
        <v>42</v>
      </c>
      <c r="I5" s="22"/>
      <c r="J5" s="8"/>
    </row>
    <row r="6" spans="1:15" ht="15.75" customHeight="1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35"/>
      <c r="E11" s="235"/>
      <c r="F11" s="235"/>
      <c r="G11" s="235"/>
      <c r="H11" s="18" t="s">
        <v>42</v>
      </c>
      <c r="I11" s="85"/>
      <c r="J11" s="8"/>
    </row>
    <row r="12" spans="1:15" ht="15.75" customHeight="1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14"/>
      <c r="F13" s="215"/>
      <c r="G13" s="215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>
      <c r="A16" s="138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SUMIF(F51:F63,A16,I51:I63)+SUMIF(F51:F63,"PSU",I51:I63)</f>
        <v>0</v>
      </c>
      <c r="J16" s="202"/>
    </row>
    <row r="17" spans="1:10" ht="23.25" customHeight="1">
      <c r="A17" s="138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SUMIF(F51:F63,A17,I51:I63)</f>
        <v>0</v>
      </c>
      <c r="J17" s="202"/>
    </row>
    <row r="18" spans="1:10" ht="23.25" customHeight="1">
      <c r="A18" s="138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SUMIF(F51:F63,A18,I51:I63)</f>
        <v>0</v>
      </c>
      <c r="J18" s="202"/>
    </row>
    <row r="19" spans="1:10" ht="23.25" customHeight="1">
      <c r="A19" s="138" t="s">
        <v>76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SUMIF(F51:F63,A19,I51:I63)</f>
        <v>0</v>
      </c>
      <c r="J19" s="202"/>
    </row>
    <row r="20" spans="1:10" ht="23.25" customHeight="1">
      <c r="A20" s="138" t="s">
        <v>77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SUMIF(F51:F63,A20,I51:I63)</f>
        <v>0</v>
      </c>
      <c r="J20" s="202"/>
    </row>
    <row r="21" spans="1:10" ht="23.25" customHeight="1">
      <c r="A21" s="2"/>
      <c r="B21" s="48" t="s">
        <v>31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5">
        <f>A27</f>
        <v>0</v>
      </c>
      <c r="H29" s="205"/>
      <c r="I29" s="205"/>
      <c r="J29" s="119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45</v>
      </c>
      <c r="C39" s="193"/>
      <c r="D39" s="193"/>
      <c r="E39" s="193"/>
      <c r="F39" s="99">
        <f>'00 00 Naklady'!AE16+'01 01 Pol'!AE119</f>
        <v>0</v>
      </c>
      <c r="G39" s="100">
        <f>'00 00 Naklady'!AF16+'01 01 Pol'!AF119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 t="s">
        <v>46</v>
      </c>
      <c r="C40" s="194" t="s">
        <v>47</v>
      </c>
      <c r="D40" s="194"/>
      <c r="E40" s="194"/>
      <c r="F40" s="104">
        <f>'00 00 Naklady'!AE16</f>
        <v>0</v>
      </c>
      <c r="G40" s="105">
        <f>'00 00 Naklady'!AF16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46</v>
      </c>
      <c r="C41" s="193" t="s">
        <v>47</v>
      </c>
      <c r="D41" s="193"/>
      <c r="E41" s="193"/>
      <c r="F41" s="108">
        <f>'00 00 Naklady'!AE16</f>
        <v>0</v>
      </c>
      <c r="G41" s="101">
        <f>'00 00 Naklady'!AF16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>
      <c r="A42" s="88">
        <v>2</v>
      </c>
      <c r="B42" s="103" t="s">
        <v>48</v>
      </c>
      <c r="C42" s="194" t="s">
        <v>296</v>
      </c>
      <c r="D42" s="194"/>
      <c r="E42" s="194"/>
      <c r="F42" s="104">
        <f>'01 01 Pol'!AE119</f>
        <v>0</v>
      </c>
      <c r="G42" s="105">
        <f>'01 01 Pol'!AF119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>
      <c r="A43" s="88">
        <v>3</v>
      </c>
      <c r="B43" s="107" t="s">
        <v>48</v>
      </c>
      <c r="C43" s="193" t="s">
        <v>296</v>
      </c>
      <c r="D43" s="193"/>
      <c r="E43" s="193"/>
      <c r="F43" s="108">
        <f>'01 01 Pol'!AE119</f>
        <v>0</v>
      </c>
      <c r="G43" s="101">
        <f>'01 01 Pol'!AF119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>
      <c r="A44" s="88"/>
      <c r="B44" s="190" t="s">
        <v>49</v>
      </c>
      <c r="C44" s="191"/>
      <c r="D44" s="191"/>
      <c r="E44" s="192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6">
      <c r="B48" s="120" t="s">
        <v>51</v>
      </c>
    </row>
    <row r="50" spans="1:10" ht="25.5" customHeight="1">
      <c r="A50" s="122"/>
      <c r="B50" s="125" t="s">
        <v>18</v>
      </c>
      <c r="C50" s="125" t="s">
        <v>6</v>
      </c>
      <c r="D50" s="126"/>
      <c r="E50" s="126"/>
      <c r="F50" s="127" t="s">
        <v>52</v>
      </c>
      <c r="G50" s="127"/>
      <c r="H50" s="127"/>
      <c r="I50" s="127" t="s">
        <v>31</v>
      </c>
      <c r="J50" s="127" t="s">
        <v>0</v>
      </c>
    </row>
    <row r="51" spans="1:10" ht="36.75" customHeight="1">
      <c r="A51" s="123"/>
      <c r="B51" s="128" t="s">
        <v>53</v>
      </c>
      <c r="C51" s="188" t="s">
        <v>54</v>
      </c>
      <c r="D51" s="189"/>
      <c r="E51" s="189"/>
      <c r="F51" s="134" t="s">
        <v>26</v>
      </c>
      <c r="G51" s="135"/>
      <c r="H51" s="135"/>
      <c r="I51" s="135">
        <f>'01 01 Pol'!G8</f>
        <v>0</v>
      </c>
      <c r="J51" s="132" t="str">
        <f>IF(I64=0,"",I51/I64*100)</f>
        <v/>
      </c>
    </row>
    <row r="52" spans="1:10" ht="36.75" customHeight="1">
      <c r="A52" s="123"/>
      <c r="B52" s="128" t="s">
        <v>55</v>
      </c>
      <c r="C52" s="188" t="s">
        <v>56</v>
      </c>
      <c r="D52" s="189"/>
      <c r="E52" s="189"/>
      <c r="F52" s="134" t="s">
        <v>26</v>
      </c>
      <c r="G52" s="135"/>
      <c r="H52" s="135"/>
      <c r="I52" s="135">
        <f>'01 01 Pol'!G13</f>
        <v>0</v>
      </c>
      <c r="J52" s="132" t="str">
        <f>IF(I64=0,"",I52/I64*100)</f>
        <v/>
      </c>
    </row>
    <row r="53" spans="1:10" ht="36.75" customHeight="1">
      <c r="A53" s="123"/>
      <c r="B53" s="128" t="s">
        <v>57</v>
      </c>
      <c r="C53" s="188" t="s">
        <v>58</v>
      </c>
      <c r="D53" s="189"/>
      <c r="E53" s="189"/>
      <c r="F53" s="134" t="s">
        <v>26</v>
      </c>
      <c r="G53" s="135"/>
      <c r="H53" s="135"/>
      <c r="I53" s="135">
        <f>'01 01 Pol'!G22</f>
        <v>0</v>
      </c>
      <c r="J53" s="132" t="str">
        <f>IF(I64=0,"",I53/I64*100)</f>
        <v/>
      </c>
    </row>
    <row r="54" spans="1:10" ht="36.75" customHeight="1">
      <c r="A54" s="123"/>
      <c r="B54" s="128" t="s">
        <v>59</v>
      </c>
      <c r="C54" s="188" t="s">
        <v>60</v>
      </c>
      <c r="D54" s="189"/>
      <c r="E54" s="189"/>
      <c r="F54" s="134" t="s">
        <v>26</v>
      </c>
      <c r="G54" s="135"/>
      <c r="H54" s="135"/>
      <c r="I54" s="135">
        <f>'01 01 Pol'!G29</f>
        <v>0</v>
      </c>
      <c r="J54" s="132" t="str">
        <f>IF(I64=0,"",I54/I64*100)</f>
        <v/>
      </c>
    </row>
    <row r="55" spans="1:10" ht="36.75" customHeight="1">
      <c r="A55" s="123"/>
      <c r="B55" s="128" t="s">
        <v>61</v>
      </c>
      <c r="C55" s="188" t="s">
        <v>62</v>
      </c>
      <c r="D55" s="189"/>
      <c r="E55" s="189"/>
      <c r="F55" s="134" t="s">
        <v>26</v>
      </c>
      <c r="G55" s="135"/>
      <c r="H55" s="135"/>
      <c r="I55" s="135">
        <f>'01 01 Pol'!G33</f>
        <v>0</v>
      </c>
      <c r="J55" s="132" t="str">
        <f>IF(I64=0,"",I55/I64*100)</f>
        <v/>
      </c>
    </row>
    <row r="56" spans="1:10" ht="36.75" customHeight="1">
      <c r="A56" s="123"/>
      <c r="B56" s="128" t="s">
        <v>63</v>
      </c>
      <c r="C56" s="188" t="s">
        <v>64</v>
      </c>
      <c r="D56" s="189"/>
      <c r="E56" s="189"/>
      <c r="F56" s="134" t="s">
        <v>27</v>
      </c>
      <c r="G56" s="135"/>
      <c r="H56" s="135"/>
      <c r="I56" s="135">
        <f>'01 01 Pol'!G35</f>
        <v>0</v>
      </c>
      <c r="J56" s="132" t="str">
        <f>IF(I64=0,"",I56/I64*100)</f>
        <v/>
      </c>
    </row>
    <row r="57" spans="1:10" ht="36.75" customHeight="1">
      <c r="A57" s="123"/>
      <c r="B57" s="128" t="s">
        <v>65</v>
      </c>
      <c r="C57" s="188" t="s">
        <v>66</v>
      </c>
      <c r="D57" s="189"/>
      <c r="E57" s="189"/>
      <c r="F57" s="134" t="s">
        <v>27</v>
      </c>
      <c r="G57" s="135"/>
      <c r="H57" s="135"/>
      <c r="I57" s="135">
        <f>'01 01 Pol'!G39</f>
        <v>0</v>
      </c>
      <c r="J57" s="132" t="str">
        <f>IF(I64=0,"",I57/I64*100)</f>
        <v/>
      </c>
    </row>
    <row r="58" spans="1:10" ht="36.75" customHeight="1">
      <c r="A58" s="123"/>
      <c r="B58" s="128" t="s">
        <v>67</v>
      </c>
      <c r="C58" s="188" t="s">
        <v>68</v>
      </c>
      <c r="D58" s="189"/>
      <c r="E58" s="189"/>
      <c r="F58" s="134" t="s">
        <v>27</v>
      </c>
      <c r="G58" s="135"/>
      <c r="H58" s="135"/>
      <c r="I58" s="135">
        <f>'01 01 Pol'!G74</f>
        <v>0</v>
      </c>
      <c r="J58" s="132" t="str">
        <f>IF(I64=0,"",I58/I64*100)</f>
        <v/>
      </c>
    </row>
    <row r="59" spans="1:10" ht="36.75" customHeight="1">
      <c r="A59" s="123"/>
      <c r="B59" s="128" t="s">
        <v>69</v>
      </c>
      <c r="C59" s="188" t="s">
        <v>70</v>
      </c>
      <c r="D59" s="189"/>
      <c r="E59" s="189"/>
      <c r="F59" s="134" t="s">
        <v>27</v>
      </c>
      <c r="G59" s="135"/>
      <c r="H59" s="135"/>
      <c r="I59" s="135">
        <f>'01 01 Pol'!G100</f>
        <v>0</v>
      </c>
      <c r="J59" s="132" t="str">
        <f>IF(I64=0,"",I59/I64*100)</f>
        <v/>
      </c>
    </row>
    <row r="60" spans="1:10" ht="36.75" customHeight="1">
      <c r="A60" s="123"/>
      <c r="B60" s="128" t="s">
        <v>71</v>
      </c>
      <c r="C60" s="188" t="s">
        <v>72</v>
      </c>
      <c r="D60" s="189"/>
      <c r="E60" s="189"/>
      <c r="F60" s="134" t="s">
        <v>28</v>
      </c>
      <c r="G60" s="135"/>
      <c r="H60" s="135"/>
      <c r="I60" s="135">
        <f>'01 01 Pol'!G106</f>
        <v>0</v>
      </c>
      <c r="J60" s="132" t="str">
        <f>IF(I64=0,"",I60/I64*100)</f>
        <v/>
      </c>
    </row>
    <row r="61" spans="1:10" ht="36.75" customHeight="1">
      <c r="A61" s="123"/>
      <c r="B61" s="128" t="s">
        <v>73</v>
      </c>
      <c r="C61" s="188" t="s">
        <v>74</v>
      </c>
      <c r="D61" s="189"/>
      <c r="E61" s="189"/>
      <c r="F61" s="134" t="s">
        <v>75</v>
      </c>
      <c r="G61" s="135"/>
      <c r="H61" s="135"/>
      <c r="I61" s="135">
        <f>'01 01 Pol'!G111</f>
        <v>0</v>
      </c>
      <c r="J61" s="132" t="str">
        <f>IF(I64=0,"",I61/I64*100)</f>
        <v/>
      </c>
    </row>
    <row r="62" spans="1:10" ht="36.75" customHeight="1">
      <c r="A62" s="123"/>
      <c r="B62" s="128" t="s">
        <v>76</v>
      </c>
      <c r="C62" s="188" t="s">
        <v>29</v>
      </c>
      <c r="D62" s="189"/>
      <c r="E62" s="189"/>
      <c r="F62" s="134" t="s">
        <v>76</v>
      </c>
      <c r="G62" s="135"/>
      <c r="H62" s="135"/>
      <c r="I62" s="135">
        <f>'00 00 Naklady'!G8</f>
        <v>0</v>
      </c>
      <c r="J62" s="132" t="str">
        <f>IF(I64=0,"",I62/I64*100)</f>
        <v/>
      </c>
    </row>
    <row r="63" spans="1:10" ht="36.75" customHeight="1">
      <c r="A63" s="123"/>
      <c r="B63" s="128" t="s">
        <v>77</v>
      </c>
      <c r="C63" s="188" t="s">
        <v>30</v>
      </c>
      <c r="D63" s="189"/>
      <c r="E63" s="189"/>
      <c r="F63" s="134" t="s">
        <v>77</v>
      </c>
      <c r="G63" s="135"/>
      <c r="H63" s="135"/>
      <c r="I63" s="135">
        <f>'00 00 Naklady'!G12</f>
        <v>0</v>
      </c>
      <c r="J63" s="132" t="str">
        <f>IF(I64=0,"",I63/I64*100)</f>
        <v/>
      </c>
    </row>
    <row r="64" spans="1:10" ht="25.5" customHeight="1">
      <c r="A64" s="124"/>
      <c r="B64" s="129" t="s">
        <v>1</v>
      </c>
      <c r="C64" s="130"/>
      <c r="D64" s="131"/>
      <c r="E64" s="131"/>
      <c r="F64" s="136"/>
      <c r="G64" s="137"/>
      <c r="H64" s="137"/>
      <c r="I64" s="137">
        <f>SUM(I51:I63)</f>
        <v>0</v>
      </c>
      <c r="J64" s="133">
        <f>SUM(J51:J63)</f>
        <v>0</v>
      </c>
    </row>
    <row r="65" spans="6:10">
      <c r="F65" s="86"/>
      <c r="G65" s="86"/>
      <c r="H65" s="86"/>
      <c r="I65" s="86"/>
      <c r="J65" s="87"/>
    </row>
    <row r="66" spans="6:10">
      <c r="F66" s="86"/>
      <c r="G66" s="86"/>
      <c r="H66" s="86"/>
      <c r="I66" s="86"/>
      <c r="J66" s="87"/>
    </row>
    <row r="67" spans="6:10">
      <c r="F67" s="86"/>
      <c r="G67" s="86"/>
      <c r="H67" s="86"/>
      <c r="I67" s="86"/>
      <c r="J67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239" t="s">
        <v>7</v>
      </c>
      <c r="B1" s="239"/>
      <c r="C1" s="240"/>
      <c r="D1" s="239"/>
      <c r="E1" s="239"/>
      <c r="F1" s="239"/>
      <c r="G1" s="239"/>
    </row>
    <row r="2" spans="1:7" ht="24.9" customHeight="1">
      <c r="A2" s="50" t="s">
        <v>8</v>
      </c>
      <c r="B2" s="49"/>
      <c r="C2" s="241"/>
      <c r="D2" s="241"/>
      <c r="E2" s="241"/>
      <c r="F2" s="241"/>
      <c r="G2" s="242"/>
    </row>
    <row r="3" spans="1:7" ht="24.9" customHeight="1">
      <c r="A3" s="50" t="s">
        <v>9</v>
      </c>
      <c r="B3" s="49"/>
      <c r="C3" s="241"/>
      <c r="D3" s="241"/>
      <c r="E3" s="241"/>
      <c r="F3" s="241"/>
      <c r="G3" s="242"/>
    </row>
    <row r="4" spans="1:7" ht="24.9" customHeight="1">
      <c r="A4" s="50" t="s">
        <v>10</v>
      </c>
      <c r="B4" s="49"/>
      <c r="C4" s="241"/>
      <c r="D4" s="241"/>
      <c r="E4" s="241"/>
      <c r="F4" s="241"/>
      <c r="G4" s="242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9"/>
  <sheetViews>
    <sheetView workbookViewId="0">
      <pane ySplit="7" topLeftCell="A8" activePane="bottomLeft" state="frozen"/>
      <selection pane="bottomLeft" activeCell="G6" sqref="G6"/>
    </sheetView>
  </sheetViews>
  <sheetFormatPr defaultRowHeight="13.2" outlineLevelRow="1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5" t="s">
        <v>7</v>
      </c>
      <c r="B1" s="255"/>
      <c r="C1" s="255"/>
      <c r="D1" s="255"/>
      <c r="E1" s="255"/>
      <c r="F1" s="255"/>
      <c r="G1" s="255"/>
      <c r="AG1" t="s">
        <v>78</v>
      </c>
    </row>
    <row r="2" spans="1:60" ht="25.05" customHeight="1">
      <c r="A2" s="139" t="s">
        <v>8</v>
      </c>
      <c r="B2" s="49" t="s">
        <v>44</v>
      </c>
      <c r="C2" s="256" t="s">
        <v>296</v>
      </c>
      <c r="D2" s="257"/>
      <c r="E2" s="257"/>
      <c r="F2" s="257"/>
      <c r="G2" s="258"/>
      <c r="AG2" t="s">
        <v>79</v>
      </c>
    </row>
    <row r="3" spans="1:60" ht="25.05" customHeight="1">
      <c r="A3" s="139" t="s">
        <v>9</v>
      </c>
      <c r="B3" s="49" t="s">
        <v>46</v>
      </c>
      <c r="C3" s="256" t="s">
        <v>47</v>
      </c>
      <c r="D3" s="257"/>
      <c r="E3" s="257"/>
      <c r="F3" s="257"/>
      <c r="G3" s="258"/>
      <c r="AC3" s="121" t="s">
        <v>80</v>
      </c>
      <c r="AG3" t="s">
        <v>81</v>
      </c>
    </row>
    <row r="4" spans="1:60" ht="25.05" customHeight="1">
      <c r="A4" s="140" t="s">
        <v>10</v>
      </c>
      <c r="B4" s="141" t="s">
        <v>46</v>
      </c>
      <c r="C4" s="259" t="s">
        <v>47</v>
      </c>
      <c r="D4" s="260"/>
      <c r="E4" s="260"/>
      <c r="F4" s="260"/>
      <c r="G4" s="261"/>
      <c r="AG4" t="s">
        <v>82</v>
      </c>
    </row>
    <row r="5" spans="1:60">
      <c r="D5" s="10"/>
    </row>
    <row r="6" spans="1:60" ht="39.6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9" t="s">
        <v>104</v>
      </c>
      <c r="B8" s="160" t="s">
        <v>76</v>
      </c>
      <c r="C8" s="178" t="s">
        <v>29</v>
      </c>
      <c r="D8" s="161"/>
      <c r="E8" s="162"/>
      <c r="F8" s="163"/>
      <c r="G8" s="164">
        <f>SUMIF(AG9:AG11,"&lt;&gt;NOR",G9:G11)</f>
        <v>0</v>
      </c>
      <c r="H8" s="158"/>
      <c r="I8" s="158">
        <f>SUM(I9:I11)</f>
        <v>0</v>
      </c>
      <c r="J8" s="158"/>
      <c r="K8" s="158">
        <f>SUM(K9:K11)</f>
        <v>0</v>
      </c>
      <c r="L8" s="158"/>
      <c r="M8" s="158">
        <f>SUM(M9:M11)</f>
        <v>0</v>
      </c>
      <c r="N8" s="158"/>
      <c r="O8" s="158">
        <f>SUM(O9:O11)</f>
        <v>0</v>
      </c>
      <c r="P8" s="158"/>
      <c r="Q8" s="158">
        <f>SUM(Q9:Q11)</f>
        <v>0</v>
      </c>
      <c r="R8" s="158"/>
      <c r="S8" s="158"/>
      <c r="T8" s="158"/>
      <c r="U8" s="158"/>
      <c r="V8" s="158">
        <f>SUM(V9:V11)</f>
        <v>0</v>
      </c>
      <c r="W8" s="158"/>
      <c r="X8" s="158"/>
      <c r="AG8" t="s">
        <v>105</v>
      </c>
    </row>
    <row r="9" spans="1:60" outlineLevel="1">
      <c r="A9" s="171">
        <v>1</v>
      </c>
      <c r="B9" s="172" t="s">
        <v>106</v>
      </c>
      <c r="C9" s="179" t="s">
        <v>107</v>
      </c>
      <c r="D9" s="173" t="s">
        <v>108</v>
      </c>
      <c r="E9" s="174">
        <v>1</v>
      </c>
      <c r="F9" s="175"/>
      <c r="G9" s="17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110</v>
      </c>
      <c r="U9" s="156">
        <v>0</v>
      </c>
      <c r="V9" s="156">
        <f>ROUND(E9*U9,2)</f>
        <v>0</v>
      </c>
      <c r="W9" s="156"/>
      <c r="X9" s="156" t="s">
        <v>111</v>
      </c>
      <c r="Y9" s="147"/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1">
        <v>2</v>
      </c>
      <c r="B10" s="172" t="s">
        <v>113</v>
      </c>
      <c r="C10" s="179" t="s">
        <v>114</v>
      </c>
      <c r="D10" s="173" t="s">
        <v>108</v>
      </c>
      <c r="E10" s="174">
        <v>1</v>
      </c>
      <c r="F10" s="175"/>
      <c r="G10" s="176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109</v>
      </c>
      <c r="T10" s="156" t="s">
        <v>110</v>
      </c>
      <c r="U10" s="156">
        <v>0</v>
      </c>
      <c r="V10" s="156">
        <f>ROUND(E10*U10,2)</f>
        <v>0</v>
      </c>
      <c r="W10" s="156"/>
      <c r="X10" s="156" t="s">
        <v>111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115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1">
        <v>3</v>
      </c>
      <c r="B11" s="172" t="s">
        <v>117</v>
      </c>
      <c r="C11" s="179" t="s">
        <v>118</v>
      </c>
      <c r="D11" s="173" t="s">
        <v>108</v>
      </c>
      <c r="E11" s="174">
        <v>1</v>
      </c>
      <c r="F11" s="175"/>
      <c r="G11" s="17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109</v>
      </c>
      <c r="T11" s="156" t="s">
        <v>110</v>
      </c>
      <c r="U11" s="156">
        <v>0</v>
      </c>
      <c r="V11" s="156">
        <f>ROUND(E11*U11,2)</f>
        <v>0</v>
      </c>
      <c r="W11" s="156"/>
      <c r="X11" s="156" t="s">
        <v>111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>
      <c r="A12" s="159" t="s">
        <v>104</v>
      </c>
      <c r="B12" s="160" t="s">
        <v>77</v>
      </c>
      <c r="C12" s="178" t="s">
        <v>30</v>
      </c>
      <c r="D12" s="161"/>
      <c r="E12" s="162"/>
      <c r="F12" s="163"/>
      <c r="G12" s="164">
        <f>SUMIF(AG13:AG14,"&lt;&gt;NOR",G13:G14)</f>
        <v>0</v>
      </c>
      <c r="H12" s="158"/>
      <c r="I12" s="158">
        <f>SUM(I13:I14)</f>
        <v>0</v>
      </c>
      <c r="J12" s="158"/>
      <c r="K12" s="158">
        <f>SUM(K13:K14)</f>
        <v>0</v>
      </c>
      <c r="L12" s="158"/>
      <c r="M12" s="158">
        <f>SUM(M13:M14)</f>
        <v>0</v>
      </c>
      <c r="N12" s="158"/>
      <c r="O12" s="158">
        <f>SUM(O13:O14)</f>
        <v>0</v>
      </c>
      <c r="P12" s="158"/>
      <c r="Q12" s="158">
        <f>SUM(Q13:Q14)</f>
        <v>0</v>
      </c>
      <c r="R12" s="158"/>
      <c r="S12" s="158"/>
      <c r="T12" s="158"/>
      <c r="U12" s="158"/>
      <c r="V12" s="158">
        <f>SUM(V13:V14)</f>
        <v>0</v>
      </c>
      <c r="W12" s="158"/>
      <c r="X12" s="158"/>
      <c r="AG12" t="s">
        <v>105</v>
      </c>
    </row>
    <row r="13" spans="1:60" outlineLevel="1">
      <c r="A13" s="171">
        <v>4</v>
      </c>
      <c r="B13" s="172" t="s">
        <v>119</v>
      </c>
      <c r="C13" s="179" t="s">
        <v>120</v>
      </c>
      <c r="D13" s="173" t="s">
        <v>108</v>
      </c>
      <c r="E13" s="174">
        <v>1</v>
      </c>
      <c r="F13" s="175"/>
      <c r="G13" s="176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 t="s">
        <v>109</v>
      </c>
      <c r="T13" s="156" t="s">
        <v>110</v>
      </c>
      <c r="U13" s="156">
        <v>0</v>
      </c>
      <c r="V13" s="156">
        <f>ROUND(E13*U13,2)</f>
        <v>0</v>
      </c>
      <c r="W13" s="156"/>
      <c r="X13" s="156" t="s">
        <v>111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65">
        <v>5</v>
      </c>
      <c r="B14" s="166" t="s">
        <v>121</v>
      </c>
      <c r="C14" s="180" t="s">
        <v>122</v>
      </c>
      <c r="D14" s="167" t="s">
        <v>108</v>
      </c>
      <c r="E14" s="168">
        <v>1</v>
      </c>
      <c r="F14" s="169"/>
      <c r="G14" s="17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109</v>
      </c>
      <c r="T14" s="156" t="s">
        <v>110</v>
      </c>
      <c r="U14" s="156">
        <v>0</v>
      </c>
      <c r="V14" s="156">
        <f>ROUND(E14*U14,2)</f>
        <v>0</v>
      </c>
      <c r="W14" s="156"/>
      <c r="X14" s="156" t="s">
        <v>111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3"/>
      <c r="B15" s="4"/>
      <c r="C15" s="18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91</v>
      </c>
    </row>
    <row r="16" spans="1:60">
      <c r="A16" s="150"/>
      <c r="B16" s="151" t="s">
        <v>31</v>
      </c>
      <c r="C16" s="182"/>
      <c r="D16" s="152"/>
      <c r="E16" s="153"/>
      <c r="F16" s="153"/>
      <c r="G16" s="177">
        <f>G8+G12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123</v>
      </c>
    </row>
    <row r="17" spans="1:33">
      <c r="A17" s="3"/>
      <c r="B17" s="4"/>
      <c r="C17" s="18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>
      <c r="A18" s="3"/>
      <c r="B18" s="4"/>
      <c r="C18" s="18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>
      <c r="A19" s="262" t="s">
        <v>124</v>
      </c>
      <c r="B19" s="262"/>
      <c r="C19" s="26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>
      <c r="A20" s="243"/>
      <c r="B20" s="244"/>
      <c r="C20" s="245"/>
      <c r="D20" s="244"/>
      <c r="E20" s="244"/>
      <c r="F20" s="244"/>
      <c r="G20" s="24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125</v>
      </c>
    </row>
    <row r="21" spans="1:33">
      <c r="A21" s="247"/>
      <c r="B21" s="248"/>
      <c r="C21" s="249"/>
      <c r="D21" s="248"/>
      <c r="E21" s="248"/>
      <c r="F21" s="248"/>
      <c r="G21" s="25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>
      <c r="A22" s="247"/>
      <c r="B22" s="248"/>
      <c r="C22" s="249"/>
      <c r="D22" s="248"/>
      <c r="E22" s="248"/>
      <c r="F22" s="248"/>
      <c r="G22" s="25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>
      <c r="A23" s="247"/>
      <c r="B23" s="248"/>
      <c r="C23" s="249"/>
      <c r="D23" s="248"/>
      <c r="E23" s="248"/>
      <c r="F23" s="248"/>
      <c r="G23" s="25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>
      <c r="A24" s="251"/>
      <c r="B24" s="252"/>
      <c r="C24" s="253"/>
      <c r="D24" s="252"/>
      <c r="E24" s="252"/>
      <c r="F24" s="252"/>
      <c r="G24" s="25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>
      <c r="A25" s="3"/>
      <c r="B25" s="4"/>
      <c r="C25" s="18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>
      <c r="C26" s="183"/>
      <c r="D26" s="10"/>
      <c r="AG26" t="s">
        <v>126</v>
      </c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horizontalDpi="4294967294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96"/>
  <sheetViews>
    <sheetView workbookViewId="0">
      <pane ySplit="7" topLeftCell="A8" activePane="bottomLeft" state="frozen"/>
      <selection pane="bottomLeft" activeCell="F121" sqref="F121"/>
    </sheetView>
  </sheetViews>
  <sheetFormatPr defaultRowHeight="13.2" outlineLevelRow="1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5" t="s">
        <v>7</v>
      </c>
      <c r="B1" s="255"/>
      <c r="C1" s="255"/>
      <c r="D1" s="255"/>
      <c r="E1" s="255"/>
      <c r="F1" s="255"/>
      <c r="G1" s="255"/>
      <c r="AG1" t="s">
        <v>78</v>
      </c>
    </row>
    <row r="2" spans="1:60" ht="25.05" customHeight="1">
      <c r="A2" s="139" t="s">
        <v>8</v>
      </c>
      <c r="B2" s="49" t="s">
        <v>44</v>
      </c>
      <c r="C2" s="256" t="s">
        <v>296</v>
      </c>
      <c r="D2" s="257"/>
      <c r="E2" s="257"/>
      <c r="F2" s="257"/>
      <c r="G2" s="258"/>
      <c r="AG2" t="s">
        <v>79</v>
      </c>
    </row>
    <row r="3" spans="1:60" ht="25.05" customHeight="1">
      <c r="A3" s="139" t="s">
        <v>9</v>
      </c>
      <c r="B3" s="49" t="s">
        <v>48</v>
      </c>
      <c r="C3" s="256" t="s">
        <v>296</v>
      </c>
      <c r="D3" s="257"/>
      <c r="E3" s="257"/>
      <c r="F3" s="257"/>
      <c r="G3" s="258"/>
      <c r="AC3" s="121" t="s">
        <v>79</v>
      </c>
      <c r="AG3" t="s">
        <v>81</v>
      </c>
    </row>
    <row r="4" spans="1:60" ht="25.05" customHeight="1">
      <c r="A4" s="140" t="s">
        <v>10</v>
      </c>
      <c r="B4" s="141" t="s">
        <v>48</v>
      </c>
      <c r="C4" s="259" t="s">
        <v>296</v>
      </c>
      <c r="D4" s="260"/>
      <c r="E4" s="260"/>
      <c r="F4" s="260"/>
      <c r="G4" s="261"/>
      <c r="AG4" t="s">
        <v>82</v>
      </c>
    </row>
    <row r="5" spans="1:60">
      <c r="D5" s="10"/>
    </row>
    <row r="6" spans="1:60" ht="39.6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9" t="s">
        <v>104</v>
      </c>
      <c r="B8" s="160" t="s">
        <v>53</v>
      </c>
      <c r="C8" s="178" t="s">
        <v>54</v>
      </c>
      <c r="D8" s="161"/>
      <c r="E8" s="162"/>
      <c r="F8" s="163"/>
      <c r="G8" s="164">
        <f>SUMIF(AG9:AG12,"&lt;&gt;NOR",G9:G12)</f>
        <v>0</v>
      </c>
      <c r="H8" s="158"/>
      <c r="I8" s="158">
        <f>SUM(I9:I12)</f>
        <v>0</v>
      </c>
      <c r="J8" s="158"/>
      <c r="K8" s="158">
        <f>SUM(K9:K12)</f>
        <v>0</v>
      </c>
      <c r="L8" s="158"/>
      <c r="M8" s="158">
        <f>SUM(M9:M12)</f>
        <v>0</v>
      </c>
      <c r="N8" s="158"/>
      <c r="O8" s="158">
        <f>SUM(O9:O12)</f>
        <v>26.299999999999997</v>
      </c>
      <c r="P8" s="158"/>
      <c r="Q8" s="158">
        <f>SUM(Q9:Q12)</f>
        <v>0</v>
      </c>
      <c r="R8" s="158"/>
      <c r="S8" s="158"/>
      <c r="T8" s="158"/>
      <c r="U8" s="158"/>
      <c r="V8" s="158">
        <f>SUM(V9:V12)</f>
        <v>57.84</v>
      </c>
      <c r="W8" s="158"/>
      <c r="X8" s="158"/>
      <c r="AG8" t="s">
        <v>105</v>
      </c>
    </row>
    <row r="9" spans="1:60" ht="20.399999999999999" outlineLevel="1">
      <c r="A9" s="165">
        <v>1</v>
      </c>
      <c r="B9" s="166" t="s">
        <v>127</v>
      </c>
      <c r="C9" s="180" t="s">
        <v>128</v>
      </c>
      <c r="D9" s="167" t="s">
        <v>129</v>
      </c>
      <c r="E9" s="168">
        <v>42.75</v>
      </c>
      <c r="F9" s="169"/>
      <c r="G9" s="170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0.6</v>
      </c>
      <c r="O9" s="156">
        <f>ROUND(E9*N9,2)</f>
        <v>25.65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109</v>
      </c>
      <c r="U9" s="156">
        <v>1</v>
      </c>
      <c r="V9" s="156">
        <f>ROUND(E9*U9,2)</f>
        <v>42.75</v>
      </c>
      <c r="W9" s="156"/>
      <c r="X9" s="156" t="s">
        <v>130</v>
      </c>
      <c r="Y9" s="147"/>
      <c r="Z9" s="147"/>
      <c r="AA9" s="147"/>
      <c r="AB9" s="147"/>
      <c r="AC9" s="147"/>
      <c r="AD9" s="147"/>
      <c r="AE9" s="147"/>
      <c r="AF9" s="147"/>
      <c r="AG9" s="147" t="s">
        <v>131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6" t="s">
        <v>132</v>
      </c>
      <c r="D10" s="184"/>
      <c r="E10" s="185">
        <v>42.75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133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65">
        <v>2</v>
      </c>
      <c r="B11" s="166" t="s">
        <v>134</v>
      </c>
      <c r="C11" s="180" t="s">
        <v>135</v>
      </c>
      <c r="D11" s="167" t="s">
        <v>136</v>
      </c>
      <c r="E11" s="168">
        <v>0.64124999999999999</v>
      </c>
      <c r="F11" s="169"/>
      <c r="G11" s="170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6">
        <v>1.0211600000000001</v>
      </c>
      <c r="O11" s="156">
        <f>ROUND(E11*N11,2)</f>
        <v>0.65</v>
      </c>
      <c r="P11" s="156">
        <v>0</v>
      </c>
      <c r="Q11" s="156">
        <f>ROUND(E11*P11,2)</f>
        <v>0</v>
      </c>
      <c r="R11" s="156"/>
      <c r="S11" s="156" t="s">
        <v>109</v>
      </c>
      <c r="T11" s="156" t="s">
        <v>109</v>
      </c>
      <c r="U11" s="156">
        <v>23.53</v>
      </c>
      <c r="V11" s="156">
        <f>ROUND(E11*U11,2)</f>
        <v>15.09</v>
      </c>
      <c r="W11" s="156"/>
      <c r="X11" s="156" t="s">
        <v>130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6" t="s">
        <v>137</v>
      </c>
      <c r="D12" s="184"/>
      <c r="E12" s="185">
        <v>0.64124999999999999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133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>
      <c r="A13" s="159" t="s">
        <v>104</v>
      </c>
      <c r="B13" s="160" t="s">
        <v>55</v>
      </c>
      <c r="C13" s="178" t="s">
        <v>56</v>
      </c>
      <c r="D13" s="161"/>
      <c r="E13" s="162"/>
      <c r="F13" s="163"/>
      <c r="G13" s="164">
        <f>SUMIF(AG14:AG21,"&lt;&gt;NOR",G14:G21)</f>
        <v>0</v>
      </c>
      <c r="H13" s="158"/>
      <c r="I13" s="158">
        <f>SUM(I14:I21)</f>
        <v>0</v>
      </c>
      <c r="J13" s="158"/>
      <c r="K13" s="158">
        <f>SUM(K14:K21)</f>
        <v>0</v>
      </c>
      <c r="L13" s="158"/>
      <c r="M13" s="158">
        <f>SUM(M14:M21)</f>
        <v>0</v>
      </c>
      <c r="N13" s="158"/>
      <c r="O13" s="158">
        <f>SUM(O14:O21)</f>
        <v>11.2</v>
      </c>
      <c r="P13" s="158"/>
      <c r="Q13" s="158">
        <f>SUM(Q14:Q21)</f>
        <v>0</v>
      </c>
      <c r="R13" s="158"/>
      <c r="S13" s="158"/>
      <c r="T13" s="158"/>
      <c r="U13" s="158"/>
      <c r="V13" s="158">
        <f>SUM(V14:V21)</f>
        <v>152.93</v>
      </c>
      <c r="W13" s="158"/>
      <c r="X13" s="158"/>
      <c r="AG13" t="s">
        <v>105</v>
      </c>
    </row>
    <row r="14" spans="1:60" outlineLevel="1">
      <c r="A14" s="165">
        <v>3</v>
      </c>
      <c r="B14" s="166" t="s">
        <v>138</v>
      </c>
      <c r="C14" s="180" t="s">
        <v>139</v>
      </c>
      <c r="D14" s="167" t="s">
        <v>129</v>
      </c>
      <c r="E14" s="168">
        <v>582.39750000000004</v>
      </c>
      <c r="F14" s="169"/>
      <c r="G14" s="170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6">
        <v>1.8380000000000001E-2</v>
      </c>
      <c r="O14" s="156">
        <f>ROUND(E14*N14,2)</f>
        <v>10.7</v>
      </c>
      <c r="P14" s="156">
        <v>0</v>
      </c>
      <c r="Q14" s="156">
        <f>ROUND(E14*P14,2)</f>
        <v>0</v>
      </c>
      <c r="R14" s="156"/>
      <c r="S14" s="156" t="s">
        <v>109</v>
      </c>
      <c r="T14" s="156" t="s">
        <v>109</v>
      </c>
      <c r="U14" s="156">
        <v>0.13</v>
      </c>
      <c r="V14" s="156">
        <f>ROUND(E14*U14,2)</f>
        <v>75.709999999999994</v>
      </c>
      <c r="W14" s="156"/>
      <c r="X14" s="156" t="s">
        <v>130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6" t="s">
        <v>140</v>
      </c>
      <c r="D15" s="184"/>
      <c r="E15" s="185">
        <v>366.56035000000003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133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54"/>
      <c r="B16" s="155"/>
      <c r="C16" s="186" t="s">
        <v>141</v>
      </c>
      <c r="D16" s="184"/>
      <c r="E16" s="185">
        <v>215.83715000000001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1">
        <v>4</v>
      </c>
      <c r="B17" s="172" t="s">
        <v>142</v>
      </c>
      <c r="C17" s="179" t="s">
        <v>143</v>
      </c>
      <c r="D17" s="173" t="s">
        <v>129</v>
      </c>
      <c r="E17" s="174">
        <v>582.39750000000004</v>
      </c>
      <c r="F17" s="175"/>
      <c r="G17" s="17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6">
        <v>8.4999999999999995E-4</v>
      </c>
      <c r="O17" s="156">
        <f>ROUND(E17*N17,2)</f>
        <v>0.5</v>
      </c>
      <c r="P17" s="156">
        <v>0</v>
      </c>
      <c r="Q17" s="156">
        <f>ROUND(E17*P17,2)</f>
        <v>0</v>
      </c>
      <c r="R17" s="156"/>
      <c r="S17" s="156" t="s">
        <v>109</v>
      </c>
      <c r="T17" s="156" t="s">
        <v>109</v>
      </c>
      <c r="U17" s="156">
        <v>0.01</v>
      </c>
      <c r="V17" s="156">
        <f>ROUND(E17*U17,2)</f>
        <v>5.82</v>
      </c>
      <c r="W17" s="156"/>
      <c r="X17" s="156" t="s">
        <v>130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1">
        <v>5</v>
      </c>
      <c r="B18" s="172" t="s">
        <v>144</v>
      </c>
      <c r="C18" s="179" t="s">
        <v>145</v>
      </c>
      <c r="D18" s="173" t="s">
        <v>129</v>
      </c>
      <c r="E18" s="174">
        <v>582.39750000000004</v>
      </c>
      <c r="F18" s="175"/>
      <c r="G18" s="176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6"/>
      <c r="S18" s="156" t="s">
        <v>109</v>
      </c>
      <c r="T18" s="156" t="s">
        <v>109</v>
      </c>
      <c r="U18" s="156">
        <v>0.10199999999999999</v>
      </c>
      <c r="V18" s="156">
        <f>ROUND(E18*U18,2)</f>
        <v>59.4</v>
      </c>
      <c r="W18" s="156"/>
      <c r="X18" s="156" t="s">
        <v>130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>
      <c r="A19" s="171">
        <v>6</v>
      </c>
      <c r="B19" s="172" t="s">
        <v>146</v>
      </c>
      <c r="C19" s="179" t="s">
        <v>147</v>
      </c>
      <c r="D19" s="173" t="s">
        <v>148</v>
      </c>
      <c r="E19" s="174">
        <v>4</v>
      </c>
      <c r="F19" s="175"/>
      <c r="G19" s="176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6"/>
      <c r="S19" s="156" t="s">
        <v>109</v>
      </c>
      <c r="T19" s="156" t="s">
        <v>109</v>
      </c>
      <c r="U19" s="156">
        <v>1.94</v>
      </c>
      <c r="V19" s="156">
        <f>ROUND(E19*U19,2)</f>
        <v>7.76</v>
      </c>
      <c r="W19" s="156"/>
      <c r="X19" s="156" t="s">
        <v>130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>
      <c r="A20" s="171">
        <v>7</v>
      </c>
      <c r="B20" s="172" t="s">
        <v>149</v>
      </c>
      <c r="C20" s="179" t="s">
        <v>150</v>
      </c>
      <c r="D20" s="173" t="s">
        <v>151</v>
      </c>
      <c r="E20" s="174">
        <v>70</v>
      </c>
      <c r="F20" s="175"/>
      <c r="G20" s="176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6"/>
      <c r="S20" s="156" t="s">
        <v>109</v>
      </c>
      <c r="T20" s="156" t="s">
        <v>109</v>
      </c>
      <c r="U20" s="156">
        <v>0</v>
      </c>
      <c r="V20" s="156">
        <f>ROUND(E20*U20,2)</f>
        <v>0</v>
      </c>
      <c r="W20" s="156"/>
      <c r="X20" s="156" t="s">
        <v>130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131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1">
        <v>8</v>
      </c>
      <c r="B21" s="172" t="s">
        <v>152</v>
      </c>
      <c r="C21" s="179" t="s">
        <v>153</v>
      </c>
      <c r="D21" s="173" t="s">
        <v>148</v>
      </c>
      <c r="E21" s="174">
        <v>4</v>
      </c>
      <c r="F21" s="175"/>
      <c r="G21" s="17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6"/>
      <c r="S21" s="156" t="s">
        <v>109</v>
      </c>
      <c r="T21" s="156" t="s">
        <v>109</v>
      </c>
      <c r="U21" s="156">
        <v>1.06</v>
      </c>
      <c r="V21" s="156">
        <f>ROUND(E21*U21,2)</f>
        <v>4.24</v>
      </c>
      <c r="W21" s="156"/>
      <c r="X21" s="156" t="s">
        <v>130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131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6.4">
      <c r="A22" s="159" t="s">
        <v>104</v>
      </c>
      <c r="B22" s="160" t="s">
        <v>57</v>
      </c>
      <c r="C22" s="178" t="s">
        <v>58</v>
      </c>
      <c r="D22" s="161"/>
      <c r="E22" s="162"/>
      <c r="F22" s="163"/>
      <c r="G22" s="164">
        <f>SUMIF(AG23:AG28,"&lt;&gt;NOR",G23:G28)</f>
        <v>0</v>
      </c>
      <c r="H22" s="158"/>
      <c r="I22" s="158">
        <f>SUM(I23:I28)</f>
        <v>0</v>
      </c>
      <c r="J22" s="158"/>
      <c r="K22" s="158">
        <f>SUM(K23:K28)</f>
        <v>0</v>
      </c>
      <c r="L22" s="158"/>
      <c r="M22" s="158">
        <f>SUM(M23:M28)</f>
        <v>0</v>
      </c>
      <c r="N22" s="158"/>
      <c r="O22" s="158">
        <f>SUM(O23:O28)</f>
        <v>0.04</v>
      </c>
      <c r="P22" s="158"/>
      <c r="Q22" s="158">
        <f>SUM(Q23:Q28)</f>
        <v>0</v>
      </c>
      <c r="R22" s="158"/>
      <c r="S22" s="158"/>
      <c r="T22" s="158"/>
      <c r="U22" s="158"/>
      <c r="V22" s="158">
        <f>SUM(V23:V28)</f>
        <v>233</v>
      </c>
      <c r="W22" s="158"/>
      <c r="X22" s="158"/>
      <c r="AG22" t="s">
        <v>105</v>
      </c>
    </row>
    <row r="23" spans="1:60" outlineLevel="1">
      <c r="A23" s="165">
        <v>9</v>
      </c>
      <c r="B23" s="166" t="s">
        <v>154</v>
      </c>
      <c r="C23" s="180" t="s">
        <v>155</v>
      </c>
      <c r="D23" s="167" t="s">
        <v>129</v>
      </c>
      <c r="E23" s="168">
        <v>421.84422999999998</v>
      </c>
      <c r="F23" s="169"/>
      <c r="G23" s="170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6">
        <v>4.0000000000000003E-5</v>
      </c>
      <c r="O23" s="156">
        <f>ROUND(E23*N23,2)</f>
        <v>0.02</v>
      </c>
      <c r="P23" s="156">
        <v>0</v>
      </c>
      <c r="Q23" s="156">
        <f>ROUND(E23*P23,2)</f>
        <v>0</v>
      </c>
      <c r="R23" s="156"/>
      <c r="S23" s="156" t="s">
        <v>109</v>
      </c>
      <c r="T23" s="156" t="s">
        <v>109</v>
      </c>
      <c r="U23" s="156">
        <v>0.31</v>
      </c>
      <c r="V23" s="156">
        <f>ROUND(E23*U23,2)</f>
        <v>130.77000000000001</v>
      </c>
      <c r="W23" s="156"/>
      <c r="X23" s="156" t="s">
        <v>130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131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6" t="s">
        <v>156</v>
      </c>
      <c r="D24" s="184"/>
      <c r="E24" s="185">
        <v>421.84422999999998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133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5">
        <v>10</v>
      </c>
      <c r="B25" s="166" t="s">
        <v>157</v>
      </c>
      <c r="C25" s="180" t="s">
        <v>158</v>
      </c>
      <c r="D25" s="167" t="s">
        <v>159</v>
      </c>
      <c r="E25" s="168">
        <v>171</v>
      </c>
      <c r="F25" s="169"/>
      <c r="G25" s="170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6"/>
      <c r="S25" s="156" t="s">
        <v>109</v>
      </c>
      <c r="T25" s="156" t="s">
        <v>109</v>
      </c>
      <c r="U25" s="156">
        <v>0.13</v>
      </c>
      <c r="V25" s="156">
        <f>ROUND(E25*U25,2)</f>
        <v>22.23</v>
      </c>
      <c r="W25" s="156"/>
      <c r="X25" s="156" t="s">
        <v>130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6" t="s">
        <v>160</v>
      </c>
      <c r="D26" s="184"/>
      <c r="E26" s="185">
        <v>171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133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1">
        <v>11</v>
      </c>
      <c r="B27" s="172" t="s">
        <v>161</v>
      </c>
      <c r="C27" s="179" t="s">
        <v>162</v>
      </c>
      <c r="D27" s="173" t="s">
        <v>163</v>
      </c>
      <c r="E27" s="174">
        <v>80</v>
      </c>
      <c r="F27" s="175"/>
      <c r="G27" s="176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6"/>
      <c r="S27" s="156" t="s">
        <v>109</v>
      </c>
      <c r="T27" s="156" t="s">
        <v>109</v>
      </c>
      <c r="U27" s="156">
        <v>1</v>
      </c>
      <c r="V27" s="156">
        <f>ROUND(E27*U27,2)</f>
        <v>80</v>
      </c>
      <c r="W27" s="156"/>
      <c r="X27" s="156" t="s">
        <v>130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1">
        <v>12</v>
      </c>
      <c r="B28" s="172" t="s">
        <v>164</v>
      </c>
      <c r="C28" s="179" t="s">
        <v>165</v>
      </c>
      <c r="D28" s="173" t="s">
        <v>166</v>
      </c>
      <c r="E28" s="174">
        <v>34.200000000000003</v>
      </c>
      <c r="F28" s="175"/>
      <c r="G28" s="176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6">
        <v>5.0000000000000001E-4</v>
      </c>
      <c r="O28" s="156">
        <f>ROUND(E28*N28,2)</f>
        <v>0.02</v>
      </c>
      <c r="P28" s="156">
        <v>0</v>
      </c>
      <c r="Q28" s="156">
        <f>ROUND(E28*P28,2)</f>
        <v>0</v>
      </c>
      <c r="R28" s="156" t="s">
        <v>167</v>
      </c>
      <c r="S28" s="156" t="s">
        <v>109</v>
      </c>
      <c r="T28" s="156" t="s">
        <v>109</v>
      </c>
      <c r="U28" s="156">
        <v>0</v>
      </c>
      <c r="V28" s="156">
        <f>ROUND(E28*U28,2)</f>
        <v>0</v>
      </c>
      <c r="W28" s="156"/>
      <c r="X28" s="156" t="s">
        <v>168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>
      <c r="A29" s="159" t="s">
        <v>104</v>
      </c>
      <c r="B29" s="160" t="s">
        <v>59</v>
      </c>
      <c r="C29" s="178" t="s">
        <v>60</v>
      </c>
      <c r="D29" s="161"/>
      <c r="E29" s="162"/>
      <c r="F29" s="163"/>
      <c r="G29" s="164">
        <f>SUMIF(AG30:AG32,"&lt;&gt;NOR",G30:G32)</f>
        <v>0</v>
      </c>
      <c r="H29" s="158"/>
      <c r="I29" s="158">
        <f>SUM(I30:I32)</f>
        <v>0</v>
      </c>
      <c r="J29" s="158"/>
      <c r="K29" s="158">
        <f>SUM(K30:K32)</f>
        <v>0</v>
      </c>
      <c r="L29" s="158"/>
      <c r="M29" s="158">
        <f>SUM(M30:M32)</f>
        <v>0</v>
      </c>
      <c r="N29" s="158"/>
      <c r="O29" s="158">
        <f>SUM(O30:O32)</f>
        <v>0</v>
      </c>
      <c r="P29" s="158"/>
      <c r="Q29" s="158">
        <f>SUM(Q30:Q32)</f>
        <v>0.01</v>
      </c>
      <c r="R29" s="158"/>
      <c r="S29" s="158"/>
      <c r="T29" s="158"/>
      <c r="U29" s="158"/>
      <c r="V29" s="158">
        <f>SUM(V30:V32)</f>
        <v>41.04</v>
      </c>
      <c r="W29" s="158"/>
      <c r="X29" s="158"/>
      <c r="AG29" t="s">
        <v>105</v>
      </c>
    </row>
    <row r="30" spans="1:60" outlineLevel="1">
      <c r="A30" s="165">
        <v>13</v>
      </c>
      <c r="B30" s="166" t="s">
        <v>170</v>
      </c>
      <c r="C30" s="180" t="s">
        <v>171</v>
      </c>
      <c r="D30" s="167" t="s">
        <v>166</v>
      </c>
      <c r="E30" s="168">
        <v>17.100000000000001</v>
      </c>
      <c r="F30" s="169"/>
      <c r="G30" s="170">
        <f>ROUND(E30*F30,2)</f>
        <v>0</v>
      </c>
      <c r="H30" s="157"/>
      <c r="I30" s="156">
        <f>ROUND(E30*H30,2)</f>
        <v>0</v>
      </c>
      <c r="J30" s="157"/>
      <c r="K30" s="156">
        <f>ROUND(E30*J30,2)</f>
        <v>0</v>
      </c>
      <c r="L30" s="156">
        <v>21</v>
      </c>
      <c r="M30" s="156">
        <f>G30*(1+L30/100)</f>
        <v>0</v>
      </c>
      <c r="N30" s="156">
        <v>0</v>
      </c>
      <c r="O30" s="156">
        <f>ROUND(E30*N30,2)</f>
        <v>0</v>
      </c>
      <c r="P30" s="156">
        <v>6.4000000000000005E-4</v>
      </c>
      <c r="Q30" s="156">
        <f>ROUND(E30*P30,2)</f>
        <v>0.01</v>
      </c>
      <c r="R30" s="156"/>
      <c r="S30" s="156" t="s">
        <v>109</v>
      </c>
      <c r="T30" s="156" t="s">
        <v>109</v>
      </c>
      <c r="U30" s="156">
        <v>2.4</v>
      </c>
      <c r="V30" s="156">
        <f>ROUND(E30*U30,2)</f>
        <v>41.04</v>
      </c>
      <c r="W30" s="156"/>
      <c r="X30" s="156" t="s">
        <v>130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131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6" t="s">
        <v>172</v>
      </c>
      <c r="D31" s="184"/>
      <c r="E31" s="185">
        <v>17.100000000000001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133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1">
        <v>14</v>
      </c>
      <c r="B32" s="172" t="s">
        <v>173</v>
      </c>
      <c r="C32" s="179" t="s">
        <v>174</v>
      </c>
      <c r="D32" s="173" t="s">
        <v>175</v>
      </c>
      <c r="E32" s="174">
        <v>20</v>
      </c>
      <c r="F32" s="175"/>
      <c r="G32" s="176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6"/>
      <c r="S32" s="156" t="s">
        <v>109</v>
      </c>
      <c r="T32" s="156" t="s">
        <v>109</v>
      </c>
      <c r="U32" s="156">
        <v>0</v>
      </c>
      <c r="V32" s="156">
        <f>ROUND(E32*U32,2)</f>
        <v>0</v>
      </c>
      <c r="W32" s="156"/>
      <c r="X32" s="156" t="s">
        <v>130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>
      <c r="A33" s="159" t="s">
        <v>104</v>
      </c>
      <c r="B33" s="160" t="s">
        <v>61</v>
      </c>
      <c r="C33" s="178" t="s">
        <v>62</v>
      </c>
      <c r="D33" s="161"/>
      <c r="E33" s="162"/>
      <c r="F33" s="163"/>
      <c r="G33" s="164">
        <f>SUMIF(AG34:AG34,"&lt;&gt;NOR",G34:G34)</f>
        <v>0</v>
      </c>
      <c r="H33" s="158"/>
      <c r="I33" s="158">
        <f>SUM(I34:I34)</f>
        <v>0</v>
      </c>
      <c r="J33" s="158"/>
      <c r="K33" s="158">
        <f>SUM(K34:K34)</f>
        <v>0</v>
      </c>
      <c r="L33" s="158"/>
      <c r="M33" s="158">
        <f>SUM(M34:M34)</f>
        <v>0</v>
      </c>
      <c r="N33" s="158"/>
      <c r="O33" s="158">
        <f>SUM(O34:O34)</f>
        <v>0</v>
      </c>
      <c r="P33" s="158"/>
      <c r="Q33" s="158">
        <f>SUM(Q34:Q34)</f>
        <v>0</v>
      </c>
      <c r="R33" s="158"/>
      <c r="S33" s="158"/>
      <c r="T33" s="158"/>
      <c r="U33" s="158"/>
      <c r="V33" s="158">
        <f>SUM(V34:V34)</f>
        <v>3.75</v>
      </c>
      <c r="W33" s="158"/>
      <c r="X33" s="158"/>
      <c r="AG33" t="s">
        <v>105</v>
      </c>
    </row>
    <row r="34" spans="1:60" outlineLevel="1">
      <c r="A34" s="171">
        <v>15</v>
      </c>
      <c r="B34" s="172" t="s">
        <v>176</v>
      </c>
      <c r="C34" s="179" t="s">
        <v>177</v>
      </c>
      <c r="D34" s="173" t="s">
        <v>136</v>
      </c>
      <c r="E34" s="174">
        <v>37.5383</v>
      </c>
      <c r="F34" s="175"/>
      <c r="G34" s="176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6"/>
      <c r="S34" s="156" t="s">
        <v>109</v>
      </c>
      <c r="T34" s="156" t="s">
        <v>109</v>
      </c>
      <c r="U34" s="156">
        <v>0.1</v>
      </c>
      <c r="V34" s="156">
        <f>ROUND(E34*U34,2)</f>
        <v>3.75</v>
      </c>
      <c r="W34" s="156"/>
      <c r="X34" s="156" t="s">
        <v>178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179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>
      <c r="A35" s="159" t="s">
        <v>104</v>
      </c>
      <c r="B35" s="160" t="s">
        <v>63</v>
      </c>
      <c r="C35" s="178" t="s">
        <v>64</v>
      </c>
      <c r="D35" s="161"/>
      <c r="E35" s="162"/>
      <c r="F35" s="163"/>
      <c r="G35" s="164">
        <f>SUMIF(AG36:AG38,"&lt;&gt;NOR",G36:G38)</f>
        <v>0</v>
      </c>
      <c r="H35" s="158"/>
      <c r="I35" s="158">
        <f>SUM(I36:I38)</f>
        <v>0</v>
      </c>
      <c r="J35" s="158"/>
      <c r="K35" s="158">
        <f>SUM(K36:K38)</f>
        <v>0</v>
      </c>
      <c r="L35" s="158"/>
      <c r="M35" s="158">
        <f>SUM(M36:M38)</f>
        <v>0</v>
      </c>
      <c r="N35" s="158"/>
      <c r="O35" s="158">
        <f>SUM(O36:O38)</f>
        <v>0.01</v>
      </c>
      <c r="P35" s="158"/>
      <c r="Q35" s="158">
        <f>SUM(Q36:Q38)</f>
        <v>0</v>
      </c>
      <c r="R35" s="158"/>
      <c r="S35" s="158"/>
      <c r="T35" s="158"/>
      <c r="U35" s="158"/>
      <c r="V35" s="158">
        <f>SUM(V36:V38)</f>
        <v>6.6599999999999993</v>
      </c>
      <c r="W35" s="158"/>
      <c r="X35" s="158"/>
      <c r="AG35" t="s">
        <v>105</v>
      </c>
    </row>
    <row r="36" spans="1:60" outlineLevel="1">
      <c r="A36" s="171">
        <v>16</v>
      </c>
      <c r="B36" s="172" t="s">
        <v>180</v>
      </c>
      <c r="C36" s="179" t="s">
        <v>181</v>
      </c>
      <c r="D36" s="173" t="s">
        <v>159</v>
      </c>
      <c r="E36" s="174">
        <v>3</v>
      </c>
      <c r="F36" s="175"/>
      <c r="G36" s="176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6">
        <v>1.7000000000000001E-4</v>
      </c>
      <c r="O36" s="156">
        <f>ROUND(E36*N36,2)</f>
        <v>0</v>
      </c>
      <c r="P36" s="156">
        <v>0</v>
      </c>
      <c r="Q36" s="156">
        <f>ROUND(E36*P36,2)</f>
        <v>0</v>
      </c>
      <c r="R36" s="156"/>
      <c r="S36" s="156" t="s">
        <v>109</v>
      </c>
      <c r="T36" s="156" t="s">
        <v>109</v>
      </c>
      <c r="U36" s="156">
        <v>2.2000000000000002</v>
      </c>
      <c r="V36" s="156">
        <f>ROUND(E36*U36,2)</f>
        <v>6.6</v>
      </c>
      <c r="W36" s="156"/>
      <c r="X36" s="156" t="s">
        <v>130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131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>
      <c r="A37" s="171">
        <v>17</v>
      </c>
      <c r="B37" s="172" t="s">
        <v>182</v>
      </c>
      <c r="C37" s="179" t="s">
        <v>183</v>
      </c>
      <c r="D37" s="173" t="s">
        <v>184</v>
      </c>
      <c r="E37" s="174">
        <v>3</v>
      </c>
      <c r="F37" s="175"/>
      <c r="G37" s="176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6">
        <v>3.65E-3</v>
      </c>
      <c r="O37" s="156">
        <f>ROUND(E37*N37,2)</f>
        <v>0.01</v>
      </c>
      <c r="P37" s="156">
        <v>0</v>
      </c>
      <c r="Q37" s="156">
        <f>ROUND(E37*P37,2)</f>
        <v>0</v>
      </c>
      <c r="R37" s="156" t="s">
        <v>167</v>
      </c>
      <c r="S37" s="156" t="s">
        <v>109</v>
      </c>
      <c r="T37" s="156" t="s">
        <v>109</v>
      </c>
      <c r="U37" s="156">
        <v>0</v>
      </c>
      <c r="V37" s="156">
        <f>ROUND(E37*U37,2)</f>
        <v>0</v>
      </c>
      <c r="W37" s="156"/>
      <c r="X37" s="156" t="s">
        <v>168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169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1">
        <v>18</v>
      </c>
      <c r="B38" s="172" t="s">
        <v>185</v>
      </c>
      <c r="C38" s="179" t="s">
        <v>186</v>
      </c>
      <c r="D38" s="173" t="s">
        <v>136</v>
      </c>
      <c r="E38" s="174">
        <v>1.146E-2</v>
      </c>
      <c r="F38" s="175"/>
      <c r="G38" s="176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6"/>
      <c r="S38" s="156" t="s">
        <v>109</v>
      </c>
      <c r="T38" s="156" t="s">
        <v>109</v>
      </c>
      <c r="U38" s="156">
        <v>5.2060000000000004</v>
      </c>
      <c r="V38" s="156">
        <f>ROUND(E38*U38,2)</f>
        <v>0.06</v>
      </c>
      <c r="W38" s="156"/>
      <c r="X38" s="156" t="s">
        <v>178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179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>
      <c r="A39" s="159" t="s">
        <v>104</v>
      </c>
      <c r="B39" s="160" t="s">
        <v>65</v>
      </c>
      <c r="C39" s="178" t="s">
        <v>66</v>
      </c>
      <c r="D39" s="161"/>
      <c r="E39" s="162"/>
      <c r="F39" s="163"/>
      <c r="G39" s="164">
        <f>SUMIF(AG40:AG73,"&lt;&gt;NOR",G40:G73)</f>
        <v>0</v>
      </c>
      <c r="H39" s="158"/>
      <c r="I39" s="158">
        <f>SUM(I40:I73)</f>
        <v>0</v>
      </c>
      <c r="J39" s="158"/>
      <c r="K39" s="158">
        <f>SUM(K40:K73)</f>
        <v>0</v>
      </c>
      <c r="L39" s="158"/>
      <c r="M39" s="158">
        <f>SUM(M40:M73)</f>
        <v>0</v>
      </c>
      <c r="N39" s="158"/>
      <c r="O39" s="158">
        <f>SUM(O40:O73)</f>
        <v>0.96000000000000008</v>
      </c>
      <c r="P39" s="158"/>
      <c r="Q39" s="158">
        <f>SUM(Q40:Q73)</f>
        <v>0.67999999999999994</v>
      </c>
      <c r="R39" s="158"/>
      <c r="S39" s="158"/>
      <c r="T39" s="158"/>
      <c r="U39" s="158"/>
      <c r="V39" s="158">
        <f>SUM(V40:V73)</f>
        <v>161.04</v>
      </c>
      <c r="W39" s="158"/>
      <c r="X39" s="158"/>
      <c r="AG39" t="s">
        <v>105</v>
      </c>
    </row>
    <row r="40" spans="1:60" outlineLevel="1">
      <c r="A40" s="165">
        <v>19</v>
      </c>
      <c r="B40" s="166" t="s">
        <v>187</v>
      </c>
      <c r="C40" s="180" t="s">
        <v>188</v>
      </c>
      <c r="D40" s="167" t="s">
        <v>166</v>
      </c>
      <c r="E40" s="168">
        <v>54.59</v>
      </c>
      <c r="F40" s="169"/>
      <c r="G40" s="170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6">
        <v>1.6299999999999999E-3</v>
      </c>
      <c r="O40" s="156">
        <f>ROUND(E40*N40,2)</f>
        <v>0.09</v>
      </c>
      <c r="P40" s="156">
        <v>0</v>
      </c>
      <c r="Q40" s="156">
        <f>ROUND(E40*P40,2)</f>
        <v>0</v>
      </c>
      <c r="R40" s="156"/>
      <c r="S40" s="156" t="s">
        <v>109</v>
      </c>
      <c r="T40" s="156" t="s">
        <v>109</v>
      </c>
      <c r="U40" s="156">
        <v>0.25568999999999997</v>
      </c>
      <c r="V40" s="156">
        <f>ROUND(E40*U40,2)</f>
        <v>13.96</v>
      </c>
      <c r="W40" s="156"/>
      <c r="X40" s="156" t="s">
        <v>130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131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6" t="s">
        <v>189</v>
      </c>
      <c r="D41" s="184"/>
      <c r="E41" s="185">
        <v>54.59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133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5">
        <v>20</v>
      </c>
      <c r="B42" s="166" t="s">
        <v>190</v>
      </c>
      <c r="C42" s="180" t="s">
        <v>191</v>
      </c>
      <c r="D42" s="167" t="s">
        <v>166</v>
      </c>
      <c r="E42" s="168">
        <v>125.5</v>
      </c>
      <c r="F42" s="169"/>
      <c r="G42" s="170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6">
        <v>1.1900000000000001E-3</v>
      </c>
      <c r="O42" s="156">
        <f>ROUND(E42*N42,2)</f>
        <v>0.15</v>
      </c>
      <c r="P42" s="156">
        <v>0</v>
      </c>
      <c r="Q42" s="156">
        <f>ROUND(E42*P42,2)</f>
        <v>0</v>
      </c>
      <c r="R42" s="156"/>
      <c r="S42" s="156" t="s">
        <v>109</v>
      </c>
      <c r="T42" s="156" t="s">
        <v>109</v>
      </c>
      <c r="U42" s="156">
        <v>0.28000000000000003</v>
      </c>
      <c r="V42" s="156">
        <f>ROUND(E42*U42,2)</f>
        <v>35.14</v>
      </c>
      <c r="W42" s="156"/>
      <c r="X42" s="156" t="s">
        <v>130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54"/>
      <c r="B43" s="155"/>
      <c r="C43" s="186" t="s">
        <v>192</v>
      </c>
      <c r="D43" s="184"/>
      <c r="E43" s="185">
        <v>85.5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133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6" t="s">
        <v>193</v>
      </c>
      <c r="D44" s="184"/>
      <c r="E44" s="185">
        <v>-24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133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6" t="s">
        <v>194</v>
      </c>
      <c r="D45" s="184"/>
      <c r="E45" s="185">
        <v>24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133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186" t="s">
        <v>195</v>
      </c>
      <c r="D46" s="184"/>
      <c r="E46" s="185">
        <v>40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65">
        <v>21</v>
      </c>
      <c r="B47" s="166" t="s">
        <v>196</v>
      </c>
      <c r="C47" s="180" t="s">
        <v>197</v>
      </c>
      <c r="D47" s="167" t="s">
        <v>166</v>
      </c>
      <c r="E47" s="168">
        <v>106</v>
      </c>
      <c r="F47" s="169"/>
      <c r="G47" s="170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6">
        <v>1.3699999999999999E-3</v>
      </c>
      <c r="O47" s="156">
        <f>ROUND(E47*N47,2)</f>
        <v>0.15</v>
      </c>
      <c r="P47" s="156">
        <v>0</v>
      </c>
      <c r="Q47" s="156">
        <f>ROUND(E47*P47,2)</f>
        <v>0</v>
      </c>
      <c r="R47" s="156"/>
      <c r="S47" s="156" t="s">
        <v>109</v>
      </c>
      <c r="T47" s="156" t="s">
        <v>109</v>
      </c>
      <c r="U47" s="156">
        <v>0.23</v>
      </c>
      <c r="V47" s="156">
        <f>ROUND(E47*U47,2)</f>
        <v>24.38</v>
      </c>
      <c r="W47" s="156"/>
      <c r="X47" s="156" t="s">
        <v>130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6" t="s">
        <v>198</v>
      </c>
      <c r="D48" s="184"/>
      <c r="E48" s="185">
        <v>106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133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5">
        <v>22</v>
      </c>
      <c r="B49" s="166" t="s">
        <v>199</v>
      </c>
      <c r="C49" s="180" t="s">
        <v>200</v>
      </c>
      <c r="D49" s="167" t="s">
        <v>166</v>
      </c>
      <c r="E49" s="168">
        <v>85.5</v>
      </c>
      <c r="F49" s="169"/>
      <c r="G49" s="170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6">
        <v>1.8799999999999999E-3</v>
      </c>
      <c r="O49" s="156">
        <f>ROUND(E49*N49,2)</f>
        <v>0.16</v>
      </c>
      <c r="P49" s="156">
        <v>0</v>
      </c>
      <c r="Q49" s="156">
        <f>ROUND(E49*P49,2)</f>
        <v>0</v>
      </c>
      <c r="R49" s="156"/>
      <c r="S49" s="156" t="s">
        <v>109</v>
      </c>
      <c r="T49" s="156" t="s">
        <v>109</v>
      </c>
      <c r="U49" s="156">
        <v>0.25</v>
      </c>
      <c r="V49" s="156">
        <f>ROUND(E49*U49,2)</f>
        <v>21.38</v>
      </c>
      <c r="W49" s="156"/>
      <c r="X49" s="156" t="s">
        <v>130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131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6" t="s">
        <v>201</v>
      </c>
      <c r="D50" s="184"/>
      <c r="E50" s="185">
        <v>85.5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133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65">
        <v>23</v>
      </c>
      <c r="B51" s="166" t="s">
        <v>202</v>
      </c>
      <c r="C51" s="180" t="s">
        <v>203</v>
      </c>
      <c r="D51" s="167" t="s">
        <v>166</v>
      </c>
      <c r="E51" s="168">
        <v>25.46</v>
      </c>
      <c r="F51" s="169"/>
      <c r="G51" s="170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6">
        <v>2.1099999999999999E-3</v>
      </c>
      <c r="O51" s="156">
        <f>ROUND(E51*N51,2)</f>
        <v>0.05</v>
      </c>
      <c r="P51" s="156">
        <v>0</v>
      </c>
      <c r="Q51" s="156">
        <f>ROUND(E51*P51,2)</f>
        <v>0</v>
      </c>
      <c r="R51" s="156"/>
      <c r="S51" s="156" t="s">
        <v>109</v>
      </c>
      <c r="T51" s="156" t="s">
        <v>109</v>
      </c>
      <c r="U51" s="156">
        <v>0.36725000000000002</v>
      </c>
      <c r="V51" s="156">
        <f>ROUND(E51*U51,2)</f>
        <v>9.35</v>
      </c>
      <c r="W51" s="156"/>
      <c r="X51" s="156" t="s">
        <v>130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186" t="s">
        <v>204</v>
      </c>
      <c r="D52" s="184"/>
      <c r="E52" s="185">
        <v>25.46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133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65">
        <v>24</v>
      </c>
      <c r="B53" s="166" t="s">
        <v>205</v>
      </c>
      <c r="C53" s="180" t="s">
        <v>206</v>
      </c>
      <c r="D53" s="167" t="s">
        <v>166</v>
      </c>
      <c r="E53" s="168">
        <v>25.46</v>
      </c>
      <c r="F53" s="169"/>
      <c r="G53" s="170">
        <f>ROUND(E53*F53,2)</f>
        <v>0</v>
      </c>
      <c r="H53" s="157"/>
      <c r="I53" s="156">
        <f>ROUND(E53*H53,2)</f>
        <v>0</v>
      </c>
      <c r="J53" s="157"/>
      <c r="K53" s="156">
        <f>ROUND(E53*J53,2)</f>
        <v>0</v>
      </c>
      <c r="L53" s="156">
        <v>21</v>
      </c>
      <c r="M53" s="156">
        <f>G53*(1+L53/100)</f>
        <v>0</v>
      </c>
      <c r="N53" s="156">
        <v>3.1700000000000001E-3</v>
      </c>
      <c r="O53" s="156">
        <f>ROUND(E53*N53,2)</f>
        <v>0.08</v>
      </c>
      <c r="P53" s="156">
        <v>0</v>
      </c>
      <c r="Q53" s="156">
        <f>ROUND(E53*P53,2)</f>
        <v>0</v>
      </c>
      <c r="R53" s="156"/>
      <c r="S53" s="156" t="s">
        <v>109</v>
      </c>
      <c r="T53" s="156" t="s">
        <v>109</v>
      </c>
      <c r="U53" s="156">
        <v>0.219</v>
      </c>
      <c r="V53" s="156">
        <f>ROUND(E53*U53,2)</f>
        <v>5.58</v>
      </c>
      <c r="W53" s="156"/>
      <c r="X53" s="156" t="s">
        <v>130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131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6" t="s">
        <v>207</v>
      </c>
      <c r="D54" s="184"/>
      <c r="E54" s="185">
        <v>25.46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133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65">
        <v>25</v>
      </c>
      <c r="B55" s="166" t="s">
        <v>208</v>
      </c>
      <c r="C55" s="180" t="s">
        <v>209</v>
      </c>
      <c r="D55" s="167" t="s">
        <v>166</v>
      </c>
      <c r="E55" s="168">
        <v>54.59</v>
      </c>
      <c r="F55" s="169"/>
      <c r="G55" s="170">
        <f>ROUND(E55*F55,2)</f>
        <v>0</v>
      </c>
      <c r="H55" s="157"/>
      <c r="I55" s="156">
        <f>ROUND(E55*H55,2)</f>
        <v>0</v>
      </c>
      <c r="J55" s="157"/>
      <c r="K55" s="156">
        <f>ROUND(E55*J55,2)</f>
        <v>0</v>
      </c>
      <c r="L55" s="156">
        <v>21</v>
      </c>
      <c r="M55" s="156">
        <f>G55*(1+L55/100)</f>
        <v>0</v>
      </c>
      <c r="N55" s="156">
        <v>2.3999999999999998E-3</v>
      </c>
      <c r="O55" s="156">
        <f>ROUND(E55*N55,2)</f>
        <v>0.13</v>
      </c>
      <c r="P55" s="156">
        <v>0</v>
      </c>
      <c r="Q55" s="156">
        <f>ROUND(E55*P55,2)</f>
        <v>0</v>
      </c>
      <c r="R55" s="156"/>
      <c r="S55" s="156" t="s">
        <v>109</v>
      </c>
      <c r="T55" s="156" t="s">
        <v>109</v>
      </c>
      <c r="U55" s="156">
        <v>0.26</v>
      </c>
      <c r="V55" s="156">
        <f>ROUND(E55*U55,2)</f>
        <v>14.19</v>
      </c>
      <c r="W55" s="156"/>
      <c r="X55" s="156" t="s">
        <v>130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54"/>
      <c r="B56" s="155"/>
      <c r="C56" s="186" t="s">
        <v>189</v>
      </c>
      <c r="D56" s="184"/>
      <c r="E56" s="185">
        <v>54.59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133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1">
        <v>26</v>
      </c>
      <c r="B57" s="172" t="s">
        <v>210</v>
      </c>
      <c r="C57" s="179" t="s">
        <v>211</v>
      </c>
      <c r="D57" s="173" t="s">
        <v>159</v>
      </c>
      <c r="E57" s="174">
        <v>4</v>
      </c>
      <c r="F57" s="175"/>
      <c r="G57" s="176">
        <f>ROUND(E57*F57,2)</f>
        <v>0</v>
      </c>
      <c r="H57" s="157"/>
      <c r="I57" s="156">
        <f>ROUND(E57*H57,2)</f>
        <v>0</v>
      </c>
      <c r="J57" s="157"/>
      <c r="K57" s="156">
        <f>ROUND(E57*J57,2)</f>
        <v>0</v>
      </c>
      <c r="L57" s="156">
        <v>21</v>
      </c>
      <c r="M57" s="156">
        <f>G57*(1+L57/100)</f>
        <v>0</v>
      </c>
      <c r="N57" s="156">
        <v>4.0000000000000002E-4</v>
      </c>
      <c r="O57" s="156">
        <f>ROUND(E57*N57,2)</f>
        <v>0</v>
      </c>
      <c r="P57" s="156">
        <v>0</v>
      </c>
      <c r="Q57" s="156">
        <f>ROUND(E57*P57,2)</f>
        <v>0</v>
      </c>
      <c r="R57" s="156"/>
      <c r="S57" s="156" t="s">
        <v>109</v>
      </c>
      <c r="T57" s="156" t="s">
        <v>109</v>
      </c>
      <c r="U57" s="156">
        <v>0.41</v>
      </c>
      <c r="V57" s="156">
        <f>ROUND(E57*U57,2)</f>
        <v>1.64</v>
      </c>
      <c r="W57" s="156"/>
      <c r="X57" s="156" t="s">
        <v>130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65">
        <v>27</v>
      </c>
      <c r="B58" s="166" t="s">
        <v>212</v>
      </c>
      <c r="C58" s="180" t="s">
        <v>213</v>
      </c>
      <c r="D58" s="167" t="s">
        <v>166</v>
      </c>
      <c r="E58" s="168">
        <v>30.91</v>
      </c>
      <c r="F58" s="169"/>
      <c r="G58" s="170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6">
        <v>1.3699999999999999E-3</v>
      </c>
      <c r="O58" s="156">
        <f>ROUND(E58*N58,2)</f>
        <v>0.04</v>
      </c>
      <c r="P58" s="156">
        <v>0</v>
      </c>
      <c r="Q58" s="156">
        <f>ROUND(E58*P58,2)</f>
        <v>0</v>
      </c>
      <c r="R58" s="156"/>
      <c r="S58" s="156" t="s">
        <v>109</v>
      </c>
      <c r="T58" s="156" t="s">
        <v>109</v>
      </c>
      <c r="U58" s="156">
        <v>0.24</v>
      </c>
      <c r="V58" s="156">
        <f>ROUND(E58*U58,2)</f>
        <v>7.42</v>
      </c>
      <c r="W58" s="156"/>
      <c r="X58" s="156" t="s">
        <v>130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131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6" t="s">
        <v>214</v>
      </c>
      <c r="D59" s="184"/>
      <c r="E59" s="185">
        <v>30.91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133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5">
        <v>28</v>
      </c>
      <c r="B60" s="166" t="s">
        <v>215</v>
      </c>
      <c r="C60" s="180" t="s">
        <v>216</v>
      </c>
      <c r="D60" s="167" t="s">
        <v>166</v>
      </c>
      <c r="E60" s="168">
        <v>27.295000000000002</v>
      </c>
      <c r="F60" s="169"/>
      <c r="G60" s="170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6">
        <v>3.9899999999999996E-3</v>
      </c>
      <c r="O60" s="156">
        <f>ROUND(E60*N60,2)</f>
        <v>0.11</v>
      </c>
      <c r="P60" s="156">
        <v>0</v>
      </c>
      <c r="Q60" s="156">
        <f>ROUND(E60*P60,2)</f>
        <v>0</v>
      </c>
      <c r="R60" s="156"/>
      <c r="S60" s="156" t="s">
        <v>109</v>
      </c>
      <c r="T60" s="156" t="s">
        <v>109</v>
      </c>
      <c r="U60" s="156">
        <v>0.27600000000000002</v>
      </c>
      <c r="V60" s="156">
        <f>ROUND(E60*U60,2)</f>
        <v>7.53</v>
      </c>
      <c r="W60" s="156"/>
      <c r="X60" s="156" t="s">
        <v>130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131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186" t="s">
        <v>217</v>
      </c>
      <c r="D61" s="184"/>
      <c r="E61" s="185">
        <v>27.295000000000002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133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65">
        <v>29</v>
      </c>
      <c r="B62" s="166" t="s">
        <v>218</v>
      </c>
      <c r="C62" s="180" t="s">
        <v>219</v>
      </c>
      <c r="D62" s="167" t="s">
        <v>166</v>
      </c>
      <c r="E62" s="168">
        <v>145.55000000000001</v>
      </c>
      <c r="F62" s="169"/>
      <c r="G62" s="170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6">
        <v>0</v>
      </c>
      <c r="O62" s="156">
        <f>ROUND(E62*N62,2)</f>
        <v>0</v>
      </c>
      <c r="P62" s="156">
        <v>2.0500000000000002E-3</v>
      </c>
      <c r="Q62" s="156">
        <f>ROUND(E62*P62,2)</f>
        <v>0.3</v>
      </c>
      <c r="R62" s="156"/>
      <c r="S62" s="156" t="s">
        <v>109</v>
      </c>
      <c r="T62" s="156" t="s">
        <v>109</v>
      </c>
      <c r="U62" s="156">
        <v>0.05</v>
      </c>
      <c r="V62" s="156">
        <f>ROUND(E62*U62,2)</f>
        <v>7.28</v>
      </c>
      <c r="W62" s="156"/>
      <c r="X62" s="156" t="s">
        <v>130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131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6" t="s">
        <v>220</v>
      </c>
      <c r="D63" s="184"/>
      <c r="E63" s="185">
        <v>85.5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133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6" t="s">
        <v>207</v>
      </c>
      <c r="D64" s="184"/>
      <c r="E64" s="185">
        <v>25.46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133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6" t="s">
        <v>221</v>
      </c>
      <c r="D65" s="184"/>
      <c r="E65" s="185">
        <v>34.590000000000003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133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65">
        <v>30</v>
      </c>
      <c r="B66" s="166" t="s">
        <v>222</v>
      </c>
      <c r="C66" s="180" t="s">
        <v>223</v>
      </c>
      <c r="D66" s="167" t="s">
        <v>166</v>
      </c>
      <c r="E66" s="168">
        <v>58.204999999999998</v>
      </c>
      <c r="F66" s="169"/>
      <c r="G66" s="170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6">
        <v>0</v>
      </c>
      <c r="O66" s="156">
        <f>ROUND(E66*N66,2)</f>
        <v>0</v>
      </c>
      <c r="P66" s="156">
        <v>2.98E-3</v>
      </c>
      <c r="Q66" s="156">
        <f>ROUND(E66*P66,2)</f>
        <v>0.17</v>
      </c>
      <c r="R66" s="156"/>
      <c r="S66" s="156" t="s">
        <v>109</v>
      </c>
      <c r="T66" s="156" t="s">
        <v>109</v>
      </c>
      <c r="U66" s="156">
        <v>0.06</v>
      </c>
      <c r="V66" s="156">
        <f>ROUND(E66*U66,2)</f>
        <v>3.49</v>
      </c>
      <c r="W66" s="156"/>
      <c r="X66" s="156" t="s">
        <v>130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131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6" t="s">
        <v>224</v>
      </c>
      <c r="D67" s="184"/>
      <c r="E67" s="185">
        <v>27.295000000000002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133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186" t="s">
        <v>214</v>
      </c>
      <c r="D68" s="184"/>
      <c r="E68" s="185">
        <v>30.91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133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65">
        <v>31</v>
      </c>
      <c r="B69" s="166" t="s">
        <v>225</v>
      </c>
      <c r="C69" s="180" t="s">
        <v>226</v>
      </c>
      <c r="D69" s="167" t="s">
        <v>166</v>
      </c>
      <c r="E69" s="168">
        <v>54.59</v>
      </c>
      <c r="F69" s="169"/>
      <c r="G69" s="170">
        <f>ROUND(E69*F69,2)</f>
        <v>0</v>
      </c>
      <c r="H69" s="157"/>
      <c r="I69" s="156">
        <f>ROUND(E69*H69,2)</f>
        <v>0</v>
      </c>
      <c r="J69" s="157"/>
      <c r="K69" s="156">
        <f>ROUND(E69*J69,2)</f>
        <v>0</v>
      </c>
      <c r="L69" s="156">
        <v>21</v>
      </c>
      <c r="M69" s="156">
        <f>G69*(1+L69/100)</f>
        <v>0</v>
      </c>
      <c r="N69" s="156">
        <v>0</v>
      </c>
      <c r="O69" s="156">
        <f>ROUND(E69*N69,2)</f>
        <v>0</v>
      </c>
      <c r="P69" s="156">
        <v>3.3600000000000001E-3</v>
      </c>
      <c r="Q69" s="156">
        <f>ROUND(E69*P69,2)</f>
        <v>0.18</v>
      </c>
      <c r="R69" s="156"/>
      <c r="S69" s="156" t="s">
        <v>109</v>
      </c>
      <c r="T69" s="156" t="s">
        <v>109</v>
      </c>
      <c r="U69" s="156">
        <v>7.9350000000000004E-2</v>
      </c>
      <c r="V69" s="156">
        <f>ROUND(E69*U69,2)</f>
        <v>4.33</v>
      </c>
      <c r="W69" s="156"/>
      <c r="X69" s="156" t="s">
        <v>130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6" t="s">
        <v>189</v>
      </c>
      <c r="D70" s="184"/>
      <c r="E70" s="185">
        <v>54.59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133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5">
        <v>32</v>
      </c>
      <c r="B71" s="166" t="s">
        <v>227</v>
      </c>
      <c r="C71" s="180" t="s">
        <v>228</v>
      </c>
      <c r="D71" s="167" t="s">
        <v>166</v>
      </c>
      <c r="E71" s="168">
        <v>12.73</v>
      </c>
      <c r="F71" s="169"/>
      <c r="G71" s="170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6">
        <v>0</v>
      </c>
      <c r="O71" s="156">
        <f>ROUND(E71*N71,2)</f>
        <v>0</v>
      </c>
      <c r="P71" s="156">
        <v>2.2599999999999999E-3</v>
      </c>
      <c r="Q71" s="156">
        <f>ROUND(E71*P71,2)</f>
        <v>0.03</v>
      </c>
      <c r="R71" s="156"/>
      <c r="S71" s="156" t="s">
        <v>109</v>
      </c>
      <c r="T71" s="156" t="s">
        <v>109</v>
      </c>
      <c r="U71" s="156">
        <v>5.7500000000000002E-2</v>
      </c>
      <c r="V71" s="156">
        <f>ROUND(E71*U71,2)</f>
        <v>0.73</v>
      </c>
      <c r="W71" s="156"/>
      <c r="X71" s="156" t="s">
        <v>130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131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6" t="s">
        <v>229</v>
      </c>
      <c r="D72" s="184"/>
      <c r="E72" s="185">
        <v>12.73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133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1">
        <v>33</v>
      </c>
      <c r="B73" s="172" t="s">
        <v>230</v>
      </c>
      <c r="C73" s="179" t="s">
        <v>231</v>
      </c>
      <c r="D73" s="173" t="s">
        <v>136</v>
      </c>
      <c r="E73" s="174">
        <v>0.96258999999999995</v>
      </c>
      <c r="F73" s="175"/>
      <c r="G73" s="176">
        <f>ROUND(E73*F73,2)</f>
        <v>0</v>
      </c>
      <c r="H73" s="157"/>
      <c r="I73" s="156">
        <f>ROUND(E73*H73,2)</f>
        <v>0</v>
      </c>
      <c r="J73" s="157"/>
      <c r="K73" s="156">
        <f>ROUND(E73*J73,2)</f>
        <v>0</v>
      </c>
      <c r="L73" s="156">
        <v>21</v>
      </c>
      <c r="M73" s="156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6"/>
      <c r="S73" s="156" t="s">
        <v>109</v>
      </c>
      <c r="T73" s="156" t="s">
        <v>109</v>
      </c>
      <c r="U73" s="156">
        <v>4.82</v>
      </c>
      <c r="V73" s="156">
        <f>ROUND(E73*U73,2)</f>
        <v>4.6399999999999997</v>
      </c>
      <c r="W73" s="156"/>
      <c r="X73" s="156" t="s">
        <v>178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179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>
      <c r="A74" s="159" t="s">
        <v>104</v>
      </c>
      <c r="B74" s="160" t="s">
        <v>67</v>
      </c>
      <c r="C74" s="178" t="s">
        <v>68</v>
      </c>
      <c r="D74" s="161"/>
      <c r="E74" s="162"/>
      <c r="F74" s="163"/>
      <c r="G74" s="164">
        <f>SUMIF(AG75:AG99,"&lt;&gt;NOR",G75:G99)</f>
        <v>0</v>
      </c>
      <c r="H74" s="158"/>
      <c r="I74" s="158">
        <f>SUM(I75:I99)</f>
        <v>0</v>
      </c>
      <c r="J74" s="158"/>
      <c r="K74" s="158">
        <f>SUM(K75:K99)</f>
        <v>0</v>
      </c>
      <c r="L74" s="158"/>
      <c r="M74" s="158">
        <f>SUM(M75:M99)</f>
        <v>0</v>
      </c>
      <c r="N74" s="158"/>
      <c r="O74" s="158">
        <f>SUM(O75:O99)</f>
        <v>8.07</v>
      </c>
      <c r="P74" s="158"/>
      <c r="Q74" s="158">
        <f>SUM(Q75:Q99)</f>
        <v>6.25</v>
      </c>
      <c r="R74" s="158"/>
      <c r="S74" s="158"/>
      <c r="T74" s="158"/>
      <c r="U74" s="158"/>
      <c r="V74" s="158">
        <f>SUM(V75:V99)</f>
        <v>902.56000000000006</v>
      </c>
      <c r="W74" s="158"/>
      <c r="X74" s="158"/>
      <c r="AG74" t="s">
        <v>105</v>
      </c>
    </row>
    <row r="75" spans="1:60" ht="20.399999999999999" outlineLevel="1">
      <c r="A75" s="165">
        <v>34</v>
      </c>
      <c r="B75" s="166" t="s">
        <v>232</v>
      </c>
      <c r="C75" s="180" t="s">
        <v>233</v>
      </c>
      <c r="D75" s="167" t="s">
        <v>129</v>
      </c>
      <c r="E75" s="168">
        <v>850.97013000000004</v>
      </c>
      <c r="F75" s="169"/>
      <c r="G75" s="170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6">
        <v>7.1000000000000002E-4</v>
      </c>
      <c r="O75" s="156">
        <f>ROUND(E75*N75,2)</f>
        <v>0.6</v>
      </c>
      <c r="P75" s="156">
        <v>0</v>
      </c>
      <c r="Q75" s="156">
        <f>ROUND(E75*P75,2)</f>
        <v>0</v>
      </c>
      <c r="R75" s="156"/>
      <c r="S75" s="156" t="s">
        <v>109</v>
      </c>
      <c r="T75" s="156" t="s">
        <v>109</v>
      </c>
      <c r="U75" s="156">
        <v>0.34</v>
      </c>
      <c r="V75" s="156">
        <f>ROUND(E75*U75,2)</f>
        <v>289.33</v>
      </c>
      <c r="W75" s="156"/>
      <c r="X75" s="156" t="s">
        <v>130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131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186" t="s">
        <v>234</v>
      </c>
      <c r="D76" s="184"/>
      <c r="E76" s="185">
        <v>347.46535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133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6" t="s">
        <v>235</v>
      </c>
      <c r="D77" s="184"/>
      <c r="E77" s="185">
        <v>196.74215000000001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133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6" t="s">
        <v>236</v>
      </c>
      <c r="D78" s="184"/>
      <c r="E78" s="185">
        <v>24.341629999999999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133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6" t="s">
        <v>237</v>
      </c>
      <c r="D79" s="184"/>
      <c r="E79" s="185">
        <v>-60.84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133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6" t="s">
        <v>238</v>
      </c>
      <c r="D80" s="184"/>
      <c r="E80" s="185">
        <v>-36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6" t="s">
        <v>239</v>
      </c>
      <c r="D81" s="184"/>
      <c r="E81" s="185">
        <v>-52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133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6" t="s">
        <v>240</v>
      </c>
      <c r="D82" s="184"/>
      <c r="E82" s="185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133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54"/>
      <c r="B83" s="155"/>
      <c r="C83" s="186" t="s">
        <v>241</v>
      </c>
      <c r="D83" s="184"/>
      <c r="E83" s="185">
        <v>431.26100000000002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133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>
      <c r="A84" s="165">
        <v>35</v>
      </c>
      <c r="B84" s="166" t="s">
        <v>242</v>
      </c>
      <c r="C84" s="180" t="s">
        <v>243</v>
      </c>
      <c r="D84" s="167" t="s">
        <v>129</v>
      </c>
      <c r="E84" s="168">
        <v>893.55335000000002</v>
      </c>
      <c r="F84" s="169"/>
      <c r="G84" s="170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6">
        <v>0</v>
      </c>
      <c r="O84" s="156">
        <f>ROUND(E84*N84,2)</f>
        <v>0</v>
      </c>
      <c r="P84" s="156">
        <v>7.0000000000000001E-3</v>
      </c>
      <c r="Q84" s="156">
        <f>ROUND(E84*P84,2)</f>
        <v>6.25</v>
      </c>
      <c r="R84" s="156"/>
      <c r="S84" s="156" t="s">
        <v>109</v>
      </c>
      <c r="T84" s="156" t="s">
        <v>109</v>
      </c>
      <c r="U84" s="156">
        <v>0.24</v>
      </c>
      <c r="V84" s="156">
        <f>ROUND(E84*U84,2)</f>
        <v>214.45</v>
      </c>
      <c r="W84" s="156"/>
      <c r="X84" s="156" t="s">
        <v>130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131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6" t="s">
        <v>244</v>
      </c>
      <c r="D85" s="184"/>
      <c r="E85" s="185">
        <v>347.46535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133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6" t="s">
        <v>235</v>
      </c>
      <c r="D86" s="184"/>
      <c r="E86" s="185">
        <v>196.74215000000001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133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54"/>
      <c r="B87" s="155"/>
      <c r="C87" s="186" t="s">
        <v>236</v>
      </c>
      <c r="D87" s="184"/>
      <c r="E87" s="185">
        <v>24.341629999999999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133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6" t="s">
        <v>245</v>
      </c>
      <c r="D88" s="184"/>
      <c r="E88" s="185">
        <v>-60.84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133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186" t="s">
        <v>238</v>
      </c>
      <c r="D89" s="184"/>
      <c r="E89" s="185">
        <v>-36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133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6" t="s">
        <v>246</v>
      </c>
      <c r="D90" s="184"/>
      <c r="E90" s="185">
        <v>421.84422999999998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133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>
      <c r="A91" s="165">
        <v>36</v>
      </c>
      <c r="B91" s="166" t="s">
        <v>247</v>
      </c>
      <c r="C91" s="180" t="s">
        <v>248</v>
      </c>
      <c r="D91" s="167" t="s">
        <v>129</v>
      </c>
      <c r="E91" s="168">
        <v>52</v>
      </c>
      <c r="F91" s="169"/>
      <c r="G91" s="170">
        <f>ROUND(E91*F91,2)</f>
        <v>0</v>
      </c>
      <c r="H91" s="157"/>
      <c r="I91" s="156">
        <f>ROUND(E91*H91,2)</f>
        <v>0</v>
      </c>
      <c r="J91" s="157"/>
      <c r="K91" s="156">
        <f>ROUND(E91*J91,2)</f>
        <v>0</v>
      </c>
      <c r="L91" s="156">
        <v>21</v>
      </c>
      <c r="M91" s="156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6"/>
      <c r="S91" s="156" t="s">
        <v>109</v>
      </c>
      <c r="T91" s="156" t="s">
        <v>109</v>
      </c>
      <c r="U91" s="156">
        <v>2.5499999999999998</v>
      </c>
      <c r="V91" s="156">
        <f>ROUND(E91*U91,2)</f>
        <v>132.6</v>
      </c>
      <c r="W91" s="156"/>
      <c r="X91" s="156" t="s">
        <v>130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131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>
      <c r="A92" s="154"/>
      <c r="B92" s="155"/>
      <c r="C92" s="186" t="s">
        <v>249</v>
      </c>
      <c r="D92" s="184"/>
      <c r="E92" s="185">
        <v>52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133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>
      <c r="A93" s="171">
        <v>37</v>
      </c>
      <c r="B93" s="172" t="s">
        <v>250</v>
      </c>
      <c r="C93" s="179" t="s">
        <v>251</v>
      </c>
      <c r="D93" s="173" t="s">
        <v>159</v>
      </c>
      <c r="E93" s="174">
        <v>6</v>
      </c>
      <c r="F93" s="175"/>
      <c r="G93" s="176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6">
        <v>2.7899999999999999E-3</v>
      </c>
      <c r="O93" s="156">
        <f>ROUND(E93*N93,2)</f>
        <v>0.02</v>
      </c>
      <c r="P93" s="156">
        <v>0</v>
      </c>
      <c r="Q93" s="156">
        <f>ROUND(E93*P93,2)</f>
        <v>0</v>
      </c>
      <c r="R93" s="156"/>
      <c r="S93" s="156" t="s">
        <v>109</v>
      </c>
      <c r="T93" s="156" t="s">
        <v>109</v>
      </c>
      <c r="U93" s="156">
        <v>20.16</v>
      </c>
      <c r="V93" s="156">
        <f>ROUND(E93*U93,2)</f>
        <v>120.96</v>
      </c>
      <c r="W93" s="156"/>
      <c r="X93" s="156" t="s">
        <v>130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131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>
      <c r="A94" s="171">
        <v>38</v>
      </c>
      <c r="B94" s="172" t="s">
        <v>252</v>
      </c>
      <c r="C94" s="179" t="s">
        <v>253</v>
      </c>
      <c r="D94" s="173" t="s">
        <v>159</v>
      </c>
      <c r="E94" s="174">
        <v>6</v>
      </c>
      <c r="F94" s="175"/>
      <c r="G94" s="176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21</v>
      </c>
      <c r="M94" s="156">
        <f>G94*(1+L94/100)</f>
        <v>0</v>
      </c>
      <c r="N94" s="156">
        <v>2.7899999999999999E-3</v>
      </c>
      <c r="O94" s="156">
        <f>ROUND(E94*N94,2)</f>
        <v>0.02</v>
      </c>
      <c r="P94" s="156">
        <v>0</v>
      </c>
      <c r="Q94" s="156">
        <f>ROUND(E94*P94,2)</f>
        <v>0</v>
      </c>
      <c r="R94" s="156"/>
      <c r="S94" s="156" t="s">
        <v>116</v>
      </c>
      <c r="T94" s="156" t="s">
        <v>110</v>
      </c>
      <c r="U94" s="156">
        <v>20.16</v>
      </c>
      <c r="V94" s="156">
        <f>ROUND(E94*U94,2)</f>
        <v>120.96</v>
      </c>
      <c r="W94" s="156"/>
      <c r="X94" s="156" t="s">
        <v>130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65">
        <v>39</v>
      </c>
      <c r="B95" s="166" t="s">
        <v>254</v>
      </c>
      <c r="C95" s="180" t="s">
        <v>255</v>
      </c>
      <c r="D95" s="167" t="s">
        <v>129</v>
      </c>
      <c r="E95" s="168">
        <v>936.06700000000001</v>
      </c>
      <c r="F95" s="169"/>
      <c r="G95" s="170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6">
        <v>7.8300000000000002E-3</v>
      </c>
      <c r="O95" s="156">
        <f>ROUND(E95*N95,2)</f>
        <v>7.33</v>
      </c>
      <c r="P95" s="156">
        <v>0</v>
      </c>
      <c r="Q95" s="156">
        <f>ROUND(E95*P95,2)</f>
        <v>0</v>
      </c>
      <c r="R95" s="156" t="s">
        <v>167</v>
      </c>
      <c r="S95" s="156" t="s">
        <v>109</v>
      </c>
      <c r="T95" s="156" t="s">
        <v>110</v>
      </c>
      <c r="U95" s="156">
        <v>0</v>
      </c>
      <c r="V95" s="156">
        <f>ROUND(E95*U95,2)</f>
        <v>0</v>
      </c>
      <c r="W95" s="156"/>
      <c r="X95" s="156" t="s">
        <v>168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169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186" t="s">
        <v>256</v>
      </c>
      <c r="D96" s="184"/>
      <c r="E96" s="185">
        <v>936.06700000000001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133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5">
        <v>40</v>
      </c>
      <c r="B97" s="166" t="s">
        <v>257</v>
      </c>
      <c r="C97" s="180" t="s">
        <v>258</v>
      </c>
      <c r="D97" s="167" t="s">
        <v>129</v>
      </c>
      <c r="E97" s="168">
        <v>52</v>
      </c>
      <c r="F97" s="169"/>
      <c r="G97" s="170">
        <f>ROUND(E97*F97,2)</f>
        <v>0</v>
      </c>
      <c r="H97" s="157"/>
      <c r="I97" s="156">
        <f>ROUND(E97*H97,2)</f>
        <v>0</v>
      </c>
      <c r="J97" s="157"/>
      <c r="K97" s="156">
        <f>ROUND(E97*J97,2)</f>
        <v>0</v>
      </c>
      <c r="L97" s="156">
        <v>21</v>
      </c>
      <c r="M97" s="156">
        <f>G97*(1+L97/100)</f>
        <v>0</v>
      </c>
      <c r="N97" s="156">
        <v>2E-3</v>
      </c>
      <c r="O97" s="156">
        <f>ROUND(E97*N97,2)</f>
        <v>0.1</v>
      </c>
      <c r="P97" s="156">
        <v>0</v>
      </c>
      <c r="Q97" s="156">
        <f>ROUND(E97*P97,2)</f>
        <v>0</v>
      </c>
      <c r="R97" s="156" t="s">
        <v>167</v>
      </c>
      <c r="S97" s="156" t="s">
        <v>109</v>
      </c>
      <c r="T97" s="156" t="s">
        <v>109</v>
      </c>
      <c r="U97" s="156">
        <v>0</v>
      </c>
      <c r="V97" s="156">
        <f>ROUND(E97*U97,2)</f>
        <v>0</v>
      </c>
      <c r="W97" s="156"/>
      <c r="X97" s="156" t="s">
        <v>168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6" t="s">
        <v>259</v>
      </c>
      <c r="D98" s="184"/>
      <c r="E98" s="185">
        <v>52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133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1">
        <v>41</v>
      </c>
      <c r="B99" s="172" t="s">
        <v>260</v>
      </c>
      <c r="C99" s="179" t="s">
        <v>261</v>
      </c>
      <c r="D99" s="173" t="s">
        <v>136</v>
      </c>
      <c r="E99" s="174">
        <v>8.0710700000000006</v>
      </c>
      <c r="F99" s="175"/>
      <c r="G99" s="176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6"/>
      <c r="S99" s="156" t="s">
        <v>109</v>
      </c>
      <c r="T99" s="156" t="s">
        <v>109</v>
      </c>
      <c r="U99" s="156">
        <v>3.0059999999999998</v>
      </c>
      <c r="V99" s="156">
        <f>ROUND(E99*U99,2)</f>
        <v>24.26</v>
      </c>
      <c r="W99" s="156"/>
      <c r="X99" s="156" t="s">
        <v>178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179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>
      <c r="A100" s="159" t="s">
        <v>104</v>
      </c>
      <c r="B100" s="160" t="s">
        <v>69</v>
      </c>
      <c r="C100" s="178" t="s">
        <v>70</v>
      </c>
      <c r="D100" s="161"/>
      <c r="E100" s="162"/>
      <c r="F100" s="163"/>
      <c r="G100" s="164">
        <f>SUMIF(AG101:AG105,"&lt;&gt;NOR",G101:G105)</f>
        <v>0</v>
      </c>
      <c r="H100" s="158"/>
      <c r="I100" s="158">
        <f>SUM(I101:I105)</f>
        <v>0</v>
      </c>
      <c r="J100" s="158"/>
      <c r="K100" s="158">
        <f>SUM(K101:K105)</f>
        <v>0</v>
      </c>
      <c r="L100" s="158"/>
      <c r="M100" s="158">
        <f>SUM(M101:M105)</f>
        <v>0</v>
      </c>
      <c r="N100" s="158"/>
      <c r="O100" s="158">
        <f>SUM(O101:O105)</f>
        <v>1.08</v>
      </c>
      <c r="P100" s="158"/>
      <c r="Q100" s="158">
        <f>SUM(Q101:Q105)</f>
        <v>0</v>
      </c>
      <c r="R100" s="158"/>
      <c r="S100" s="158"/>
      <c r="T100" s="158"/>
      <c r="U100" s="158"/>
      <c r="V100" s="158">
        <f>SUM(V101:V105)</f>
        <v>244.06</v>
      </c>
      <c r="W100" s="158"/>
      <c r="X100" s="158"/>
      <c r="AG100" t="s">
        <v>105</v>
      </c>
    </row>
    <row r="101" spans="1:60" outlineLevel="1">
      <c r="A101" s="165">
        <v>42</v>
      </c>
      <c r="B101" s="166" t="s">
        <v>262</v>
      </c>
      <c r="C101" s="180" t="s">
        <v>263</v>
      </c>
      <c r="D101" s="167" t="s">
        <v>129</v>
      </c>
      <c r="E101" s="168">
        <v>280</v>
      </c>
      <c r="F101" s="169"/>
      <c r="G101" s="170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6">
        <v>2.1299999999999999E-3</v>
      </c>
      <c r="O101" s="156">
        <f>ROUND(E101*N101,2)</f>
        <v>0.6</v>
      </c>
      <c r="P101" s="156">
        <v>0</v>
      </c>
      <c r="Q101" s="156">
        <f>ROUND(E101*P101,2)</f>
        <v>0</v>
      </c>
      <c r="R101" s="156"/>
      <c r="S101" s="156" t="s">
        <v>109</v>
      </c>
      <c r="T101" s="156" t="s">
        <v>109</v>
      </c>
      <c r="U101" s="156">
        <v>0.18</v>
      </c>
      <c r="V101" s="156">
        <f>ROUND(E101*U101,2)</f>
        <v>50.4</v>
      </c>
      <c r="W101" s="156"/>
      <c r="X101" s="156" t="s">
        <v>130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131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6" t="s">
        <v>264</v>
      </c>
      <c r="D102" s="184"/>
      <c r="E102" s="185">
        <v>280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133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65">
        <v>43</v>
      </c>
      <c r="B103" s="166" t="s">
        <v>265</v>
      </c>
      <c r="C103" s="180" t="s">
        <v>266</v>
      </c>
      <c r="D103" s="167" t="s">
        <v>129</v>
      </c>
      <c r="E103" s="168">
        <v>842</v>
      </c>
      <c r="F103" s="169"/>
      <c r="G103" s="170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6">
        <v>5.6999999999999998E-4</v>
      </c>
      <c r="O103" s="156">
        <f>ROUND(E103*N103,2)</f>
        <v>0.48</v>
      </c>
      <c r="P103" s="156">
        <v>0</v>
      </c>
      <c r="Q103" s="156">
        <f>ROUND(E103*P103,2)</f>
        <v>0</v>
      </c>
      <c r="R103" s="156"/>
      <c r="S103" s="156" t="s">
        <v>116</v>
      </c>
      <c r="T103" s="156" t="s">
        <v>110</v>
      </c>
      <c r="U103" s="156">
        <v>0.23</v>
      </c>
      <c r="V103" s="156">
        <f>ROUND(E103*U103,2)</f>
        <v>193.66</v>
      </c>
      <c r="W103" s="156"/>
      <c r="X103" s="156" t="s">
        <v>130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131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6" t="s">
        <v>267</v>
      </c>
      <c r="D104" s="184"/>
      <c r="E104" s="185">
        <v>280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133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186" t="s">
        <v>268</v>
      </c>
      <c r="D105" s="184"/>
      <c r="E105" s="185">
        <v>562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133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>
      <c r="A106" s="159" t="s">
        <v>104</v>
      </c>
      <c r="B106" s="160" t="s">
        <v>71</v>
      </c>
      <c r="C106" s="178" t="s">
        <v>72</v>
      </c>
      <c r="D106" s="161"/>
      <c r="E106" s="162"/>
      <c r="F106" s="163"/>
      <c r="G106" s="164">
        <f>SUMIF(AG107:AG110,"&lt;&gt;NOR",G107:G110)</f>
        <v>0</v>
      </c>
      <c r="H106" s="158"/>
      <c r="I106" s="158">
        <f>SUM(I107:I110)</f>
        <v>0</v>
      </c>
      <c r="J106" s="158"/>
      <c r="K106" s="158">
        <f>SUM(K107:K110)</f>
        <v>0</v>
      </c>
      <c r="L106" s="158"/>
      <c r="M106" s="158">
        <f>SUM(M107:M110)</f>
        <v>0</v>
      </c>
      <c r="N106" s="158"/>
      <c r="O106" s="158">
        <f>SUM(O107:O110)</f>
        <v>19.579999999999998</v>
      </c>
      <c r="P106" s="158"/>
      <c r="Q106" s="158">
        <f>SUM(Q107:Q110)</f>
        <v>0</v>
      </c>
      <c r="R106" s="158"/>
      <c r="S106" s="158"/>
      <c r="T106" s="158"/>
      <c r="U106" s="158"/>
      <c r="V106" s="158">
        <f>SUM(V107:V110)</f>
        <v>309.36</v>
      </c>
      <c r="W106" s="158"/>
      <c r="X106" s="158"/>
      <c r="AG106" t="s">
        <v>105</v>
      </c>
    </row>
    <row r="107" spans="1:60" outlineLevel="1">
      <c r="A107" s="171">
        <v>44</v>
      </c>
      <c r="B107" s="172" t="s">
        <v>269</v>
      </c>
      <c r="C107" s="179" t="s">
        <v>270</v>
      </c>
      <c r="D107" s="173" t="s">
        <v>271</v>
      </c>
      <c r="E107" s="174">
        <v>17800</v>
      </c>
      <c r="F107" s="175"/>
      <c r="G107" s="176">
        <f>ROUND(E107*F107,2)</f>
        <v>0</v>
      </c>
      <c r="H107" s="157"/>
      <c r="I107" s="156">
        <f>ROUND(E107*H107,2)</f>
        <v>0</v>
      </c>
      <c r="J107" s="157"/>
      <c r="K107" s="156">
        <f>ROUND(E107*J107,2)</f>
        <v>0</v>
      </c>
      <c r="L107" s="156">
        <v>21</v>
      </c>
      <c r="M107" s="156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6"/>
      <c r="S107" s="156" t="s">
        <v>109</v>
      </c>
      <c r="T107" s="156" t="s">
        <v>110</v>
      </c>
      <c r="U107" s="156">
        <v>1.738E-2</v>
      </c>
      <c r="V107" s="156">
        <f>ROUND(E107*U107,2)</f>
        <v>309.36</v>
      </c>
      <c r="W107" s="156"/>
      <c r="X107" s="156" t="s">
        <v>130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1">
        <v>45</v>
      </c>
      <c r="B108" s="172" t="s">
        <v>272</v>
      </c>
      <c r="C108" s="179" t="s">
        <v>273</v>
      </c>
      <c r="D108" s="173" t="s">
        <v>271</v>
      </c>
      <c r="E108" s="174">
        <v>13000</v>
      </c>
      <c r="F108" s="175"/>
      <c r="G108" s="176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21</v>
      </c>
      <c r="M108" s="156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6"/>
      <c r="S108" s="156" t="s">
        <v>116</v>
      </c>
      <c r="T108" s="156" t="s">
        <v>110</v>
      </c>
      <c r="U108" s="156">
        <v>0</v>
      </c>
      <c r="V108" s="156">
        <f>ROUND(E108*U108,2)</f>
        <v>0</v>
      </c>
      <c r="W108" s="156"/>
      <c r="X108" s="156" t="s">
        <v>130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65">
        <v>46</v>
      </c>
      <c r="B109" s="166" t="s">
        <v>274</v>
      </c>
      <c r="C109" s="180" t="s">
        <v>275</v>
      </c>
      <c r="D109" s="167" t="s">
        <v>271</v>
      </c>
      <c r="E109" s="168">
        <v>19580</v>
      </c>
      <c r="F109" s="169"/>
      <c r="G109" s="170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6">
        <v>1E-3</v>
      </c>
      <c r="O109" s="156">
        <f>ROUND(E109*N109,2)</f>
        <v>19.579999999999998</v>
      </c>
      <c r="P109" s="156">
        <v>0</v>
      </c>
      <c r="Q109" s="156">
        <f>ROUND(E109*P109,2)</f>
        <v>0</v>
      </c>
      <c r="R109" s="156" t="s">
        <v>167</v>
      </c>
      <c r="S109" s="156" t="s">
        <v>109</v>
      </c>
      <c r="T109" s="156" t="s">
        <v>110</v>
      </c>
      <c r="U109" s="156">
        <v>0</v>
      </c>
      <c r="V109" s="156">
        <f>ROUND(E109*U109,2)</f>
        <v>0</v>
      </c>
      <c r="W109" s="156"/>
      <c r="X109" s="156" t="s">
        <v>168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169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54"/>
      <c r="B110" s="155"/>
      <c r="C110" s="186" t="s">
        <v>276</v>
      </c>
      <c r="D110" s="184"/>
      <c r="E110" s="185">
        <v>19580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133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>
      <c r="A111" s="159" t="s">
        <v>104</v>
      </c>
      <c r="B111" s="160" t="s">
        <v>73</v>
      </c>
      <c r="C111" s="178" t="s">
        <v>74</v>
      </c>
      <c r="D111" s="161"/>
      <c r="E111" s="162"/>
      <c r="F111" s="163"/>
      <c r="G111" s="164">
        <f>SUMIF(AG112:AG117,"&lt;&gt;NOR",G112:G117)</f>
        <v>0</v>
      </c>
      <c r="H111" s="158"/>
      <c r="I111" s="158">
        <f>SUM(I112:I117)</f>
        <v>0</v>
      </c>
      <c r="J111" s="158"/>
      <c r="K111" s="158">
        <f>SUM(K112:K117)</f>
        <v>0</v>
      </c>
      <c r="L111" s="158"/>
      <c r="M111" s="158">
        <f>SUM(M112:M117)</f>
        <v>0</v>
      </c>
      <c r="N111" s="158"/>
      <c r="O111" s="158">
        <f>SUM(O112:O117)</f>
        <v>0</v>
      </c>
      <c r="P111" s="158"/>
      <c r="Q111" s="158">
        <f>SUM(Q112:Q117)</f>
        <v>0</v>
      </c>
      <c r="R111" s="158"/>
      <c r="S111" s="158"/>
      <c r="T111" s="158"/>
      <c r="U111" s="158"/>
      <c r="V111" s="158">
        <f>SUM(V112:V117)</f>
        <v>1.06</v>
      </c>
      <c r="W111" s="158"/>
      <c r="X111" s="158"/>
      <c r="AG111" t="s">
        <v>105</v>
      </c>
    </row>
    <row r="112" spans="1:60" outlineLevel="1">
      <c r="A112" s="171">
        <v>47</v>
      </c>
      <c r="B112" s="172" t="s">
        <v>277</v>
      </c>
      <c r="C112" s="179" t="s">
        <v>278</v>
      </c>
      <c r="D112" s="173" t="s">
        <v>136</v>
      </c>
      <c r="E112" s="168">
        <v>0.68401999999999996</v>
      </c>
      <c r="F112" s="175"/>
      <c r="G112" s="176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21</v>
      </c>
      <c r="M112" s="156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6"/>
      <c r="S112" s="156" t="s">
        <v>109</v>
      </c>
      <c r="T112" s="156" t="s">
        <v>109</v>
      </c>
      <c r="U112" s="156">
        <v>0.49</v>
      </c>
      <c r="V112" s="156">
        <f>ROUND(E112*U112,2)</f>
        <v>0.34</v>
      </c>
      <c r="W112" s="156"/>
      <c r="X112" s="156" t="s">
        <v>130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131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65">
        <v>48</v>
      </c>
      <c r="B113" s="166" t="s">
        <v>279</v>
      </c>
      <c r="C113" s="180" t="s">
        <v>280</v>
      </c>
      <c r="D113" s="167" t="s">
        <v>136</v>
      </c>
      <c r="E113" s="168">
        <v>6.15618</v>
      </c>
      <c r="F113" s="169"/>
      <c r="G113" s="170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6"/>
      <c r="S113" s="156" t="s">
        <v>109</v>
      </c>
      <c r="T113" s="156" t="s">
        <v>109</v>
      </c>
      <c r="U113" s="156">
        <v>0</v>
      </c>
      <c r="V113" s="156">
        <f>ROUND(E113*U113,2)</f>
        <v>0</v>
      </c>
      <c r="W113" s="156"/>
      <c r="X113" s="156" t="s">
        <v>130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131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186" t="s">
        <v>298</v>
      </c>
      <c r="D114" s="184"/>
      <c r="E114" s="185">
        <v>6.15618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133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1">
        <v>49</v>
      </c>
      <c r="B115" s="172" t="s">
        <v>281</v>
      </c>
      <c r="C115" s="179" t="s">
        <v>282</v>
      </c>
      <c r="D115" s="173" t="s">
        <v>136</v>
      </c>
      <c r="E115" s="168">
        <v>0.68401999999999996</v>
      </c>
      <c r="F115" s="175"/>
      <c r="G115" s="176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21</v>
      </c>
      <c r="M115" s="156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6"/>
      <c r="S115" s="156" t="s">
        <v>109</v>
      </c>
      <c r="T115" s="156" t="s">
        <v>109</v>
      </c>
      <c r="U115" s="156">
        <v>0.94</v>
      </c>
      <c r="V115" s="156">
        <f>ROUND(E115*U115,2)</f>
        <v>0.64</v>
      </c>
      <c r="W115" s="156"/>
      <c r="X115" s="156" t="s">
        <v>130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131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1">
        <v>50</v>
      </c>
      <c r="B116" s="172" t="s">
        <v>283</v>
      </c>
      <c r="C116" s="179" t="s">
        <v>284</v>
      </c>
      <c r="D116" s="173" t="s">
        <v>136</v>
      </c>
      <c r="E116" s="168">
        <v>0.68401999999999996</v>
      </c>
      <c r="F116" s="175"/>
      <c r="G116" s="176">
        <f>ROUND(E116*F116,2)</f>
        <v>0</v>
      </c>
      <c r="H116" s="157"/>
      <c r="I116" s="156">
        <f>ROUND(E116*H116,2)</f>
        <v>0</v>
      </c>
      <c r="J116" s="157"/>
      <c r="K116" s="156">
        <f>ROUND(E116*J116,2)</f>
        <v>0</v>
      </c>
      <c r="L116" s="156">
        <v>21</v>
      </c>
      <c r="M116" s="156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6"/>
      <c r="S116" s="156" t="s">
        <v>109</v>
      </c>
      <c r="T116" s="156" t="s">
        <v>109</v>
      </c>
      <c r="U116" s="156">
        <v>0.11</v>
      </c>
      <c r="V116" s="156">
        <f>ROUND(E116*U116,2)</f>
        <v>0.08</v>
      </c>
      <c r="W116" s="156"/>
      <c r="X116" s="156" t="s">
        <v>130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131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65">
        <v>51</v>
      </c>
      <c r="B117" s="166" t="s">
        <v>285</v>
      </c>
      <c r="C117" s="180" t="s">
        <v>286</v>
      </c>
      <c r="D117" s="167" t="s">
        <v>136</v>
      </c>
      <c r="E117" s="168">
        <v>0.68401999999999996</v>
      </c>
      <c r="F117" s="169"/>
      <c r="G117" s="170">
        <f>ROUND(E117*F117,2)</f>
        <v>0</v>
      </c>
      <c r="H117" s="157"/>
      <c r="I117" s="156">
        <f>ROUND(E117*H117,2)</f>
        <v>0</v>
      </c>
      <c r="J117" s="157"/>
      <c r="K117" s="156">
        <f>ROUND(E117*J117,2)</f>
        <v>0</v>
      </c>
      <c r="L117" s="156">
        <v>21</v>
      </c>
      <c r="M117" s="156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6"/>
      <c r="S117" s="156" t="s">
        <v>109</v>
      </c>
      <c r="T117" s="156" t="s">
        <v>109</v>
      </c>
      <c r="U117" s="156">
        <v>0</v>
      </c>
      <c r="V117" s="156">
        <f>ROUND(E117*U117,2)</f>
        <v>0</v>
      </c>
      <c r="W117" s="156"/>
      <c r="X117" s="156" t="s">
        <v>130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131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>
      <c r="A118" s="3"/>
      <c r="B118" s="4"/>
      <c r="C118" s="181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91</v>
      </c>
    </row>
    <row r="119" spans="1:60">
      <c r="A119" s="150"/>
      <c r="B119" s="151" t="s">
        <v>31</v>
      </c>
      <c r="C119" s="182"/>
      <c r="D119" s="152"/>
      <c r="E119" s="153"/>
      <c r="F119" s="153"/>
      <c r="G119" s="177">
        <f>G8+G13+G22+G29+G33+G35+G39+G74+G100+G106+G111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123</v>
      </c>
    </row>
    <row r="120" spans="1:60">
      <c r="A120" s="264" t="s">
        <v>287</v>
      </c>
      <c r="B120" s="264"/>
      <c r="C120" s="18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ht="26.4">
      <c r="A121" s="3"/>
      <c r="B121" s="4" t="s">
        <v>288</v>
      </c>
      <c r="C121" s="181" t="s">
        <v>289</v>
      </c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290</v>
      </c>
    </row>
    <row r="122" spans="1:60">
      <c r="A122" s="3"/>
      <c r="B122" s="4" t="s">
        <v>291</v>
      </c>
      <c r="C122" s="181" t="s">
        <v>292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293</v>
      </c>
    </row>
    <row r="123" spans="1:60" ht="26.4">
      <c r="A123" s="3"/>
      <c r="B123" s="4"/>
      <c r="C123" s="181" t="s">
        <v>294</v>
      </c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G123" t="s">
        <v>295</v>
      </c>
    </row>
    <row r="124" spans="1:60">
      <c r="A124" s="3"/>
      <c r="B124" s="4"/>
      <c r="C124" s="181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>
      <c r="A125" s="3"/>
      <c r="B125" s="4"/>
      <c r="C125" s="181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>
      <c r="A126" s="3"/>
      <c r="B126" s="4"/>
      <c r="C126" s="181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>
      <c r="A127" s="262" t="s">
        <v>124</v>
      </c>
      <c r="B127" s="262"/>
      <c r="C127" s="26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>
      <c r="A128" s="243"/>
      <c r="B128" s="244"/>
      <c r="C128" s="245"/>
      <c r="D128" s="244"/>
      <c r="E128" s="244"/>
      <c r="F128" s="244"/>
      <c r="G128" s="24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125</v>
      </c>
    </row>
    <row r="129" spans="1:33">
      <c r="A129" s="247"/>
      <c r="B129" s="248"/>
      <c r="C129" s="249"/>
      <c r="D129" s="248"/>
      <c r="E129" s="248"/>
      <c r="F129" s="248"/>
      <c r="G129" s="25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>
      <c r="A130" s="247"/>
      <c r="B130" s="248"/>
      <c r="C130" s="249"/>
      <c r="D130" s="248"/>
      <c r="E130" s="248"/>
      <c r="F130" s="248"/>
      <c r="G130" s="25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>
      <c r="A131" s="247"/>
      <c r="B131" s="248"/>
      <c r="C131" s="249"/>
      <c r="D131" s="248"/>
      <c r="E131" s="248"/>
      <c r="F131" s="248"/>
      <c r="G131" s="25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>
      <c r="A132" s="251"/>
      <c r="B132" s="252"/>
      <c r="C132" s="253"/>
      <c r="D132" s="252"/>
      <c r="E132" s="252"/>
      <c r="F132" s="252"/>
      <c r="G132" s="25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>
      <c r="A133" s="3"/>
      <c r="B133" s="4"/>
      <c r="C133" s="181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>
      <c r="C134" s="183"/>
      <c r="D134" s="10"/>
      <c r="AG134" t="s">
        <v>126</v>
      </c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</sheetData>
  <mergeCells count="7">
    <mergeCell ref="A128:G132"/>
    <mergeCell ref="A1:G1"/>
    <mergeCell ref="C2:G2"/>
    <mergeCell ref="C3:G3"/>
    <mergeCell ref="C4:G4"/>
    <mergeCell ref="A120:B120"/>
    <mergeCell ref="A127:C127"/>
  </mergeCells>
  <pageMargins left="0.59055118110236204" right="0.196850393700787" top="0.78740157499999996" bottom="0.78740157499999996" header="0.3" footer="0.3"/>
  <pageSetup paperSize="9" orientation="portrait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 Pol'!Názvy_tisku</vt:lpstr>
      <vt:lpstr>oadresa</vt:lpstr>
      <vt:lpstr>Stavba!Objednatel</vt:lpstr>
      <vt:lpstr>Stavba!Objekt</vt:lpstr>
      <vt:lpstr>'00 00 Naklady'!Oblast_tisku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Gabka</dc:creator>
  <cp:lastModifiedBy>Banot</cp:lastModifiedBy>
  <cp:lastPrinted>2019-03-19T12:27:02Z</cp:lastPrinted>
  <dcterms:created xsi:type="dcterms:W3CDTF">2009-04-08T07:15:50Z</dcterms:created>
  <dcterms:modified xsi:type="dcterms:W3CDTF">2021-08-02T06:52:04Z</dcterms:modified>
</cp:coreProperties>
</file>