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23232" windowHeight="13392"/>
  </bookViews>
  <sheets>
    <sheet name="Rekapitulace stavby" sheetId="1" r:id="rId1"/>
    <sheet name="1.1 - SO 01.1 -  Rekonstr..." sheetId="2" r:id="rId2"/>
    <sheet name="1.2 - SO 01.2 - Rekonstru..." sheetId="3" r:id="rId3"/>
    <sheet name="2.1 - SO 02.1 -  Rekonstr..." sheetId="4" r:id="rId4"/>
    <sheet name="2.2 - SO 02.2 -  Rekonstr..." sheetId="5" r:id="rId5"/>
    <sheet name="VON.01 - Vedlejší a ostat..." sheetId="6" r:id="rId6"/>
    <sheet name="Pokyny pro vyplnění" sheetId="7" r:id="rId7"/>
  </sheets>
  <definedNames>
    <definedName name="_xlnm._FilterDatabase" localSheetId="1" hidden="1">'1.1 - SO 01.1 -  Rekonstr...'!$C$92:$K$544</definedName>
    <definedName name="_xlnm._FilterDatabase" localSheetId="2" hidden="1">'1.2 - SO 01.2 - Rekonstru...'!$C$92:$K$261</definedName>
    <definedName name="_xlnm._FilterDatabase" localSheetId="3" hidden="1">'2.1 - SO 02.1 -  Rekonstr...'!$C$96:$K$551</definedName>
    <definedName name="_xlnm._FilterDatabase" localSheetId="4" hidden="1">'2.2 - SO 02.2 -  Rekonstr...'!$C$92:$K$413</definedName>
    <definedName name="_xlnm._FilterDatabase" localSheetId="5" hidden="1">'VON.01 - Vedlejší a ostat...'!$C$83:$K$228</definedName>
    <definedName name="_xlnm.Print_Titles" localSheetId="1">'1.1 - SO 01.1 -  Rekonstr...'!$92:$92</definedName>
    <definedName name="_xlnm.Print_Titles" localSheetId="2">'1.2 - SO 01.2 - Rekonstru...'!$92:$92</definedName>
    <definedName name="_xlnm.Print_Titles" localSheetId="3">'2.1 - SO 02.1 -  Rekonstr...'!$96:$96</definedName>
    <definedName name="_xlnm.Print_Titles" localSheetId="4">'2.2 - SO 02.2 -  Rekonstr...'!$92:$92</definedName>
    <definedName name="_xlnm.Print_Titles" localSheetId="0">'Rekapitulace stavby'!$52:$52</definedName>
    <definedName name="_xlnm.Print_Titles" localSheetId="5">'VON.01 - Vedlejší a ostat...'!$83:$83</definedName>
    <definedName name="_xlnm.Print_Area" localSheetId="1">'1.1 - SO 01.1 -  Rekonstr...'!$C$4:$J$41,'1.1 - SO 01.1 -  Rekonstr...'!$C$47:$J$72,'1.1 - SO 01.1 -  Rekonstr...'!$C$78:$K$544</definedName>
    <definedName name="_xlnm.Print_Area" localSheetId="2">'1.2 - SO 01.2 - Rekonstru...'!$C$4:$J$41,'1.2 - SO 01.2 - Rekonstru...'!$C$47:$J$72,'1.2 - SO 01.2 - Rekonstru...'!$C$78:$K$261</definedName>
    <definedName name="_xlnm.Print_Area" localSheetId="3">'2.1 - SO 02.1 -  Rekonstr...'!$C$4:$J$41,'2.1 - SO 02.1 -  Rekonstr...'!$C$47:$J$76,'2.1 - SO 02.1 -  Rekonstr...'!$C$82:$K$551</definedName>
    <definedName name="_xlnm.Print_Area" localSheetId="4">'2.2 - SO 02.2 -  Rekonstr...'!$C$4:$J$41,'2.2 - SO 02.2 -  Rekonstr...'!$C$47:$J$72,'2.2 - SO 02.2 -  Rekonstr...'!$C$78:$K$413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stavby'!$C$42:$AQ$62</definedName>
    <definedName name="_xlnm.Print_Area" localSheetId="5">'VON.01 - Vedlejší a ostat...'!$C$4:$J$39,'VON.01 - Vedlejší a ostat...'!$C$45:$J$65,'VON.01 - Vedlejší a ostat...'!$C$71:$K$228</definedName>
  </definedNames>
  <calcPr calcId="162913"/>
</workbook>
</file>

<file path=xl/calcChain.xml><?xml version="1.0" encoding="utf-8"?>
<calcChain xmlns="http://schemas.openxmlformats.org/spreadsheetml/2006/main">
  <c r="J37" i="6" l="1"/>
  <c r="J36" i="6"/>
  <c r="AY61" i="1" s="1"/>
  <c r="J35" i="6"/>
  <c r="AX61" i="1" s="1"/>
  <c r="BI226" i="6"/>
  <c r="BH226" i="6"/>
  <c r="BF226" i="6"/>
  <c r="BE226" i="6"/>
  <c r="T226" i="6"/>
  <c r="R226" i="6"/>
  <c r="P226" i="6"/>
  <c r="BI224" i="6"/>
  <c r="BH224" i="6"/>
  <c r="BF224" i="6"/>
  <c r="BE224" i="6"/>
  <c r="T224" i="6"/>
  <c r="R224" i="6"/>
  <c r="P224" i="6"/>
  <c r="BI219" i="6"/>
  <c r="BH219" i="6"/>
  <c r="BF219" i="6"/>
  <c r="BE219" i="6"/>
  <c r="T219" i="6"/>
  <c r="R219" i="6"/>
  <c r="P219" i="6"/>
  <c r="BI215" i="6"/>
  <c r="BH215" i="6"/>
  <c r="BF215" i="6"/>
  <c r="BE215" i="6"/>
  <c r="T215" i="6"/>
  <c r="R215" i="6"/>
  <c r="P215" i="6"/>
  <c r="BI211" i="6"/>
  <c r="BH211" i="6"/>
  <c r="BF211" i="6"/>
  <c r="BE211" i="6"/>
  <c r="T211" i="6"/>
  <c r="R211" i="6"/>
  <c r="P211" i="6"/>
  <c r="BI209" i="6"/>
  <c r="BH209" i="6"/>
  <c r="BF209" i="6"/>
  <c r="BE209" i="6"/>
  <c r="T209" i="6"/>
  <c r="R209" i="6"/>
  <c r="P209" i="6"/>
  <c r="BI204" i="6"/>
  <c r="BH204" i="6"/>
  <c r="BF204" i="6"/>
  <c r="BE204" i="6"/>
  <c r="T204" i="6"/>
  <c r="R204" i="6"/>
  <c r="P204" i="6"/>
  <c r="BI202" i="6"/>
  <c r="BH202" i="6"/>
  <c r="BF202" i="6"/>
  <c r="BE202" i="6"/>
  <c r="T202" i="6"/>
  <c r="R202" i="6"/>
  <c r="P202" i="6"/>
  <c r="BI196" i="6"/>
  <c r="BH196" i="6"/>
  <c r="BF196" i="6"/>
  <c r="BE196" i="6"/>
  <c r="T196" i="6"/>
  <c r="R196" i="6"/>
  <c r="P196" i="6"/>
  <c r="BI190" i="6"/>
  <c r="BH190" i="6"/>
  <c r="BF190" i="6"/>
  <c r="BE190" i="6"/>
  <c r="T190" i="6"/>
  <c r="R190" i="6"/>
  <c r="P190" i="6"/>
  <c r="BI181" i="6"/>
  <c r="BH181" i="6"/>
  <c r="BF181" i="6"/>
  <c r="BE181" i="6"/>
  <c r="T181" i="6"/>
  <c r="R181" i="6"/>
  <c r="P181" i="6"/>
  <c r="BI177" i="6"/>
  <c r="BH177" i="6"/>
  <c r="BF177" i="6"/>
  <c r="BE177" i="6"/>
  <c r="T177" i="6"/>
  <c r="R177" i="6"/>
  <c r="P177" i="6"/>
  <c r="BI175" i="6"/>
  <c r="BH175" i="6"/>
  <c r="BF175" i="6"/>
  <c r="BE175" i="6"/>
  <c r="T175" i="6"/>
  <c r="R175" i="6"/>
  <c r="P175" i="6"/>
  <c r="BI173" i="6"/>
  <c r="BH173" i="6"/>
  <c r="BF173" i="6"/>
  <c r="BE173" i="6"/>
  <c r="T173" i="6"/>
  <c r="R173" i="6"/>
  <c r="P173" i="6"/>
  <c r="BI169" i="6"/>
  <c r="BH169" i="6"/>
  <c r="BF169" i="6"/>
  <c r="BE169" i="6"/>
  <c r="T169" i="6"/>
  <c r="R169" i="6"/>
  <c r="P169" i="6"/>
  <c r="BI165" i="6"/>
  <c r="BH165" i="6"/>
  <c r="BF165" i="6"/>
  <c r="BE165" i="6"/>
  <c r="T165" i="6"/>
  <c r="R165" i="6"/>
  <c r="P165" i="6"/>
  <c r="BI159" i="6"/>
  <c r="BH159" i="6"/>
  <c r="BF159" i="6"/>
  <c r="BE159" i="6"/>
  <c r="T159" i="6"/>
  <c r="R159" i="6"/>
  <c r="P159" i="6"/>
  <c r="BI157" i="6"/>
  <c r="BH157" i="6"/>
  <c r="BF157" i="6"/>
  <c r="BE157" i="6"/>
  <c r="T157" i="6"/>
  <c r="R157" i="6"/>
  <c r="P157" i="6"/>
  <c r="BI154" i="6"/>
  <c r="BH154" i="6"/>
  <c r="BF154" i="6"/>
  <c r="BE154" i="6"/>
  <c r="T154" i="6"/>
  <c r="R154" i="6"/>
  <c r="P154" i="6"/>
  <c r="BI150" i="6"/>
  <c r="BH150" i="6"/>
  <c r="BF150" i="6"/>
  <c r="BE150" i="6"/>
  <c r="T150" i="6"/>
  <c r="R150" i="6"/>
  <c r="P150" i="6"/>
  <c r="BI145" i="6"/>
  <c r="BH145" i="6"/>
  <c r="BF145" i="6"/>
  <c r="BE145" i="6"/>
  <c r="T145" i="6"/>
  <c r="R145" i="6"/>
  <c r="P145" i="6"/>
  <c r="BI141" i="6"/>
  <c r="BH141" i="6"/>
  <c r="BF141" i="6"/>
  <c r="BE141" i="6"/>
  <c r="T141" i="6"/>
  <c r="R141" i="6"/>
  <c r="P141" i="6"/>
  <c r="BI139" i="6"/>
  <c r="BH139" i="6"/>
  <c r="BF139" i="6"/>
  <c r="BE139" i="6"/>
  <c r="T139" i="6"/>
  <c r="R139" i="6"/>
  <c r="P139" i="6"/>
  <c r="BI137" i="6"/>
  <c r="BH137" i="6"/>
  <c r="BF137" i="6"/>
  <c r="BE137" i="6"/>
  <c r="T137" i="6"/>
  <c r="R137" i="6"/>
  <c r="P137" i="6"/>
  <c r="BI126" i="6"/>
  <c r="BH126" i="6"/>
  <c r="BF126" i="6"/>
  <c r="BE126" i="6"/>
  <c r="T126" i="6"/>
  <c r="R126" i="6"/>
  <c r="P126" i="6"/>
  <c r="BI121" i="6"/>
  <c r="BH121" i="6"/>
  <c r="BF121" i="6"/>
  <c r="BE121" i="6"/>
  <c r="T121" i="6"/>
  <c r="R121" i="6"/>
  <c r="P121" i="6"/>
  <c r="BI116" i="6"/>
  <c r="BH116" i="6"/>
  <c r="BF116" i="6"/>
  <c r="BE116" i="6"/>
  <c r="T116" i="6"/>
  <c r="R116" i="6"/>
  <c r="P116" i="6"/>
  <c r="BI111" i="6"/>
  <c r="BH111" i="6"/>
  <c r="BF111" i="6"/>
  <c r="BE111" i="6"/>
  <c r="T111" i="6"/>
  <c r="R111" i="6"/>
  <c r="P111" i="6"/>
  <c r="BI106" i="6"/>
  <c r="BH106" i="6"/>
  <c r="BF106" i="6"/>
  <c r="BE106" i="6"/>
  <c r="T106" i="6"/>
  <c r="R106" i="6"/>
  <c r="P106" i="6"/>
  <c r="BI102" i="6"/>
  <c r="BH102" i="6"/>
  <c r="BF102" i="6"/>
  <c r="BE102" i="6"/>
  <c r="T102" i="6"/>
  <c r="R102" i="6"/>
  <c r="P102" i="6"/>
  <c r="BI87" i="6"/>
  <c r="BH87" i="6"/>
  <c r="BF87" i="6"/>
  <c r="BE87" i="6"/>
  <c r="T87" i="6"/>
  <c r="R87" i="6"/>
  <c r="P87" i="6"/>
  <c r="J81" i="6"/>
  <c r="J80" i="6"/>
  <c r="F80" i="6"/>
  <c r="F78" i="6"/>
  <c r="E76" i="6"/>
  <c r="J55" i="6"/>
  <c r="J54" i="6"/>
  <c r="F54" i="6"/>
  <c r="F52" i="6"/>
  <c r="E50" i="6"/>
  <c r="J18" i="6"/>
  <c r="E18" i="6"/>
  <c r="F81" i="6" s="1"/>
  <c r="J17" i="6"/>
  <c r="J12" i="6"/>
  <c r="J52" i="6" s="1"/>
  <c r="E7" i="6"/>
  <c r="E74" i="6"/>
  <c r="BK400" i="5"/>
  <c r="J400" i="5" s="1"/>
  <c r="J70" i="5" s="1"/>
  <c r="J39" i="5"/>
  <c r="J38" i="5"/>
  <c r="AY60" i="1" s="1"/>
  <c r="J37" i="5"/>
  <c r="AX60" i="1"/>
  <c r="BI412" i="5"/>
  <c r="BH412" i="5"/>
  <c r="BF412" i="5"/>
  <c r="BE412" i="5"/>
  <c r="T412" i="5"/>
  <c r="T411" i="5" s="1"/>
  <c r="R412" i="5"/>
  <c r="R411" i="5"/>
  <c r="P412" i="5"/>
  <c r="P411" i="5" s="1"/>
  <c r="BI401" i="5"/>
  <c r="BH401" i="5"/>
  <c r="BF401" i="5"/>
  <c r="BE401" i="5"/>
  <c r="T401" i="5"/>
  <c r="T400" i="5" s="1"/>
  <c r="R401" i="5"/>
  <c r="R400" i="5" s="1"/>
  <c r="P401" i="5"/>
  <c r="P400" i="5" s="1"/>
  <c r="BI382" i="5"/>
  <c r="BH382" i="5"/>
  <c r="BF382" i="5"/>
  <c r="BE382" i="5"/>
  <c r="T382" i="5"/>
  <c r="R382" i="5"/>
  <c r="P382" i="5"/>
  <c r="BI365" i="5"/>
  <c r="BH365" i="5"/>
  <c r="BF365" i="5"/>
  <c r="BE365" i="5"/>
  <c r="T365" i="5"/>
  <c r="R365" i="5"/>
  <c r="P365" i="5"/>
  <c r="BI349" i="5"/>
  <c r="BH349" i="5"/>
  <c r="BF349" i="5"/>
  <c r="BE349" i="5"/>
  <c r="T349" i="5"/>
  <c r="R349" i="5"/>
  <c r="P349" i="5"/>
  <c r="BI334" i="5"/>
  <c r="BH334" i="5"/>
  <c r="BF334" i="5"/>
  <c r="BE334" i="5"/>
  <c r="T334" i="5"/>
  <c r="R334" i="5"/>
  <c r="P334" i="5"/>
  <c r="BI312" i="5"/>
  <c r="BH312" i="5"/>
  <c r="BF312" i="5"/>
  <c r="BE312" i="5"/>
  <c r="T312" i="5"/>
  <c r="R312" i="5"/>
  <c r="P312" i="5"/>
  <c r="BI303" i="5"/>
  <c r="BH303" i="5"/>
  <c r="BF303" i="5"/>
  <c r="BE303" i="5"/>
  <c r="T303" i="5"/>
  <c r="R303" i="5"/>
  <c r="P303" i="5"/>
  <c r="BI294" i="5"/>
  <c r="BH294" i="5"/>
  <c r="BF294" i="5"/>
  <c r="BE294" i="5"/>
  <c r="T294" i="5"/>
  <c r="R294" i="5"/>
  <c r="P294" i="5"/>
  <c r="BI286" i="5"/>
  <c r="BH286" i="5"/>
  <c r="BF286" i="5"/>
  <c r="BE286" i="5"/>
  <c r="T286" i="5"/>
  <c r="R286" i="5"/>
  <c r="P286" i="5"/>
  <c r="BI282" i="5"/>
  <c r="BH282" i="5"/>
  <c r="BF282" i="5"/>
  <c r="BE282" i="5"/>
  <c r="T282" i="5"/>
  <c r="R282" i="5"/>
  <c r="P282" i="5"/>
  <c r="BI274" i="5"/>
  <c r="BH274" i="5"/>
  <c r="BF274" i="5"/>
  <c r="BE274" i="5"/>
  <c r="T274" i="5"/>
  <c r="R274" i="5"/>
  <c r="P274" i="5"/>
  <c r="BI266" i="5"/>
  <c r="BH266" i="5"/>
  <c r="BF266" i="5"/>
  <c r="BE266" i="5"/>
  <c r="T266" i="5"/>
  <c r="R266" i="5"/>
  <c r="P266" i="5"/>
  <c r="BI242" i="5"/>
  <c r="BH242" i="5"/>
  <c r="BF242" i="5"/>
  <c r="BE242" i="5"/>
  <c r="T242" i="5"/>
  <c r="R242" i="5"/>
  <c r="P242" i="5"/>
  <c r="BI227" i="5"/>
  <c r="BH227" i="5"/>
  <c r="BF227" i="5"/>
  <c r="BE227" i="5"/>
  <c r="T227" i="5"/>
  <c r="R227" i="5"/>
  <c r="P227" i="5"/>
  <c r="BI217" i="5"/>
  <c r="BH217" i="5"/>
  <c r="BF217" i="5"/>
  <c r="BE217" i="5"/>
  <c r="T217" i="5"/>
  <c r="R217" i="5"/>
  <c r="P217" i="5"/>
  <c r="BI212" i="5"/>
  <c r="BH212" i="5"/>
  <c r="BF212" i="5"/>
  <c r="BE212" i="5"/>
  <c r="T212" i="5"/>
  <c r="T211" i="5"/>
  <c r="R212" i="5"/>
  <c r="R211" i="5"/>
  <c r="P212" i="5"/>
  <c r="P211" i="5"/>
  <c r="BI202" i="5"/>
  <c r="BH202" i="5"/>
  <c r="BF202" i="5"/>
  <c r="BE202" i="5"/>
  <c r="T202" i="5"/>
  <c r="R202" i="5"/>
  <c r="P202" i="5"/>
  <c r="BI200" i="5"/>
  <c r="BH200" i="5"/>
  <c r="BF200" i="5"/>
  <c r="BE200" i="5"/>
  <c r="T200" i="5"/>
  <c r="R200" i="5"/>
  <c r="P200" i="5"/>
  <c r="BI185" i="5"/>
  <c r="BH185" i="5"/>
  <c r="BF185" i="5"/>
  <c r="BE185" i="5"/>
  <c r="T185" i="5"/>
  <c r="R185" i="5"/>
  <c r="P185" i="5"/>
  <c r="BI177" i="5"/>
  <c r="BH177" i="5"/>
  <c r="BF177" i="5"/>
  <c r="BE177" i="5"/>
  <c r="T177" i="5"/>
  <c r="R177" i="5"/>
  <c r="P177" i="5"/>
  <c r="BI175" i="5"/>
  <c r="BH175" i="5"/>
  <c r="BF175" i="5"/>
  <c r="BE175" i="5"/>
  <c r="T175" i="5"/>
  <c r="R175" i="5"/>
  <c r="P175" i="5"/>
  <c r="BI162" i="5"/>
  <c r="BH162" i="5"/>
  <c r="BF162" i="5"/>
  <c r="BE162" i="5"/>
  <c r="T162" i="5"/>
  <c r="R162" i="5"/>
  <c r="P162" i="5"/>
  <c r="BI154" i="5"/>
  <c r="BH154" i="5"/>
  <c r="BF154" i="5"/>
  <c r="BE154" i="5"/>
  <c r="T154" i="5"/>
  <c r="R154" i="5"/>
  <c r="P154" i="5"/>
  <c r="BI149" i="5"/>
  <c r="BH149" i="5"/>
  <c r="BF149" i="5"/>
  <c r="BE149" i="5"/>
  <c r="T149" i="5"/>
  <c r="R149" i="5"/>
  <c r="P149" i="5"/>
  <c r="BI145" i="5"/>
  <c r="BH145" i="5"/>
  <c r="BF145" i="5"/>
  <c r="BE145" i="5"/>
  <c r="T145" i="5"/>
  <c r="R145" i="5"/>
  <c r="P145" i="5"/>
  <c r="BI141" i="5"/>
  <c r="BH141" i="5"/>
  <c r="BF141" i="5"/>
  <c r="BE141" i="5"/>
  <c r="T141" i="5"/>
  <c r="R141" i="5"/>
  <c r="P141" i="5"/>
  <c r="BI132" i="5"/>
  <c r="BH132" i="5"/>
  <c r="BF132" i="5"/>
  <c r="BE132" i="5"/>
  <c r="T132" i="5"/>
  <c r="R132" i="5"/>
  <c r="P132" i="5"/>
  <c r="BI128" i="5"/>
  <c r="BH128" i="5"/>
  <c r="BF128" i="5"/>
  <c r="BE128" i="5"/>
  <c r="T128" i="5"/>
  <c r="R128" i="5"/>
  <c r="P128" i="5"/>
  <c r="BI120" i="5"/>
  <c r="BH120" i="5"/>
  <c r="BF120" i="5"/>
  <c r="BE120" i="5"/>
  <c r="T120" i="5"/>
  <c r="R120" i="5"/>
  <c r="P120" i="5"/>
  <c r="BI116" i="5"/>
  <c r="BH116" i="5"/>
  <c r="BF116" i="5"/>
  <c r="BE116" i="5"/>
  <c r="T116" i="5"/>
  <c r="R116" i="5"/>
  <c r="P116" i="5"/>
  <c r="BI112" i="5"/>
  <c r="BH112" i="5"/>
  <c r="BF112" i="5"/>
  <c r="BE112" i="5"/>
  <c r="T112" i="5"/>
  <c r="R112" i="5"/>
  <c r="P112" i="5"/>
  <c r="BI108" i="5"/>
  <c r="BH108" i="5"/>
  <c r="BF108" i="5"/>
  <c r="BE108" i="5"/>
  <c r="T108" i="5"/>
  <c r="R108" i="5"/>
  <c r="P108" i="5"/>
  <c r="BI104" i="5"/>
  <c r="BH104" i="5"/>
  <c r="BF104" i="5"/>
  <c r="BE104" i="5"/>
  <c r="T104" i="5"/>
  <c r="R104" i="5"/>
  <c r="P104" i="5"/>
  <c r="BI100" i="5"/>
  <c r="BH100" i="5"/>
  <c r="BF100" i="5"/>
  <c r="BE100" i="5"/>
  <c r="T100" i="5"/>
  <c r="R100" i="5"/>
  <c r="P100" i="5"/>
  <c r="BI96" i="5"/>
  <c r="BH96" i="5"/>
  <c r="BF96" i="5"/>
  <c r="BE96" i="5"/>
  <c r="T96" i="5"/>
  <c r="R96" i="5"/>
  <c r="P96" i="5"/>
  <c r="J90" i="5"/>
  <c r="J89" i="5"/>
  <c r="F89" i="5"/>
  <c r="F87" i="5"/>
  <c r="E85" i="5"/>
  <c r="J59" i="5"/>
  <c r="J58" i="5"/>
  <c r="F58" i="5"/>
  <c r="F56" i="5"/>
  <c r="E54" i="5"/>
  <c r="J20" i="5"/>
  <c r="E20" i="5"/>
  <c r="F59" i="5"/>
  <c r="J19" i="5"/>
  <c r="J14" i="5"/>
  <c r="J87" i="5" s="1"/>
  <c r="E7" i="5"/>
  <c r="E50" i="5" s="1"/>
  <c r="J39" i="4"/>
  <c r="J38" i="4"/>
  <c r="AY59" i="1"/>
  <c r="J37" i="4"/>
  <c r="AX59" i="1"/>
  <c r="BI535" i="4"/>
  <c r="BH535" i="4"/>
  <c r="BF535" i="4"/>
  <c r="BE535" i="4"/>
  <c r="T535" i="4"/>
  <c r="R535" i="4"/>
  <c r="P535" i="4"/>
  <c r="BI519" i="4"/>
  <c r="BH519" i="4"/>
  <c r="BF519" i="4"/>
  <c r="BE519" i="4"/>
  <c r="T519" i="4"/>
  <c r="R519" i="4"/>
  <c r="P519" i="4"/>
  <c r="BI509" i="4"/>
  <c r="BH509" i="4"/>
  <c r="BF509" i="4"/>
  <c r="BE509" i="4"/>
  <c r="T509" i="4"/>
  <c r="R509" i="4"/>
  <c r="P509" i="4"/>
  <c r="BI499" i="4"/>
  <c r="BH499" i="4"/>
  <c r="BF499" i="4"/>
  <c r="BE499" i="4"/>
  <c r="T499" i="4"/>
  <c r="R499" i="4"/>
  <c r="P499" i="4"/>
  <c r="BI489" i="4"/>
  <c r="BH489" i="4"/>
  <c r="BF489" i="4"/>
  <c r="BE489" i="4"/>
  <c r="T489" i="4"/>
  <c r="R489" i="4"/>
  <c r="P489" i="4"/>
  <c r="BI485" i="4"/>
  <c r="BH485" i="4"/>
  <c r="BF485" i="4"/>
  <c r="BE485" i="4"/>
  <c r="T485" i="4"/>
  <c r="R485" i="4"/>
  <c r="P485" i="4"/>
  <c r="BI481" i="4"/>
  <c r="BH481" i="4"/>
  <c r="BF481" i="4"/>
  <c r="BE481" i="4"/>
  <c r="T481" i="4"/>
  <c r="R481" i="4"/>
  <c r="P481" i="4"/>
  <c r="BI477" i="4"/>
  <c r="BH477" i="4"/>
  <c r="BF477" i="4"/>
  <c r="BE477" i="4"/>
  <c r="T477" i="4"/>
  <c r="R477" i="4"/>
  <c r="P477" i="4"/>
  <c r="BI473" i="4"/>
  <c r="BH473" i="4"/>
  <c r="BF473" i="4"/>
  <c r="BE473" i="4"/>
  <c r="T473" i="4"/>
  <c r="R473" i="4"/>
  <c r="P473" i="4"/>
  <c r="BI469" i="4"/>
  <c r="BH469" i="4"/>
  <c r="BF469" i="4"/>
  <c r="BE469" i="4"/>
  <c r="T469" i="4"/>
  <c r="R469" i="4"/>
  <c r="P469" i="4"/>
  <c r="BI465" i="4"/>
  <c r="BH465" i="4"/>
  <c r="BF465" i="4"/>
  <c r="BE465" i="4"/>
  <c r="T465" i="4"/>
  <c r="R465" i="4"/>
  <c r="P465" i="4"/>
  <c r="BI454" i="4"/>
  <c r="BH454" i="4"/>
  <c r="BF454" i="4"/>
  <c r="BE454" i="4"/>
  <c r="T454" i="4"/>
  <c r="R454" i="4"/>
  <c r="P454" i="4"/>
  <c r="BI449" i="4"/>
  <c r="BH449" i="4"/>
  <c r="BF449" i="4"/>
  <c r="BE449" i="4"/>
  <c r="T449" i="4"/>
  <c r="R449" i="4"/>
  <c r="P449" i="4"/>
  <c r="BI444" i="4"/>
  <c r="BH444" i="4"/>
  <c r="BF444" i="4"/>
  <c r="BE444" i="4"/>
  <c r="T444" i="4"/>
  <c r="R444" i="4"/>
  <c r="P444" i="4"/>
  <c r="BI439" i="4"/>
  <c r="BH439" i="4"/>
  <c r="BF439" i="4"/>
  <c r="BE439" i="4"/>
  <c r="T439" i="4"/>
  <c r="T438" i="4"/>
  <c r="R439" i="4"/>
  <c r="R438" i="4"/>
  <c r="P439" i="4"/>
  <c r="P438" i="4"/>
  <c r="BI436" i="4"/>
  <c r="BH436" i="4"/>
  <c r="BF436" i="4"/>
  <c r="BE436" i="4"/>
  <c r="T436" i="4"/>
  <c r="R436" i="4"/>
  <c r="P436" i="4"/>
  <c r="BI432" i="4"/>
  <c r="BH432" i="4"/>
  <c r="BF432" i="4"/>
  <c r="BE432" i="4"/>
  <c r="T432" i="4"/>
  <c r="R432" i="4"/>
  <c r="P432" i="4"/>
  <c r="BI428" i="4"/>
  <c r="BH428" i="4"/>
  <c r="BF428" i="4"/>
  <c r="BE428" i="4"/>
  <c r="T428" i="4"/>
  <c r="R428" i="4"/>
  <c r="P428" i="4"/>
  <c r="BI420" i="4"/>
  <c r="BH420" i="4"/>
  <c r="BF420" i="4"/>
  <c r="BE420" i="4"/>
  <c r="T420" i="4"/>
  <c r="R420" i="4"/>
  <c r="P420" i="4"/>
  <c r="BI411" i="4"/>
  <c r="BH411" i="4"/>
  <c r="BF411" i="4"/>
  <c r="BE411" i="4"/>
  <c r="T411" i="4"/>
  <c r="R411" i="4"/>
  <c r="P411" i="4"/>
  <c r="BI407" i="4"/>
  <c r="BH407" i="4"/>
  <c r="BF407" i="4"/>
  <c r="BE407" i="4"/>
  <c r="T407" i="4"/>
  <c r="R407" i="4"/>
  <c r="P407" i="4"/>
  <c r="BI403" i="4"/>
  <c r="BH403" i="4"/>
  <c r="BF403" i="4"/>
  <c r="BE403" i="4"/>
  <c r="T403" i="4"/>
  <c r="R403" i="4"/>
  <c r="P403" i="4"/>
  <c r="BI399" i="4"/>
  <c r="BH399" i="4"/>
  <c r="BF399" i="4"/>
  <c r="BE399" i="4"/>
  <c r="T399" i="4"/>
  <c r="T398" i="4" s="1"/>
  <c r="R399" i="4"/>
  <c r="R398" i="4" s="1"/>
  <c r="P399" i="4"/>
  <c r="P398" i="4" s="1"/>
  <c r="BI394" i="4"/>
  <c r="BH394" i="4"/>
  <c r="BF394" i="4"/>
  <c r="BE394" i="4"/>
  <c r="T394" i="4"/>
  <c r="R394" i="4"/>
  <c r="P394" i="4"/>
  <c r="BI390" i="4"/>
  <c r="BH390" i="4"/>
  <c r="BF390" i="4"/>
  <c r="BE390" i="4"/>
  <c r="T390" i="4"/>
  <c r="R390" i="4"/>
  <c r="P390" i="4"/>
  <c r="BI386" i="4"/>
  <c r="BH386" i="4"/>
  <c r="BF386" i="4"/>
  <c r="BE386" i="4"/>
  <c r="T386" i="4"/>
  <c r="R386" i="4"/>
  <c r="P386" i="4"/>
  <c r="BI380" i="4"/>
  <c r="BH380" i="4"/>
  <c r="BF380" i="4"/>
  <c r="BE380" i="4"/>
  <c r="T380" i="4"/>
  <c r="R380" i="4"/>
  <c r="P380" i="4"/>
  <c r="BI370" i="4"/>
  <c r="BH370" i="4"/>
  <c r="BF370" i="4"/>
  <c r="BE370" i="4"/>
  <c r="T370" i="4"/>
  <c r="R370" i="4"/>
  <c r="P370" i="4"/>
  <c r="BI362" i="4"/>
  <c r="BH362" i="4"/>
  <c r="BF362" i="4"/>
  <c r="BE362" i="4"/>
  <c r="T362" i="4"/>
  <c r="R362" i="4"/>
  <c r="P362" i="4"/>
  <c r="BI348" i="4"/>
  <c r="BH348" i="4"/>
  <c r="BF348" i="4"/>
  <c r="BE348" i="4"/>
  <c r="T348" i="4"/>
  <c r="R348" i="4"/>
  <c r="P348" i="4"/>
  <c r="BI329" i="4"/>
  <c r="BH329" i="4"/>
  <c r="BF329" i="4"/>
  <c r="BE329" i="4"/>
  <c r="T329" i="4"/>
  <c r="R329" i="4"/>
  <c r="P329" i="4"/>
  <c r="BI324" i="4"/>
  <c r="BH324" i="4"/>
  <c r="BF324" i="4"/>
  <c r="BE324" i="4"/>
  <c r="T324" i="4"/>
  <c r="R324" i="4"/>
  <c r="P324" i="4"/>
  <c r="BI318" i="4"/>
  <c r="BH318" i="4"/>
  <c r="BF318" i="4"/>
  <c r="BE318" i="4"/>
  <c r="T318" i="4"/>
  <c r="R318" i="4"/>
  <c r="P318" i="4"/>
  <c r="BI310" i="4"/>
  <c r="BH310" i="4"/>
  <c r="BF310" i="4"/>
  <c r="BE310" i="4"/>
  <c r="T310" i="4"/>
  <c r="R310" i="4"/>
  <c r="P310" i="4"/>
  <c r="BI305" i="4"/>
  <c r="BH305" i="4"/>
  <c r="BF305" i="4"/>
  <c r="BE305" i="4"/>
  <c r="T305" i="4"/>
  <c r="R305" i="4"/>
  <c r="P305" i="4"/>
  <c r="BI294" i="4"/>
  <c r="BH294" i="4"/>
  <c r="BF294" i="4"/>
  <c r="BE294" i="4"/>
  <c r="T294" i="4"/>
  <c r="R294" i="4"/>
  <c r="P294" i="4"/>
  <c r="BI289" i="4"/>
  <c r="BH289" i="4"/>
  <c r="BF289" i="4"/>
  <c r="BE289" i="4"/>
  <c r="T289" i="4"/>
  <c r="R289" i="4"/>
  <c r="P289" i="4"/>
  <c r="BI283" i="4"/>
  <c r="BH283" i="4"/>
  <c r="BF283" i="4"/>
  <c r="BE283" i="4"/>
  <c r="T283" i="4"/>
  <c r="R283" i="4"/>
  <c r="P283" i="4"/>
  <c r="BI279" i="4"/>
  <c r="BH279" i="4"/>
  <c r="BF279" i="4"/>
  <c r="BE279" i="4"/>
  <c r="T279" i="4"/>
  <c r="R279" i="4"/>
  <c r="P279" i="4"/>
  <c r="BI275" i="4"/>
  <c r="BH275" i="4"/>
  <c r="BF275" i="4"/>
  <c r="BE275" i="4"/>
  <c r="T275" i="4"/>
  <c r="R275" i="4"/>
  <c r="P275" i="4"/>
  <c r="BI271" i="4"/>
  <c r="BH271" i="4"/>
  <c r="BF271" i="4"/>
  <c r="BE271" i="4"/>
  <c r="T271" i="4"/>
  <c r="R271" i="4"/>
  <c r="P271" i="4"/>
  <c r="BI265" i="4"/>
  <c r="BH265" i="4"/>
  <c r="BF265" i="4"/>
  <c r="BE265" i="4"/>
  <c r="T265" i="4"/>
  <c r="R265" i="4"/>
  <c r="P265" i="4"/>
  <c r="BI261" i="4"/>
  <c r="BH261" i="4"/>
  <c r="BF261" i="4"/>
  <c r="BE261" i="4"/>
  <c r="T261" i="4"/>
  <c r="R261" i="4"/>
  <c r="P261" i="4"/>
  <c r="BI253" i="4"/>
  <c r="BH253" i="4"/>
  <c r="BF253" i="4"/>
  <c r="BE253" i="4"/>
  <c r="T253" i="4"/>
  <c r="R253" i="4"/>
  <c r="P253" i="4"/>
  <c r="BI245" i="4"/>
  <c r="BH245" i="4"/>
  <c r="BF245" i="4"/>
  <c r="BE245" i="4"/>
  <c r="T245" i="4"/>
  <c r="R245" i="4"/>
  <c r="P245" i="4"/>
  <c r="BI241" i="4"/>
  <c r="BH241" i="4"/>
  <c r="BF241" i="4"/>
  <c r="BE241" i="4"/>
  <c r="T241" i="4"/>
  <c r="R241" i="4"/>
  <c r="P241" i="4"/>
  <c r="BI237" i="4"/>
  <c r="BH237" i="4"/>
  <c r="BF237" i="4"/>
  <c r="BE237" i="4"/>
  <c r="T237" i="4"/>
  <c r="R237" i="4"/>
  <c r="P237" i="4"/>
  <c r="BI233" i="4"/>
  <c r="BH233" i="4"/>
  <c r="BF233" i="4"/>
  <c r="BE233" i="4"/>
  <c r="T233" i="4"/>
  <c r="R233" i="4"/>
  <c r="P233" i="4"/>
  <c r="BI221" i="4"/>
  <c r="BH221" i="4"/>
  <c r="BF221" i="4"/>
  <c r="BE221" i="4"/>
  <c r="T221" i="4"/>
  <c r="R221" i="4"/>
  <c r="P221" i="4"/>
  <c r="BI209" i="4"/>
  <c r="BH209" i="4"/>
  <c r="BF209" i="4"/>
  <c r="BE209" i="4"/>
  <c r="T209" i="4"/>
  <c r="R209" i="4"/>
  <c r="P209" i="4"/>
  <c r="BI199" i="4"/>
  <c r="BH199" i="4"/>
  <c r="BF199" i="4"/>
  <c r="BE199" i="4"/>
  <c r="T199" i="4"/>
  <c r="R199" i="4"/>
  <c r="P199" i="4"/>
  <c r="BI191" i="4"/>
  <c r="BH191" i="4"/>
  <c r="BF191" i="4"/>
  <c r="BE191" i="4"/>
  <c r="T191" i="4"/>
  <c r="R191" i="4"/>
  <c r="P191" i="4"/>
  <c r="BI174" i="4"/>
  <c r="BH174" i="4"/>
  <c r="BF174" i="4"/>
  <c r="BE174" i="4"/>
  <c r="T174" i="4"/>
  <c r="R174" i="4"/>
  <c r="P174" i="4"/>
  <c r="BI169" i="4"/>
  <c r="BH169" i="4"/>
  <c r="BF169" i="4"/>
  <c r="BE169" i="4"/>
  <c r="T169" i="4"/>
  <c r="R169" i="4"/>
  <c r="P169" i="4"/>
  <c r="BI165" i="4"/>
  <c r="BH165" i="4"/>
  <c r="BF165" i="4"/>
  <c r="BE165" i="4"/>
  <c r="T165" i="4"/>
  <c r="R165" i="4"/>
  <c r="P165" i="4"/>
  <c r="BI161" i="4"/>
  <c r="BH161" i="4"/>
  <c r="BF161" i="4"/>
  <c r="BE161" i="4"/>
  <c r="T161" i="4"/>
  <c r="R161" i="4"/>
  <c r="P161" i="4"/>
  <c r="BI158" i="4"/>
  <c r="BH158" i="4"/>
  <c r="BF158" i="4"/>
  <c r="BE158" i="4"/>
  <c r="T158" i="4"/>
  <c r="R158" i="4"/>
  <c r="P158" i="4"/>
  <c r="BI148" i="4"/>
  <c r="BH148" i="4"/>
  <c r="BF148" i="4"/>
  <c r="BE148" i="4"/>
  <c r="T148" i="4"/>
  <c r="R148" i="4"/>
  <c r="P148" i="4"/>
  <c r="BI144" i="4"/>
  <c r="BH144" i="4"/>
  <c r="BF144" i="4"/>
  <c r="BE144" i="4"/>
  <c r="T144" i="4"/>
  <c r="R144" i="4"/>
  <c r="P144" i="4"/>
  <c r="BI138" i="4"/>
  <c r="BH138" i="4"/>
  <c r="BF138" i="4"/>
  <c r="BE138" i="4"/>
  <c r="T138" i="4"/>
  <c r="R138" i="4"/>
  <c r="P138" i="4"/>
  <c r="BI128" i="4"/>
  <c r="BH128" i="4"/>
  <c r="BF128" i="4"/>
  <c r="BE128" i="4"/>
  <c r="T128" i="4"/>
  <c r="R128" i="4"/>
  <c r="P128" i="4"/>
  <c r="BI126" i="4"/>
  <c r="BH126" i="4"/>
  <c r="BF126" i="4"/>
  <c r="BE126" i="4"/>
  <c r="T126" i="4"/>
  <c r="R126" i="4"/>
  <c r="P126" i="4"/>
  <c r="BI122" i="4"/>
  <c r="BH122" i="4"/>
  <c r="BF122" i="4"/>
  <c r="BE122" i="4"/>
  <c r="T122" i="4"/>
  <c r="R122" i="4"/>
  <c r="P122" i="4"/>
  <c r="BI118" i="4"/>
  <c r="BH118" i="4"/>
  <c r="BF118" i="4"/>
  <c r="BE118" i="4"/>
  <c r="T118" i="4"/>
  <c r="R118" i="4"/>
  <c r="P118" i="4"/>
  <c r="BI114" i="4"/>
  <c r="BH114" i="4"/>
  <c r="BF114" i="4"/>
  <c r="BE114" i="4"/>
  <c r="T114" i="4"/>
  <c r="R114" i="4"/>
  <c r="P114" i="4"/>
  <c r="BI112" i="4"/>
  <c r="BH112" i="4"/>
  <c r="BF112" i="4"/>
  <c r="BE112" i="4"/>
  <c r="T112" i="4"/>
  <c r="R112" i="4"/>
  <c r="P112" i="4"/>
  <c r="BI104" i="4"/>
  <c r="BH104" i="4"/>
  <c r="BF104" i="4"/>
  <c r="BE104" i="4"/>
  <c r="T104" i="4"/>
  <c r="R104" i="4"/>
  <c r="P104" i="4"/>
  <c r="BI100" i="4"/>
  <c r="BH100" i="4"/>
  <c r="BF100" i="4"/>
  <c r="BE100" i="4"/>
  <c r="T100" i="4"/>
  <c r="R100" i="4"/>
  <c r="P100" i="4"/>
  <c r="J94" i="4"/>
  <c r="J93" i="4"/>
  <c r="F93" i="4"/>
  <c r="F91" i="4"/>
  <c r="E89" i="4"/>
  <c r="J59" i="4"/>
  <c r="J58" i="4"/>
  <c r="F58" i="4"/>
  <c r="F56" i="4"/>
  <c r="E54" i="4"/>
  <c r="J20" i="4"/>
  <c r="E20" i="4"/>
  <c r="F59" i="4" s="1"/>
  <c r="J19" i="4"/>
  <c r="J14" i="4"/>
  <c r="J91" i="4"/>
  <c r="E7" i="4"/>
  <c r="E85" i="4"/>
  <c r="J39" i="3"/>
  <c r="J38" i="3"/>
  <c r="AY57" i="1"/>
  <c r="J37" i="3"/>
  <c r="AX57" i="1" s="1"/>
  <c r="BI260" i="3"/>
  <c r="BH260" i="3"/>
  <c r="BF260" i="3"/>
  <c r="BE260" i="3"/>
  <c r="T260" i="3"/>
  <c r="R260" i="3"/>
  <c r="P260" i="3"/>
  <c r="BI256" i="3"/>
  <c r="BH256" i="3"/>
  <c r="BF256" i="3"/>
  <c r="BE256" i="3"/>
  <c r="T256" i="3"/>
  <c r="R256" i="3"/>
  <c r="P256" i="3"/>
  <c r="BI252" i="3"/>
  <c r="BH252" i="3"/>
  <c r="BF252" i="3"/>
  <c r="BE252" i="3"/>
  <c r="T252" i="3"/>
  <c r="R252" i="3"/>
  <c r="P252" i="3"/>
  <c r="BI248" i="3"/>
  <c r="BH248" i="3"/>
  <c r="BF248" i="3"/>
  <c r="BE248" i="3"/>
  <c r="T248" i="3"/>
  <c r="T247" i="3"/>
  <c r="R248" i="3"/>
  <c r="R247" i="3"/>
  <c r="P248" i="3"/>
  <c r="P247" i="3"/>
  <c r="BI239" i="3"/>
  <c r="BH239" i="3"/>
  <c r="BF239" i="3"/>
  <c r="BE239" i="3"/>
  <c r="T239" i="3"/>
  <c r="T238" i="3"/>
  <c r="R239" i="3"/>
  <c r="R238" i="3"/>
  <c r="P239" i="3"/>
  <c r="P238" i="3"/>
  <c r="BI221" i="3"/>
  <c r="BH221" i="3"/>
  <c r="BF221" i="3"/>
  <c r="BE221" i="3"/>
  <c r="T221" i="3"/>
  <c r="R221" i="3"/>
  <c r="P221" i="3"/>
  <c r="BI204" i="3"/>
  <c r="BH204" i="3"/>
  <c r="BF204" i="3"/>
  <c r="BE204" i="3"/>
  <c r="T204" i="3"/>
  <c r="R204" i="3"/>
  <c r="P204" i="3"/>
  <c r="BI189" i="3"/>
  <c r="BH189" i="3"/>
  <c r="BF189" i="3"/>
  <c r="BE189" i="3"/>
  <c r="T189" i="3"/>
  <c r="R189" i="3"/>
  <c r="P189" i="3"/>
  <c r="BI181" i="3"/>
  <c r="BH181" i="3"/>
  <c r="BF181" i="3"/>
  <c r="BE181" i="3"/>
  <c r="T181" i="3"/>
  <c r="R181" i="3"/>
  <c r="P181" i="3"/>
  <c r="BI177" i="3"/>
  <c r="BH177" i="3"/>
  <c r="BF177" i="3"/>
  <c r="BE177" i="3"/>
  <c r="T177" i="3"/>
  <c r="R177" i="3"/>
  <c r="P177" i="3"/>
  <c r="BI173" i="3"/>
  <c r="BH173" i="3"/>
  <c r="BF173" i="3"/>
  <c r="BE173" i="3"/>
  <c r="T173" i="3"/>
  <c r="R173" i="3"/>
  <c r="P173" i="3"/>
  <c r="BI155" i="3"/>
  <c r="BH155" i="3"/>
  <c r="BF155" i="3"/>
  <c r="BE155" i="3"/>
  <c r="T155" i="3"/>
  <c r="R155" i="3"/>
  <c r="P155" i="3"/>
  <c r="BI151" i="3"/>
  <c r="BH151" i="3"/>
  <c r="BF151" i="3"/>
  <c r="BE151" i="3"/>
  <c r="T151" i="3"/>
  <c r="R151" i="3"/>
  <c r="P151" i="3"/>
  <c r="BI147" i="3"/>
  <c r="BH147" i="3"/>
  <c r="BF147" i="3"/>
  <c r="BE147" i="3"/>
  <c r="T147" i="3"/>
  <c r="R147" i="3"/>
  <c r="P147" i="3"/>
  <c r="BI143" i="3"/>
  <c r="BH143" i="3"/>
  <c r="BF143" i="3"/>
  <c r="BE143" i="3"/>
  <c r="T143" i="3"/>
  <c r="R143" i="3"/>
  <c r="P143" i="3"/>
  <c r="BI139" i="3"/>
  <c r="BH139" i="3"/>
  <c r="BF139" i="3"/>
  <c r="BE139" i="3"/>
  <c r="T139" i="3"/>
  <c r="R139" i="3"/>
  <c r="P139" i="3"/>
  <c r="BI135" i="3"/>
  <c r="BH135" i="3"/>
  <c r="BF135" i="3"/>
  <c r="BE135" i="3"/>
  <c r="T135" i="3"/>
  <c r="R135" i="3"/>
  <c r="P135" i="3"/>
  <c r="BI131" i="3"/>
  <c r="BH131" i="3"/>
  <c r="BF131" i="3"/>
  <c r="BE131" i="3"/>
  <c r="T131" i="3"/>
  <c r="R131" i="3"/>
  <c r="P131" i="3"/>
  <c r="BI128" i="3"/>
  <c r="BH128" i="3"/>
  <c r="BF128" i="3"/>
  <c r="BE128" i="3"/>
  <c r="T128" i="3"/>
  <c r="R128" i="3"/>
  <c r="P128" i="3"/>
  <c r="BI124" i="3"/>
  <c r="BH124" i="3"/>
  <c r="BF124" i="3"/>
  <c r="BE124" i="3"/>
  <c r="T124" i="3"/>
  <c r="R124" i="3"/>
  <c r="P124" i="3"/>
  <c r="BI120" i="3"/>
  <c r="BH120" i="3"/>
  <c r="BF120" i="3"/>
  <c r="BE120" i="3"/>
  <c r="T120" i="3"/>
  <c r="R120" i="3"/>
  <c r="P120" i="3"/>
  <c r="BI114" i="3"/>
  <c r="BH114" i="3"/>
  <c r="BF114" i="3"/>
  <c r="BE114" i="3"/>
  <c r="T114" i="3"/>
  <c r="R114" i="3"/>
  <c r="P114" i="3"/>
  <c r="BI109" i="3"/>
  <c r="BH109" i="3"/>
  <c r="BF109" i="3"/>
  <c r="BE109" i="3"/>
  <c r="T109" i="3"/>
  <c r="R109" i="3"/>
  <c r="P109" i="3"/>
  <c r="BI104" i="3"/>
  <c r="BH104" i="3"/>
  <c r="BF104" i="3"/>
  <c r="BE104" i="3"/>
  <c r="T104" i="3"/>
  <c r="R104" i="3"/>
  <c r="P104" i="3"/>
  <c r="BI100" i="3"/>
  <c r="BH100" i="3"/>
  <c r="BF100" i="3"/>
  <c r="BE100" i="3"/>
  <c r="T100" i="3"/>
  <c r="R100" i="3"/>
  <c r="P100" i="3"/>
  <c r="BI96" i="3"/>
  <c r="BH96" i="3"/>
  <c r="BF96" i="3"/>
  <c r="BE96" i="3"/>
  <c r="T96" i="3"/>
  <c r="R96" i="3"/>
  <c r="P96" i="3"/>
  <c r="J90" i="3"/>
  <c r="J89" i="3"/>
  <c r="F89" i="3"/>
  <c r="F87" i="3"/>
  <c r="E85" i="3"/>
  <c r="J59" i="3"/>
  <c r="J58" i="3"/>
  <c r="F58" i="3"/>
  <c r="F56" i="3"/>
  <c r="E54" i="3"/>
  <c r="J20" i="3"/>
  <c r="E20" i="3"/>
  <c r="F59" i="3"/>
  <c r="J19" i="3"/>
  <c r="J14" i="3"/>
  <c r="J87" i="3" s="1"/>
  <c r="E7" i="3"/>
  <c r="E50" i="3" s="1"/>
  <c r="J39" i="2"/>
  <c r="J38" i="2"/>
  <c r="AY56" i="1"/>
  <c r="J37" i="2"/>
  <c r="AX56" i="1"/>
  <c r="BI543" i="2"/>
  <c r="BH543" i="2"/>
  <c r="BF543" i="2"/>
  <c r="BE543" i="2"/>
  <c r="T543" i="2"/>
  <c r="T542" i="2"/>
  <c r="R543" i="2"/>
  <c r="R542" i="2"/>
  <c r="P543" i="2"/>
  <c r="P542" i="2"/>
  <c r="BI530" i="2"/>
  <c r="BH530" i="2"/>
  <c r="BF530" i="2"/>
  <c r="BE530" i="2"/>
  <c r="T530" i="2"/>
  <c r="R530" i="2"/>
  <c r="P530" i="2"/>
  <c r="BI524" i="2"/>
  <c r="BH524" i="2"/>
  <c r="BF524" i="2"/>
  <c r="BE524" i="2"/>
  <c r="T524" i="2"/>
  <c r="R524" i="2"/>
  <c r="P524" i="2"/>
  <c r="BI515" i="2"/>
  <c r="BH515" i="2"/>
  <c r="BF515" i="2"/>
  <c r="BE515" i="2"/>
  <c r="T515" i="2"/>
  <c r="R515" i="2"/>
  <c r="P515" i="2"/>
  <c r="BI500" i="2"/>
  <c r="BH500" i="2"/>
  <c r="BF500" i="2"/>
  <c r="BE500" i="2"/>
  <c r="T500" i="2"/>
  <c r="R500" i="2"/>
  <c r="P500" i="2"/>
  <c r="BI495" i="2"/>
  <c r="BH495" i="2"/>
  <c r="BF495" i="2"/>
  <c r="BE495" i="2"/>
  <c r="T495" i="2"/>
  <c r="R495" i="2"/>
  <c r="P495" i="2"/>
  <c r="BI490" i="2"/>
  <c r="BH490" i="2"/>
  <c r="BF490" i="2"/>
  <c r="BE490" i="2"/>
  <c r="T490" i="2"/>
  <c r="R490" i="2"/>
  <c r="P490" i="2"/>
  <c r="BI485" i="2"/>
  <c r="BH485" i="2"/>
  <c r="BF485" i="2"/>
  <c r="BE485" i="2"/>
  <c r="T485" i="2"/>
  <c r="R485" i="2"/>
  <c r="P485" i="2"/>
  <c r="BI479" i="2"/>
  <c r="BH479" i="2"/>
  <c r="BF479" i="2"/>
  <c r="BE479" i="2"/>
  <c r="T479" i="2"/>
  <c r="R479" i="2"/>
  <c r="P479" i="2"/>
  <c r="BI474" i="2"/>
  <c r="BH474" i="2"/>
  <c r="BF474" i="2"/>
  <c r="BE474" i="2"/>
  <c r="T474" i="2"/>
  <c r="R474" i="2"/>
  <c r="P474" i="2"/>
  <c r="BI470" i="2"/>
  <c r="BH470" i="2"/>
  <c r="BF470" i="2"/>
  <c r="BE470" i="2"/>
  <c r="T470" i="2"/>
  <c r="R470" i="2"/>
  <c r="P470" i="2"/>
  <c r="BI465" i="2"/>
  <c r="BH465" i="2"/>
  <c r="BF465" i="2"/>
  <c r="BE465" i="2"/>
  <c r="T465" i="2"/>
  <c r="R465" i="2"/>
  <c r="P465" i="2"/>
  <c r="BI450" i="2"/>
  <c r="BH450" i="2"/>
  <c r="BF450" i="2"/>
  <c r="BE450" i="2"/>
  <c r="T450" i="2"/>
  <c r="R450" i="2"/>
  <c r="P450" i="2"/>
  <c r="BI442" i="2"/>
  <c r="BH442" i="2"/>
  <c r="BF442" i="2"/>
  <c r="BE442" i="2"/>
  <c r="T442" i="2"/>
  <c r="R442" i="2"/>
  <c r="P442" i="2"/>
  <c r="BI438" i="2"/>
  <c r="BH438" i="2"/>
  <c r="BF438" i="2"/>
  <c r="BE438" i="2"/>
  <c r="T438" i="2"/>
  <c r="R438" i="2"/>
  <c r="P438" i="2"/>
  <c r="BI434" i="2"/>
  <c r="BH434" i="2"/>
  <c r="BF434" i="2"/>
  <c r="BE434" i="2"/>
  <c r="T434" i="2"/>
  <c r="R434" i="2"/>
  <c r="P434" i="2"/>
  <c r="BI420" i="2"/>
  <c r="BH420" i="2"/>
  <c r="BF420" i="2"/>
  <c r="BE420" i="2"/>
  <c r="T420" i="2"/>
  <c r="R420" i="2"/>
  <c r="P420" i="2"/>
  <c r="BI412" i="2"/>
  <c r="BH412" i="2"/>
  <c r="BF412" i="2"/>
  <c r="BE412" i="2"/>
  <c r="T412" i="2"/>
  <c r="R412" i="2"/>
  <c r="P412" i="2"/>
  <c r="BI404" i="2"/>
  <c r="BH404" i="2"/>
  <c r="BF404" i="2"/>
  <c r="BE404" i="2"/>
  <c r="T404" i="2"/>
  <c r="R404" i="2"/>
  <c r="P404" i="2"/>
  <c r="BI396" i="2"/>
  <c r="BH396" i="2"/>
  <c r="BF396" i="2"/>
  <c r="BE396" i="2"/>
  <c r="T396" i="2"/>
  <c r="R396" i="2"/>
  <c r="P396" i="2"/>
  <c r="BI386" i="2"/>
  <c r="BH386" i="2"/>
  <c r="BF386" i="2"/>
  <c r="BE386" i="2"/>
  <c r="T386" i="2"/>
  <c r="R386" i="2"/>
  <c r="P386" i="2"/>
  <c r="BI375" i="2"/>
  <c r="BH375" i="2"/>
  <c r="BF375" i="2"/>
  <c r="BE375" i="2"/>
  <c r="T375" i="2"/>
  <c r="R375" i="2"/>
  <c r="P375" i="2"/>
  <c r="BI370" i="2"/>
  <c r="BH370" i="2"/>
  <c r="BF370" i="2"/>
  <c r="BE370" i="2"/>
  <c r="T370" i="2"/>
  <c r="R370" i="2"/>
  <c r="P370" i="2"/>
  <c r="BI366" i="2"/>
  <c r="BH366" i="2"/>
  <c r="BF366" i="2"/>
  <c r="BE366" i="2"/>
  <c r="T366" i="2"/>
  <c r="R366" i="2"/>
  <c r="P366" i="2"/>
  <c r="BI357" i="2"/>
  <c r="BH357" i="2"/>
  <c r="BF357" i="2"/>
  <c r="BE357" i="2"/>
  <c r="T357" i="2"/>
  <c r="R357" i="2"/>
  <c r="P357" i="2"/>
  <c r="BI345" i="2"/>
  <c r="BH345" i="2"/>
  <c r="BF345" i="2"/>
  <c r="BE345" i="2"/>
  <c r="T345" i="2"/>
  <c r="R345" i="2"/>
  <c r="P345" i="2"/>
  <c r="BI337" i="2"/>
  <c r="BH337" i="2"/>
  <c r="BF337" i="2"/>
  <c r="BE337" i="2"/>
  <c r="T337" i="2"/>
  <c r="R337" i="2"/>
  <c r="P337" i="2"/>
  <c r="BI333" i="2"/>
  <c r="BH333" i="2"/>
  <c r="BF333" i="2"/>
  <c r="BE333" i="2"/>
  <c r="T333" i="2"/>
  <c r="R333" i="2"/>
  <c r="P333" i="2"/>
  <c r="BI317" i="2"/>
  <c r="BH317" i="2"/>
  <c r="BF317" i="2"/>
  <c r="BE317" i="2"/>
  <c r="T317" i="2"/>
  <c r="R317" i="2"/>
  <c r="P317" i="2"/>
  <c r="BI313" i="2"/>
  <c r="BH313" i="2"/>
  <c r="BF313" i="2"/>
  <c r="BE313" i="2"/>
  <c r="T313" i="2"/>
  <c r="R313" i="2"/>
  <c r="P313" i="2"/>
  <c r="BI305" i="2"/>
  <c r="BH305" i="2"/>
  <c r="BF305" i="2"/>
  <c r="BE305" i="2"/>
  <c r="T305" i="2"/>
  <c r="R305" i="2"/>
  <c r="P305" i="2"/>
  <c r="BI297" i="2"/>
  <c r="BH297" i="2"/>
  <c r="BF297" i="2"/>
  <c r="BE297" i="2"/>
  <c r="T297" i="2"/>
  <c r="R297" i="2"/>
  <c r="P297" i="2"/>
  <c r="BI289" i="2"/>
  <c r="BH289" i="2"/>
  <c r="BF289" i="2"/>
  <c r="BE289" i="2"/>
  <c r="T289" i="2"/>
  <c r="R289" i="2"/>
  <c r="P289" i="2"/>
  <c r="BI285" i="2"/>
  <c r="BH285" i="2"/>
  <c r="BF285" i="2"/>
  <c r="BE285" i="2"/>
  <c r="T285" i="2"/>
  <c r="R285" i="2"/>
  <c r="P285" i="2"/>
  <c r="BI281" i="2"/>
  <c r="BH281" i="2"/>
  <c r="BF281" i="2"/>
  <c r="BE281" i="2"/>
  <c r="T281" i="2"/>
  <c r="R281" i="2"/>
  <c r="P281" i="2"/>
  <c r="BI268" i="2"/>
  <c r="BH268" i="2"/>
  <c r="BF268" i="2"/>
  <c r="BE268" i="2"/>
  <c r="T268" i="2"/>
  <c r="R268" i="2"/>
  <c r="P268" i="2"/>
  <c r="BI256" i="2"/>
  <c r="BH256" i="2"/>
  <c r="BF256" i="2"/>
  <c r="BE256" i="2"/>
  <c r="T256" i="2"/>
  <c r="R256" i="2"/>
  <c r="P256" i="2"/>
  <c r="BI251" i="2"/>
  <c r="BH251" i="2"/>
  <c r="BF251" i="2"/>
  <c r="BE251" i="2"/>
  <c r="T251" i="2"/>
  <c r="R251" i="2"/>
  <c r="P251" i="2"/>
  <c r="BI246" i="2"/>
  <c r="BH246" i="2"/>
  <c r="BF246" i="2"/>
  <c r="BE246" i="2"/>
  <c r="T246" i="2"/>
  <c r="R246" i="2"/>
  <c r="P246" i="2"/>
  <c r="BI233" i="2"/>
  <c r="BH233" i="2"/>
  <c r="BF233" i="2"/>
  <c r="BE233" i="2"/>
  <c r="T233" i="2"/>
  <c r="R233" i="2"/>
  <c r="P233" i="2"/>
  <c r="BI228" i="2"/>
  <c r="BH228" i="2"/>
  <c r="BF228" i="2"/>
  <c r="BE228" i="2"/>
  <c r="T228" i="2"/>
  <c r="R228" i="2"/>
  <c r="P228" i="2"/>
  <c r="BI216" i="2"/>
  <c r="BH216" i="2"/>
  <c r="BF216" i="2"/>
  <c r="BE216" i="2"/>
  <c r="T216" i="2"/>
  <c r="R216" i="2"/>
  <c r="P216" i="2"/>
  <c r="BI212" i="2"/>
  <c r="BH212" i="2"/>
  <c r="BF212" i="2"/>
  <c r="BE212" i="2"/>
  <c r="T212" i="2"/>
  <c r="R212" i="2"/>
  <c r="P212" i="2"/>
  <c r="BI202" i="2"/>
  <c r="BH202" i="2"/>
  <c r="BF202" i="2"/>
  <c r="BE202" i="2"/>
  <c r="T202" i="2"/>
  <c r="R202" i="2"/>
  <c r="P202" i="2"/>
  <c r="BI191" i="2"/>
  <c r="BH191" i="2"/>
  <c r="BF191" i="2"/>
  <c r="BE191" i="2"/>
  <c r="T191" i="2"/>
  <c r="R191" i="2"/>
  <c r="P191" i="2"/>
  <c r="BI183" i="2"/>
  <c r="BH183" i="2"/>
  <c r="BF183" i="2"/>
  <c r="BE183" i="2"/>
  <c r="T183" i="2"/>
  <c r="R183" i="2"/>
  <c r="P183" i="2"/>
  <c r="BI179" i="2"/>
  <c r="BH179" i="2"/>
  <c r="BF179" i="2"/>
  <c r="BE179" i="2"/>
  <c r="T179" i="2"/>
  <c r="R179" i="2"/>
  <c r="P179" i="2"/>
  <c r="BI171" i="2"/>
  <c r="BH171" i="2"/>
  <c r="BF171" i="2"/>
  <c r="BE171" i="2"/>
  <c r="T171" i="2"/>
  <c r="R171" i="2"/>
  <c r="P171" i="2"/>
  <c r="BI153" i="2"/>
  <c r="BH153" i="2"/>
  <c r="BF153" i="2"/>
  <c r="BE153" i="2"/>
  <c r="T153" i="2"/>
  <c r="R153" i="2"/>
  <c r="P153" i="2"/>
  <c r="BI145" i="2"/>
  <c r="BH145" i="2"/>
  <c r="BF145" i="2"/>
  <c r="BE145" i="2"/>
  <c r="T145" i="2"/>
  <c r="R145" i="2"/>
  <c r="P145" i="2"/>
  <c r="BI140" i="2"/>
  <c r="BH140" i="2"/>
  <c r="BF140" i="2"/>
  <c r="BE140" i="2"/>
  <c r="T140" i="2"/>
  <c r="R140" i="2"/>
  <c r="P140" i="2"/>
  <c r="BI136" i="2"/>
  <c r="BH136" i="2"/>
  <c r="BF136" i="2"/>
  <c r="BE136" i="2"/>
  <c r="T136" i="2"/>
  <c r="R136" i="2"/>
  <c r="P136" i="2"/>
  <c r="BI132" i="2"/>
  <c r="BH132" i="2"/>
  <c r="BF132" i="2"/>
  <c r="BE132" i="2"/>
  <c r="T132" i="2"/>
  <c r="R132" i="2"/>
  <c r="P132" i="2"/>
  <c r="BI128" i="2"/>
  <c r="BH128" i="2"/>
  <c r="BF128" i="2"/>
  <c r="BE128" i="2"/>
  <c r="T128" i="2"/>
  <c r="R128" i="2"/>
  <c r="P128" i="2"/>
  <c r="BI114" i="2"/>
  <c r="BH114" i="2"/>
  <c r="BF114" i="2"/>
  <c r="BE114" i="2"/>
  <c r="T114" i="2"/>
  <c r="R114" i="2"/>
  <c r="P114" i="2"/>
  <c r="BI109" i="2"/>
  <c r="BH109" i="2"/>
  <c r="BF109" i="2"/>
  <c r="BE109" i="2"/>
  <c r="T109" i="2"/>
  <c r="R109" i="2"/>
  <c r="P109" i="2"/>
  <c r="BI104" i="2"/>
  <c r="BH104" i="2"/>
  <c r="BF104" i="2"/>
  <c r="BE104" i="2"/>
  <c r="T104" i="2"/>
  <c r="R104" i="2"/>
  <c r="P104" i="2"/>
  <c r="BI96" i="2"/>
  <c r="BH96" i="2"/>
  <c r="BF96" i="2"/>
  <c r="BE96" i="2"/>
  <c r="T96" i="2"/>
  <c r="R96" i="2"/>
  <c r="P96" i="2"/>
  <c r="J90" i="2"/>
  <c r="J89" i="2"/>
  <c r="F89" i="2"/>
  <c r="F87" i="2"/>
  <c r="E85" i="2"/>
  <c r="J59" i="2"/>
  <c r="J58" i="2"/>
  <c r="F58" i="2"/>
  <c r="F56" i="2"/>
  <c r="E54" i="2"/>
  <c r="J20" i="2"/>
  <c r="E20" i="2"/>
  <c r="F59" i="2"/>
  <c r="J19" i="2"/>
  <c r="J14" i="2"/>
  <c r="J87" i="2" s="1"/>
  <c r="E7" i="2"/>
  <c r="E81" i="2" s="1"/>
  <c r="L50" i="1"/>
  <c r="AM50" i="1"/>
  <c r="AM49" i="1"/>
  <c r="L49" i="1"/>
  <c r="AM47" i="1"/>
  <c r="L47" i="1"/>
  <c r="L45" i="1"/>
  <c r="L44" i="1"/>
  <c r="J268" i="2"/>
  <c r="BK313" i="2"/>
  <c r="BK233" i="2"/>
  <c r="J177" i="3"/>
  <c r="J181" i="3"/>
  <c r="BK204" i="3"/>
  <c r="J239" i="3"/>
  <c r="BK469" i="4"/>
  <c r="BK394" i="4"/>
  <c r="J485" i="4"/>
  <c r="J209" i="4"/>
  <c r="J469" i="4"/>
  <c r="J394" i="4"/>
  <c r="BK209" i="4"/>
  <c r="J237" i="4"/>
  <c r="J114" i="4"/>
  <c r="J282" i="5"/>
  <c r="BK412" i="5"/>
  <c r="J286" i="5"/>
  <c r="BK224" i="6"/>
  <c r="J204" i="6"/>
  <c r="BK126" i="6"/>
  <c r="J145" i="6"/>
  <c r="BK474" i="2"/>
  <c r="J317" i="2"/>
  <c r="BK136" i="2"/>
  <c r="BK370" i="2"/>
  <c r="J246" i="2"/>
  <c r="BK500" i="2"/>
  <c r="BK412" i="2"/>
  <c r="BK140" i="2"/>
  <c r="J289" i="2"/>
  <c r="AS58" i="1"/>
  <c r="BK181" i="3"/>
  <c r="J399" i="4"/>
  <c r="J279" i="4"/>
  <c r="J481" i="4"/>
  <c r="BK407" i="4"/>
  <c r="J126" i="4"/>
  <c r="J465" i="4"/>
  <c r="J390" i="4"/>
  <c r="BK324" i="4"/>
  <c r="BK279" i="4"/>
  <c r="BK245" i="4"/>
  <c r="BK138" i="4"/>
  <c r="J289" i="4"/>
  <c r="J221" i="4"/>
  <c r="J227" i="5"/>
  <c r="J202" i="5"/>
  <c r="BK303" i="5"/>
  <c r="J266" i="5"/>
  <c r="BK227" i="5"/>
  <c r="BK217" i="5"/>
  <c r="J212" i="5"/>
  <c r="J200" i="5"/>
  <c r="J185" i="5"/>
  <c r="J154" i="5"/>
  <c r="BK112" i="5"/>
  <c r="BK365" i="5"/>
  <c r="BK202" i="5"/>
  <c r="BK100" i="5"/>
  <c r="BK382" i="5"/>
  <c r="J112" i="5"/>
  <c r="BK219" i="6"/>
  <c r="J165" i="6"/>
  <c r="BK121" i="6"/>
  <c r="J215" i="6"/>
  <c r="BK141" i="6"/>
  <c r="J543" i="2"/>
  <c r="J370" i="2"/>
  <c r="J285" i="2"/>
  <c r="BK96" i="2"/>
  <c r="BK404" i="2"/>
  <c r="BK228" i="2"/>
  <c r="J366" i="2"/>
  <c r="BK289" i="2"/>
  <c r="J132" i="2"/>
  <c r="J297" i="2"/>
  <c r="J145" i="2"/>
  <c r="J252" i="3"/>
  <c r="J109" i="3"/>
  <c r="BK252" i="3"/>
  <c r="BK481" i="4"/>
  <c r="J283" i="4"/>
  <c r="J122" i="4"/>
  <c r="BK370" i="4"/>
  <c r="J100" i="4"/>
  <c r="BK428" i="4"/>
  <c r="J199" i="4"/>
  <c r="J138" i="4"/>
  <c r="J303" i="5"/>
  <c r="J116" i="5"/>
  <c r="J100" i="5"/>
  <c r="BK87" i="6"/>
  <c r="J175" i="6"/>
  <c r="J190" i="6"/>
  <c r="BK495" i="2"/>
  <c r="J256" i="2"/>
  <c r="J128" i="2"/>
  <c r="J337" i="2"/>
  <c r="J109" i="2"/>
  <c r="BK485" i="2"/>
  <c r="J345" i="2"/>
  <c r="J500" i="2"/>
  <c r="J153" i="2"/>
  <c r="J120" i="3"/>
  <c r="BK173" i="3"/>
  <c r="BK109" i="3"/>
  <c r="BK131" i="3"/>
  <c r="J348" i="4"/>
  <c r="J535" i="4"/>
  <c r="J420" i="4"/>
  <c r="J174" i="4"/>
  <c r="BK473" i="4"/>
  <c r="BK362" i="4"/>
  <c r="BK283" i="4"/>
  <c r="J148" i="4"/>
  <c r="J104" i="4"/>
  <c r="BK212" i="5"/>
  <c r="J334" i="5"/>
  <c r="BK104" i="5"/>
  <c r="BK175" i="6"/>
  <c r="J141" i="6"/>
  <c r="J121" i="6"/>
  <c r="BK145" i="2"/>
  <c r="BK114" i="2"/>
  <c r="J131" i="3"/>
  <c r="BK147" i="3"/>
  <c r="J260" i="3"/>
  <c r="J444" i="4"/>
  <c r="J233" i="4"/>
  <c r="BK519" i="4"/>
  <c r="BK318" i="4"/>
  <c r="J144" i="4"/>
  <c r="BK420" i="4"/>
  <c r="J310" i="4"/>
  <c r="BK174" i="4"/>
  <c r="BK271" i="4"/>
  <c r="BK126" i="4"/>
  <c r="BK162" i="5"/>
  <c r="J162" i="5"/>
  <c r="J401" i="5"/>
  <c r="BK128" i="5"/>
  <c r="BK211" i="6"/>
  <c r="J159" i="6"/>
  <c r="BK177" i="6"/>
  <c r="J106" i="6"/>
  <c r="J412" i="2"/>
  <c r="BK251" i="2"/>
  <c r="BK470" i="2"/>
  <c r="BK345" i="2"/>
  <c r="BK216" i="2"/>
  <c r="J479" i="2"/>
  <c r="J228" i="2"/>
  <c r="BK128" i="2"/>
  <c r="J212" i="2"/>
  <c r="J128" i="3"/>
  <c r="J114" i="3"/>
  <c r="J248" i="3"/>
  <c r="J489" i="4"/>
  <c r="J324" i="4"/>
  <c r="BK509" i="4"/>
  <c r="BK310" i="4"/>
  <c r="BK535" i="4"/>
  <c r="J432" i="4"/>
  <c r="J380" i="4"/>
  <c r="BK158" i="4"/>
  <c r="J108" i="5"/>
  <c r="BK334" i="5"/>
  <c r="J173" i="6"/>
  <c r="J181" i="6"/>
  <c r="BK524" i="2"/>
  <c r="J333" i="2"/>
  <c r="BK442" i="2"/>
  <c r="J375" i="2"/>
  <c r="J96" i="2"/>
  <c r="BK305" i="2"/>
  <c r="BK153" i="2"/>
  <c r="BK246" i="2"/>
  <c r="J173" i="3"/>
  <c r="J124" i="3"/>
  <c r="J221" i="3"/>
  <c r="BK177" i="3"/>
  <c r="J329" i="4"/>
  <c r="J165" i="4"/>
  <c r="BK411" i="4"/>
  <c r="J261" i="4"/>
  <c r="J454" i="4"/>
  <c r="J305" i="4"/>
  <c r="J161" i="4"/>
  <c r="BK132" i="5"/>
  <c r="BK175" i="5"/>
  <c r="BK349" i="5"/>
  <c r="BK215" i="6"/>
  <c r="BK139" i="6"/>
  <c r="BK145" i="6"/>
  <c r="J157" i="6"/>
  <c r="BK479" i="2"/>
  <c r="BK337" i="2"/>
  <c r="J216" i="2"/>
  <c r="J485" i="2"/>
  <c r="BK297" i="2"/>
  <c r="J470" i="2"/>
  <c r="BK171" i="2"/>
  <c r="BK396" i="2"/>
  <c r="BK104" i="2"/>
  <c r="BK100" i="3"/>
  <c r="BK128" i="3"/>
  <c r="J151" i="3"/>
  <c r="J439" i="4"/>
  <c r="BK305" i="4"/>
  <c r="BK439" i="4"/>
  <c r="BK233" i="4"/>
  <c r="J519" i="4"/>
  <c r="J318" i="4"/>
  <c r="J191" i="4"/>
  <c r="BK114" i="4"/>
  <c r="BK274" i="5"/>
  <c r="BK141" i="5"/>
  <c r="J274" i="5"/>
  <c r="J120" i="5"/>
  <c r="J126" i="6"/>
  <c r="BK154" i="6"/>
  <c r="J139" i="6"/>
  <c r="J211" i="6"/>
  <c r="BK183" i="2"/>
  <c r="J104" i="2"/>
  <c r="J183" i="2"/>
  <c r="J104" i="3"/>
  <c r="BK96" i="3"/>
  <c r="BK124" i="3"/>
  <c r="J499" i="4"/>
  <c r="J428" i="4"/>
  <c r="BK128" i="4"/>
  <c r="J449" i="4"/>
  <c r="J253" i="4"/>
  <c r="BK499" i="4"/>
  <c r="BK403" i="4"/>
  <c r="BK241" i="4"/>
  <c r="J118" i="4"/>
  <c r="BK144" i="4"/>
  <c r="BK286" i="5"/>
  <c r="BK200" i="5"/>
  <c r="J365" i="5"/>
  <c r="J141" i="5"/>
  <c r="BK150" i="6"/>
  <c r="BK111" i="6"/>
  <c r="J224" i="6"/>
  <c r="J177" i="6"/>
  <c r="J530" i="2"/>
  <c r="BK366" i="2"/>
  <c r="BK515" i="2"/>
  <c r="J305" i="2"/>
  <c r="J490" i="2"/>
  <c r="J357" i="2"/>
  <c r="BK465" i="2"/>
  <c r="BK132" i="2"/>
  <c r="BK155" i="3"/>
  <c r="J100" i="3"/>
  <c r="BK104" i="3"/>
  <c r="J245" i="4"/>
  <c r="BK444" i="4"/>
  <c r="J362" i="4"/>
  <c r="BK108" i="5"/>
  <c r="J226" i="6"/>
  <c r="BK165" i="6"/>
  <c r="J87" i="6"/>
  <c r="J209" i="6"/>
  <c r="BK530" i="2"/>
  <c r="J404" i="2"/>
  <c r="J171" i="2"/>
  <c r="BK420" i="2"/>
  <c r="J114" i="2"/>
  <c r="J251" i="2"/>
  <c r="J450" i="2"/>
  <c r="J281" i="2"/>
  <c r="BK239" i="3"/>
  <c r="J139" i="3"/>
  <c r="BK189" i="3"/>
  <c r="BK454" i="4"/>
  <c r="BK253" i="4"/>
  <c r="J473" i="4"/>
  <c r="BK348" i="4"/>
  <c r="J509" i="4"/>
  <c r="J411" i="4"/>
  <c r="J265" i="4"/>
  <c r="J169" i="4"/>
  <c r="BK242" i="5"/>
  <c r="BK266" i="5"/>
  <c r="BK401" i="5"/>
  <c r="BK116" i="5"/>
  <c r="BK169" i="6"/>
  <c r="J116" i="6"/>
  <c r="BK102" i="6"/>
  <c r="BK116" i="6"/>
  <c r="J438" i="2"/>
  <c r="BK281" i="2"/>
  <c r="BK450" i="2"/>
  <c r="J313" i="2"/>
  <c r="BK212" i="2"/>
  <c r="BK375" i="2"/>
  <c r="BK109" i="2"/>
  <c r="BK317" i="2"/>
  <c r="J256" i="3"/>
  <c r="BK248" i="3"/>
  <c r="BK135" i="3"/>
  <c r="J204" i="3"/>
  <c r="J407" i="4"/>
  <c r="BK261" i="4"/>
  <c r="J477" i="4"/>
  <c r="BK275" i="4"/>
  <c r="BK118" i="4"/>
  <c r="J386" i="4"/>
  <c r="J241" i="4"/>
  <c r="BK122" i="4"/>
  <c r="BK177" i="5"/>
  <c r="J149" i="5"/>
  <c r="J312" i="5"/>
  <c r="J132" i="5"/>
  <c r="BK157" i="6"/>
  <c r="BK106" i="6"/>
  <c r="BK386" i="2"/>
  <c r="BK256" i="2"/>
  <c r="J140" i="2"/>
  <c r="J96" i="3"/>
  <c r="BK151" i="3"/>
  <c r="BK114" i="3"/>
  <c r="J370" i="4"/>
  <c r="BK100" i="4"/>
  <c r="BK380" i="4"/>
  <c r="BK449" i="4"/>
  <c r="J271" i="4"/>
  <c r="BK161" i="4"/>
  <c r="BK199" i="4"/>
  <c r="J349" i="5"/>
  <c r="J128" i="5"/>
  <c r="BK154" i="5"/>
  <c r="BK173" i="6"/>
  <c r="J111" i="6"/>
  <c r="J154" i="6"/>
  <c r="BK196" i="6"/>
  <c r="BK490" i="2"/>
  <c r="J386" i="2"/>
  <c r="J202" i="2"/>
  <c r="BK438" i="2"/>
  <c r="BK333" i="2"/>
  <c r="J515" i="2"/>
  <c r="J442" i="2"/>
  <c r="J179" i="2"/>
  <c r="J524" i="2"/>
  <c r="BK179" i="2"/>
  <c r="J189" i="3"/>
  <c r="J135" i="3"/>
  <c r="BK260" i="3"/>
  <c r="J147" i="3"/>
  <c r="BK386" i="4"/>
  <c r="BK169" i="4"/>
  <c r="BK432" i="4"/>
  <c r="BK148" i="4"/>
  <c r="BK485" i="4"/>
  <c r="BK289" i="4"/>
  <c r="BK221" i="4"/>
  <c r="BK112" i="4"/>
  <c r="BK265" i="4"/>
  <c r="BK312" i="5"/>
  <c r="J175" i="5"/>
  <c r="J96" i="5"/>
  <c r="BK282" i="5"/>
  <c r="J242" i="5"/>
  <c r="BK149" i="5"/>
  <c r="J382" i="5"/>
  <c r="BK294" i="5"/>
  <c r="J177" i="5"/>
  <c r="J412" i="5"/>
  <c r="J294" i="5"/>
  <c r="BK185" i="5"/>
  <c r="BK96" i="5"/>
  <c r="BK209" i="6"/>
  <c r="J150" i="6"/>
  <c r="BK202" i="6"/>
  <c r="J202" i="6"/>
  <c r="J102" i="6"/>
  <c r="J465" i="2"/>
  <c r="BK268" i="2"/>
  <c r="J474" i="2"/>
  <c r="BK285" i="2"/>
  <c r="AS55" i="1"/>
  <c r="BK357" i="2"/>
  <c r="BK191" i="2"/>
  <c r="BK143" i="3"/>
  <c r="BK120" i="3"/>
  <c r="J143" i="3"/>
  <c r="BK139" i="3"/>
  <c r="BK436" i="4"/>
  <c r="BK191" i="4"/>
  <c r="J436" i="4"/>
  <c r="J294" i="4"/>
  <c r="BK477" i="4"/>
  <c r="BK329" i="4"/>
  <c r="BK237" i="4"/>
  <c r="J158" i="4"/>
  <c r="J112" i="4"/>
  <c r="J145" i="5"/>
  <c r="J217" i="5"/>
  <c r="BK226" i="6"/>
  <c r="BK137" i="6"/>
  <c r="BK190" i="6"/>
  <c r="BK204" i="6"/>
  <c r="BK543" i="2"/>
  <c r="J396" i="2"/>
  <c r="J191" i="2"/>
  <c r="J434" i="2"/>
  <c r="J233" i="2"/>
  <c r="J495" i="2"/>
  <c r="J420" i="2"/>
  <c r="J136" i="2"/>
  <c r="BK434" i="2"/>
  <c r="BK202" i="2"/>
  <c r="BK221" i="3"/>
  <c r="J155" i="3"/>
  <c r="BK256" i="3"/>
  <c r="BK465" i="4"/>
  <c r="BK390" i="4"/>
  <c r="BK489" i="4"/>
  <c r="J403" i="4"/>
  <c r="J128" i="4"/>
  <c r="BK399" i="4"/>
  <c r="BK294" i="4"/>
  <c r="BK165" i="4"/>
  <c r="BK104" i="4"/>
  <c r="J275" i="4"/>
  <c r="BK120" i="5"/>
  <c r="BK145" i="5"/>
  <c r="J104" i="5"/>
  <c r="J196" i="6"/>
  <c r="J137" i="6"/>
  <c r="BK181" i="6"/>
  <c r="J169" i="6"/>
  <c r="J219" i="6"/>
  <c r="BK159" i="6"/>
  <c r="T402" i="4" l="1"/>
  <c r="T523" i="2"/>
  <c r="P523" i="2"/>
  <c r="R402" i="4"/>
  <c r="R523" i="2"/>
  <c r="P402" i="4"/>
  <c r="BK95" i="2"/>
  <c r="J95" i="2" s="1"/>
  <c r="J65" i="2" s="1"/>
  <c r="BK365" i="2"/>
  <c r="J365" i="2"/>
  <c r="J66" i="2" s="1"/>
  <c r="T374" i="2"/>
  <c r="T469" i="2"/>
  <c r="T478" i="2"/>
  <c r="T95" i="3"/>
  <c r="R119" i="3"/>
  <c r="R130" i="3"/>
  <c r="T251" i="3"/>
  <c r="T250" i="3" s="1"/>
  <c r="T99" i="4"/>
  <c r="BK160" i="4"/>
  <c r="J160" i="4"/>
  <c r="J67" i="4" s="1"/>
  <c r="T173" i="4"/>
  <c r="T361" i="4"/>
  <c r="BK419" i="4"/>
  <c r="J419" i="4" s="1"/>
  <c r="J73" i="4" s="1"/>
  <c r="R443" i="4"/>
  <c r="BK95" i="5"/>
  <c r="J95" i="5" s="1"/>
  <c r="J65" i="5" s="1"/>
  <c r="BK140" i="5"/>
  <c r="J140" i="5"/>
  <c r="J66" i="5" s="1"/>
  <c r="BK153" i="5"/>
  <c r="J153" i="5" s="1"/>
  <c r="J67" i="5" s="1"/>
  <c r="R216" i="5"/>
  <c r="P86" i="6"/>
  <c r="BK156" i="6"/>
  <c r="J156" i="6"/>
  <c r="J64" i="6" s="1"/>
  <c r="R95" i="2"/>
  <c r="R365" i="2"/>
  <c r="R374" i="2"/>
  <c r="R469" i="2"/>
  <c r="P478" i="2"/>
  <c r="P95" i="3"/>
  <c r="P119" i="3"/>
  <c r="T130" i="3"/>
  <c r="P251" i="3"/>
  <c r="P250" i="3" s="1"/>
  <c r="R99" i="4"/>
  <c r="R137" i="4"/>
  <c r="R160" i="4"/>
  <c r="T160" i="4"/>
  <c r="BK173" i="4"/>
  <c r="J173" i="4" s="1"/>
  <c r="J68" i="4" s="1"/>
  <c r="BK361" i="4"/>
  <c r="J361" i="4"/>
  <c r="J69" i="4" s="1"/>
  <c r="T419" i="4"/>
  <c r="P443" i="4"/>
  <c r="P95" i="5"/>
  <c r="P140" i="5"/>
  <c r="R153" i="5"/>
  <c r="BK216" i="5"/>
  <c r="J216" i="5"/>
  <c r="J69" i="5" s="1"/>
  <c r="R86" i="6"/>
  <c r="R136" i="6"/>
  <c r="BK149" i="6"/>
  <c r="J149" i="6" s="1"/>
  <c r="J63" i="6" s="1"/>
  <c r="R149" i="6"/>
  <c r="T149" i="6"/>
  <c r="T95" i="2"/>
  <c r="T94" i="2"/>
  <c r="T93" i="2" s="1"/>
  <c r="T365" i="2"/>
  <c r="BK374" i="2"/>
  <c r="J374" i="2"/>
  <c r="J67" i="2" s="1"/>
  <c r="BK469" i="2"/>
  <c r="J469" i="2" s="1"/>
  <c r="J68" i="2" s="1"/>
  <c r="R478" i="2"/>
  <c r="BK95" i="3"/>
  <c r="R95" i="3"/>
  <c r="R94" i="3"/>
  <c r="T119" i="3"/>
  <c r="P130" i="3"/>
  <c r="BK251" i="3"/>
  <c r="J251" i="3"/>
  <c r="J71" i="3" s="1"/>
  <c r="R251" i="3"/>
  <c r="R250" i="3" s="1"/>
  <c r="BK99" i="4"/>
  <c r="J99" i="4" s="1"/>
  <c r="J65" i="4" s="1"/>
  <c r="BK137" i="4"/>
  <c r="J137" i="4"/>
  <c r="J66" i="4" s="1"/>
  <c r="T137" i="4"/>
  <c r="R173" i="4"/>
  <c r="P361" i="4"/>
  <c r="P419" i="4"/>
  <c r="P401" i="4"/>
  <c r="BK443" i="4"/>
  <c r="J443" i="4"/>
  <c r="J75" i="4" s="1"/>
  <c r="T95" i="5"/>
  <c r="T140" i="5"/>
  <c r="T153" i="5"/>
  <c r="P216" i="5"/>
  <c r="T86" i="6"/>
  <c r="P136" i="6"/>
  <c r="R156" i="6"/>
  <c r="P95" i="2"/>
  <c r="P365" i="2"/>
  <c r="P374" i="2"/>
  <c r="P94" i="2" s="1"/>
  <c r="P93" i="2" s="1"/>
  <c r="AU56" i="1" s="1"/>
  <c r="P469" i="2"/>
  <c r="BK478" i="2"/>
  <c r="J478" i="2" s="1"/>
  <c r="J69" i="2" s="1"/>
  <c r="BK119" i="3"/>
  <c r="J119" i="3"/>
  <c r="J66" i="3" s="1"/>
  <c r="BK130" i="3"/>
  <c r="J130" i="3" s="1"/>
  <c r="J67" i="3" s="1"/>
  <c r="P99" i="4"/>
  <c r="P137" i="4"/>
  <c r="P160" i="4"/>
  <c r="P173" i="4"/>
  <c r="R361" i="4"/>
  <c r="R419" i="4"/>
  <c r="R401" i="4" s="1"/>
  <c r="T443" i="4"/>
  <c r="R95" i="5"/>
  <c r="R140" i="5"/>
  <c r="P153" i="5"/>
  <c r="T216" i="5"/>
  <c r="BK86" i="6"/>
  <c r="J86" i="6"/>
  <c r="J61" i="6" s="1"/>
  <c r="BK136" i="6"/>
  <c r="J136" i="6" s="1"/>
  <c r="J62" i="6" s="1"/>
  <c r="T136" i="6"/>
  <c r="P149" i="6"/>
  <c r="P156" i="6"/>
  <c r="T156" i="6"/>
  <c r="BK247" i="3"/>
  <c r="J247" i="3"/>
  <c r="J69" i="3" s="1"/>
  <c r="BK438" i="4"/>
  <c r="J438" i="4" s="1"/>
  <c r="J74" i="4" s="1"/>
  <c r="BK211" i="5"/>
  <c r="J211" i="5"/>
  <c r="J68" i="5" s="1"/>
  <c r="BK398" i="4"/>
  <c r="J398" i="4" s="1"/>
  <c r="J70" i="4" s="1"/>
  <c r="BK402" i="4"/>
  <c r="J402" i="4"/>
  <c r="J72" i="4" s="1"/>
  <c r="BK411" i="5"/>
  <c r="J411" i="5" s="1"/>
  <c r="J71" i="5" s="1"/>
  <c r="BK238" i="3"/>
  <c r="J238" i="3"/>
  <c r="J68" i="3" s="1"/>
  <c r="BK523" i="2"/>
  <c r="J523" i="2" s="1"/>
  <c r="J70" i="2" s="1"/>
  <c r="BK542" i="2"/>
  <c r="J542" i="2"/>
  <c r="J71" i="2" s="1"/>
  <c r="J78" i="6"/>
  <c r="BG141" i="6"/>
  <c r="BG196" i="6"/>
  <c r="BG202" i="6"/>
  <c r="E48" i="6"/>
  <c r="F55" i="6"/>
  <c r="BG87" i="6"/>
  <c r="BG121" i="6"/>
  <c r="BG137" i="6"/>
  <c r="BG139" i="6"/>
  <c r="BG169" i="6"/>
  <c r="BG175" i="6"/>
  <c r="BG215" i="6"/>
  <c r="BG219" i="6"/>
  <c r="BK94" i="5"/>
  <c r="J94" i="5" s="1"/>
  <c r="J64" i="5" s="1"/>
  <c r="BG111" i="6"/>
  <c r="BG116" i="6"/>
  <c r="BG126" i="6"/>
  <c r="BG150" i="6"/>
  <c r="BG157" i="6"/>
  <c r="BG177" i="6"/>
  <c r="BG181" i="6"/>
  <c r="BG102" i="6"/>
  <c r="BG106" i="6"/>
  <c r="BG145" i="6"/>
  <c r="BG154" i="6"/>
  <c r="BG159" i="6"/>
  <c r="BG165" i="6"/>
  <c r="BG173" i="6"/>
  <c r="BG190" i="6"/>
  <c r="BG204" i="6"/>
  <c r="BG209" i="6"/>
  <c r="BG211" i="6"/>
  <c r="BG224" i="6"/>
  <c r="BG226" i="6"/>
  <c r="J56" i="5"/>
  <c r="E81" i="5"/>
  <c r="BG108" i="5"/>
  <c r="BG112" i="5"/>
  <c r="BG120" i="5"/>
  <c r="BG141" i="5"/>
  <c r="BG154" i="5"/>
  <c r="BG177" i="5"/>
  <c r="BG303" i="5"/>
  <c r="BG365" i="5"/>
  <c r="BG382" i="5"/>
  <c r="BG401" i="5"/>
  <c r="BG412" i="5"/>
  <c r="BK98" i="4"/>
  <c r="J98" i="4" s="1"/>
  <c r="J64" i="4" s="1"/>
  <c r="BG96" i="5"/>
  <c r="BG100" i="5"/>
  <c r="BG104" i="5"/>
  <c r="BG116" i="5"/>
  <c r="BG145" i="5"/>
  <c r="BG162" i="5"/>
  <c r="BG185" i="5"/>
  <c r="BG200" i="5"/>
  <c r="BG242" i="5"/>
  <c r="BG286" i="5"/>
  <c r="BG294" i="5"/>
  <c r="BG312" i="5"/>
  <c r="F90" i="5"/>
  <c r="BG149" i="5"/>
  <c r="BG202" i="5"/>
  <c r="BG217" i="5"/>
  <c r="BG274" i="5"/>
  <c r="BG349" i="5"/>
  <c r="BG128" i="5"/>
  <c r="BG132" i="5"/>
  <c r="BG175" i="5"/>
  <c r="BG212" i="5"/>
  <c r="BG227" i="5"/>
  <c r="BG266" i="5"/>
  <c r="BG282" i="5"/>
  <c r="BG334" i="5"/>
  <c r="BG118" i="4"/>
  <c r="BG122" i="4"/>
  <c r="BG128" i="4"/>
  <c r="BG148" i="4"/>
  <c r="BG158" i="4"/>
  <c r="BG169" i="4"/>
  <c r="BG261" i="4"/>
  <c r="BG265" i="4"/>
  <c r="BG271" i="4"/>
  <c r="BG279" i="4"/>
  <c r="J95" i="3"/>
  <c r="J65" i="3"/>
  <c r="J56" i="4"/>
  <c r="BG100" i="4"/>
  <c r="BG104" i="4"/>
  <c r="BG112" i="4"/>
  <c r="BG161" i="4"/>
  <c r="BG174" i="4"/>
  <c r="BG191" i="4"/>
  <c r="BG199" i="4"/>
  <c r="BG233" i="4"/>
  <c r="BG237" i="4"/>
  <c r="BG241" i="4"/>
  <c r="BG253" i="4"/>
  <c r="BG283" i="4"/>
  <c r="BG294" i="4"/>
  <c r="BG305" i="4"/>
  <c r="BG310" i="4"/>
  <c r="BG370" i="4"/>
  <c r="BG380" i="4"/>
  <c r="BG390" i="4"/>
  <c r="BG394" i="4"/>
  <c r="BG399" i="4"/>
  <c r="BG407" i="4"/>
  <c r="BG411" i="4"/>
  <c r="BG428" i="4"/>
  <c r="BG436" i="4"/>
  <c r="BG449" i="4"/>
  <c r="BG454" i="4"/>
  <c r="BG485" i="4"/>
  <c r="BG499" i="4"/>
  <c r="BG519" i="4"/>
  <c r="E50" i="4"/>
  <c r="F94" i="4"/>
  <c r="BG114" i="4"/>
  <c r="BG138" i="4"/>
  <c r="BG144" i="4"/>
  <c r="BG289" i="4"/>
  <c r="BG318" i="4"/>
  <c r="BG348" i="4"/>
  <c r="BG386" i="4"/>
  <c r="BG403" i="4"/>
  <c r="BG432" i="4"/>
  <c r="BG439" i="4"/>
  <c r="BG444" i="4"/>
  <c r="BG465" i="4"/>
  <c r="BG469" i="4"/>
  <c r="BG473" i="4"/>
  <c r="BG477" i="4"/>
  <c r="BG481" i="4"/>
  <c r="BG489" i="4"/>
  <c r="BG509" i="4"/>
  <c r="BG535" i="4"/>
  <c r="BG126" i="4"/>
  <c r="BG165" i="4"/>
  <c r="BG209" i="4"/>
  <c r="BG221" i="4"/>
  <c r="BG245" i="4"/>
  <c r="BG275" i="4"/>
  <c r="BG324" i="4"/>
  <c r="BG329" i="4"/>
  <c r="BG362" i="4"/>
  <c r="BG420" i="4"/>
  <c r="BG100" i="3"/>
  <c r="BG109" i="3"/>
  <c r="BG143" i="3"/>
  <c r="BG173" i="3"/>
  <c r="BG221" i="3"/>
  <c r="BG248" i="3"/>
  <c r="BG252" i="3"/>
  <c r="BG260" i="3"/>
  <c r="J56" i="3"/>
  <c r="E81" i="3"/>
  <c r="BG114" i="3"/>
  <c r="BG128" i="3"/>
  <c r="BG131" i="3"/>
  <c r="BG151" i="3"/>
  <c r="BG181" i="3"/>
  <c r="BG189" i="3"/>
  <c r="BG256" i="3"/>
  <c r="F90" i="3"/>
  <c r="BG104" i="3"/>
  <c r="BG124" i="3"/>
  <c r="BG135" i="3"/>
  <c r="BG155" i="3"/>
  <c r="BG239" i="3"/>
  <c r="BG96" i="3"/>
  <c r="BG120" i="3"/>
  <c r="BG139" i="3"/>
  <c r="BG147" i="3"/>
  <c r="BG177" i="3"/>
  <c r="BG204" i="3"/>
  <c r="J56" i="2"/>
  <c r="F90" i="2"/>
  <c r="BG114" i="2"/>
  <c r="BG128" i="2"/>
  <c r="BG140" i="2"/>
  <c r="BG145" i="2"/>
  <c r="BG171" i="2"/>
  <c r="BG191" i="2"/>
  <c r="BG233" i="2"/>
  <c r="BG305" i="2"/>
  <c r="BG313" i="2"/>
  <c r="BG357" i="2"/>
  <c r="BG366" i="2"/>
  <c r="BG420" i="2"/>
  <c r="BG465" i="2"/>
  <c r="BG524" i="2"/>
  <c r="BG96" i="2"/>
  <c r="BG104" i="2"/>
  <c r="BG109" i="2"/>
  <c r="BG136" i="2"/>
  <c r="BG153" i="2"/>
  <c r="BG179" i="2"/>
  <c r="BG183" i="2"/>
  <c r="BG285" i="2"/>
  <c r="BG345" i="2"/>
  <c r="BG370" i="2"/>
  <c r="BG375" i="2"/>
  <c r="BG404" i="2"/>
  <c r="BG412" i="2"/>
  <c r="BG450" i="2"/>
  <c r="BG479" i="2"/>
  <c r="BG485" i="2"/>
  <c r="BG490" i="2"/>
  <c r="BG515" i="2"/>
  <c r="E50" i="2"/>
  <c r="BG202" i="2"/>
  <c r="BG216" i="2"/>
  <c r="BG228" i="2"/>
  <c r="BG268" i="2"/>
  <c r="BG281" i="2"/>
  <c r="BG289" i="2"/>
  <c r="BG337" i="2"/>
  <c r="BG386" i="2"/>
  <c r="BG434" i="2"/>
  <c r="BG438" i="2"/>
  <c r="BG442" i="2"/>
  <c r="BG495" i="2"/>
  <c r="BG132" i="2"/>
  <c r="BG212" i="2"/>
  <c r="BG246" i="2"/>
  <c r="BG251" i="2"/>
  <c r="BG256" i="2"/>
  <c r="BG297" i="2"/>
  <c r="BG317" i="2"/>
  <c r="BG333" i="2"/>
  <c r="BG396" i="2"/>
  <c r="BG470" i="2"/>
  <c r="BG474" i="2"/>
  <c r="BG500" i="2"/>
  <c r="BG530" i="2"/>
  <c r="BG543" i="2"/>
  <c r="AS54" i="1"/>
  <c r="J35" i="2"/>
  <c r="AV56" i="1" s="1"/>
  <c r="J35" i="3"/>
  <c r="AV57" i="1"/>
  <c r="J36" i="4"/>
  <c r="AW59" i="1" s="1"/>
  <c r="F36" i="5"/>
  <c r="BA60" i="1"/>
  <c r="J33" i="6"/>
  <c r="AV61" i="1" s="1"/>
  <c r="F38" i="2"/>
  <c r="BC56" i="1" s="1"/>
  <c r="F35" i="4"/>
  <c r="AZ59" i="1" s="1"/>
  <c r="F34" i="6"/>
  <c r="BA61" i="1" s="1"/>
  <c r="F35" i="2"/>
  <c r="AZ56" i="1" s="1"/>
  <c r="F36" i="3"/>
  <c r="BA57" i="1" s="1"/>
  <c r="F35" i="3"/>
  <c r="AZ57" i="1" s="1"/>
  <c r="F36" i="4"/>
  <c r="BA59" i="1" s="1"/>
  <c r="J35" i="5"/>
  <c r="AV60" i="1" s="1"/>
  <c r="F33" i="6"/>
  <c r="AZ61" i="1" s="1"/>
  <c r="J36" i="2"/>
  <c r="AW56" i="1" s="1"/>
  <c r="J35" i="4"/>
  <c r="AV59" i="1" s="1"/>
  <c r="F36" i="6"/>
  <c r="BC61" i="1" s="1"/>
  <c r="F36" i="2"/>
  <c r="BA56" i="1" s="1"/>
  <c r="F38" i="3"/>
  <c r="BC57" i="1" s="1"/>
  <c r="F38" i="4"/>
  <c r="BC59" i="1" s="1"/>
  <c r="J36" i="5"/>
  <c r="AW60" i="1" s="1"/>
  <c r="J34" i="6"/>
  <c r="AW61" i="1" s="1"/>
  <c r="J36" i="3"/>
  <c r="AW57" i="1" s="1"/>
  <c r="F39" i="3"/>
  <c r="BD57" i="1" s="1"/>
  <c r="F39" i="4"/>
  <c r="BD59" i="1" s="1"/>
  <c r="F39" i="5"/>
  <c r="BD60" i="1" s="1"/>
  <c r="F39" i="2"/>
  <c r="BD56" i="1" s="1"/>
  <c r="F35" i="5"/>
  <c r="AZ60" i="1" s="1"/>
  <c r="F37" i="6"/>
  <c r="BD61" i="1" s="1"/>
  <c r="F38" i="5"/>
  <c r="BC60" i="1" s="1"/>
  <c r="T401" i="4" l="1"/>
  <c r="T94" i="5"/>
  <c r="T93" i="5"/>
  <c r="R85" i="6"/>
  <c r="R84" i="6" s="1"/>
  <c r="R94" i="2"/>
  <c r="R93" i="2"/>
  <c r="T94" i="3"/>
  <c r="T93" i="3" s="1"/>
  <c r="R94" i="5"/>
  <c r="R93" i="5"/>
  <c r="R93" i="3"/>
  <c r="P98" i="4"/>
  <c r="P97" i="4"/>
  <c r="AU59" i="1"/>
  <c r="T85" i="6"/>
  <c r="T84" i="6" s="1"/>
  <c r="R98" i="4"/>
  <c r="R97" i="4"/>
  <c r="P94" i="3"/>
  <c r="P93" i="3" s="1"/>
  <c r="AU57" i="1" s="1"/>
  <c r="AU55" i="1" s="1"/>
  <c r="P85" i="6"/>
  <c r="P84" i="6"/>
  <c r="AU61" i="1" s="1"/>
  <c r="T98" i="4"/>
  <c r="T97" i="4"/>
  <c r="BK94" i="3"/>
  <c r="P94" i="5"/>
  <c r="P93" i="5"/>
  <c r="AU60" i="1"/>
  <c r="BK94" i="2"/>
  <c r="J94" i="2" s="1"/>
  <c r="J64" i="2" s="1"/>
  <c r="BK85" i="6"/>
  <c r="J85" i="6"/>
  <c r="J60" i="6" s="1"/>
  <c r="BK250" i="3"/>
  <c r="J250" i="3"/>
  <c r="J70" i="3"/>
  <c r="BK401" i="4"/>
  <c r="J401" i="4"/>
  <c r="J71" i="4"/>
  <c r="BK93" i="5"/>
  <c r="J93" i="5" s="1"/>
  <c r="J32" i="5" s="1"/>
  <c r="AG60" i="1" s="1"/>
  <c r="BK97" i="4"/>
  <c r="J97" i="4"/>
  <c r="J63" i="4"/>
  <c r="BA55" i="1"/>
  <c r="AW55" i="1"/>
  <c r="BD55" i="1"/>
  <c r="BA58" i="1"/>
  <c r="AW58" i="1" s="1"/>
  <c r="AZ58" i="1"/>
  <c r="AV58" i="1"/>
  <c r="F37" i="3"/>
  <c r="BB57" i="1" s="1"/>
  <c r="AT56" i="1"/>
  <c r="F37" i="4"/>
  <c r="BB59" i="1" s="1"/>
  <c r="AZ55" i="1"/>
  <c r="AT59" i="1"/>
  <c r="BD58" i="1"/>
  <c r="BC55" i="1"/>
  <c r="AY55" i="1" s="1"/>
  <c r="AT60" i="1"/>
  <c r="F35" i="6"/>
  <c r="BB61" i="1"/>
  <c r="AT57" i="1"/>
  <c r="F37" i="2"/>
  <c r="BB56" i="1" s="1"/>
  <c r="BC58" i="1"/>
  <c r="AY58" i="1"/>
  <c r="F37" i="5"/>
  <c r="BB60" i="1" s="1"/>
  <c r="AT61" i="1"/>
  <c r="BK93" i="3" l="1"/>
  <c r="J93" i="3"/>
  <c r="J63" i="3"/>
  <c r="BK84" i="6"/>
  <c r="J84" i="6" s="1"/>
  <c r="J59" i="6" s="1"/>
  <c r="J94" i="3"/>
  <c r="J64" i="3"/>
  <c r="BK93" i="2"/>
  <c r="J93" i="2"/>
  <c r="AN60" i="1"/>
  <c r="J41" i="5"/>
  <c r="J63" i="5"/>
  <c r="AU58" i="1"/>
  <c r="J32" i="2"/>
  <c r="AG56" i="1"/>
  <c r="AN56" i="1" s="1"/>
  <c r="AT58" i="1"/>
  <c r="BB55" i="1"/>
  <c r="AX55" i="1"/>
  <c r="BA54" i="1"/>
  <c r="W30" i="1" s="1"/>
  <c r="AZ54" i="1"/>
  <c r="W29" i="1"/>
  <c r="AV55" i="1"/>
  <c r="AT55" i="1" s="1"/>
  <c r="BD54" i="1"/>
  <c r="W33" i="1"/>
  <c r="J32" i="4"/>
  <c r="AG59" i="1" s="1"/>
  <c r="AG58" i="1" s="1"/>
  <c r="BC54" i="1"/>
  <c r="W32" i="1"/>
  <c r="BB58" i="1"/>
  <c r="AX58" i="1"/>
  <c r="J41" i="2" l="1"/>
  <c r="J63" i="2"/>
  <c r="AN59" i="1"/>
  <c r="J41" i="4"/>
  <c r="AN58" i="1"/>
  <c r="AU54" i="1"/>
  <c r="J30" i="6"/>
  <c r="AG61" i="1"/>
  <c r="AV54" i="1"/>
  <c r="AK29" i="1" s="1"/>
  <c r="AY54" i="1"/>
  <c r="J32" i="3"/>
  <c r="AG57" i="1"/>
  <c r="AG55" i="1" s="1"/>
  <c r="BB54" i="1"/>
  <c r="AX54" i="1"/>
  <c r="AW54" i="1"/>
  <c r="AK30" i="1" s="1"/>
  <c r="J41" i="3" l="1"/>
  <c r="J39" i="6"/>
  <c r="AN57" i="1"/>
  <c r="AN61" i="1"/>
  <c r="AN55" i="1"/>
  <c r="AG54" i="1"/>
  <c r="AT54" i="1"/>
  <c r="W31" i="1"/>
  <c r="AN54" i="1" l="1"/>
  <c r="AK26" i="1"/>
  <c r="AK35" i="1"/>
</calcChain>
</file>

<file path=xl/sharedStrings.xml><?xml version="1.0" encoding="utf-8"?>
<sst xmlns="http://schemas.openxmlformats.org/spreadsheetml/2006/main" count="15724" uniqueCount="1784">
  <si>
    <t>Export Komplet</t>
  </si>
  <si>
    <t>VZ</t>
  </si>
  <si>
    <t>2.0</t>
  </si>
  <si>
    <t>ZAMOK</t>
  </si>
  <si>
    <t>False</t>
  </si>
  <si>
    <t>{6edd7d12-c3b0-4ff7-b83b-7fa828ab76c8}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</si>
  <si>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</si>
  <si>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</si>
  <si>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</si>
  <si>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</si>
  <si>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</si>
  <si>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</si>
  <si>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</si>
  <si>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</si>
  <si>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3571vvCU2020-II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</si>
  <si>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</si>
  <si>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</si>
  <si>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Olešnický potok, Čestice, rekonstrukce koryta, ř. km 0,600 – 0,900</t>
  </si>
  <si>
    <t>KSO:</t>
  </si>
  <si>
    <t>833 2</t>
  </si>
  <si>
    <t>CC-CZ:</t>
  </si>
  <si>
    <t>215</t>
  </si>
  <si>
    <t>Místo:</t>
  </si>
  <si>
    <t>Čestice</t>
  </si>
  <si>
    <t>Datum:</t>
  </si>
  <si>
    <t>14. 8. 2020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</si>
  <si>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</si>
  <si>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</si>
  <si>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</si>
  <si>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</si>
  <si>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</si>
  <si>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</si>
  <si>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</si>
  <si>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</si>
  <si>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True</t>
  </si>
  <si>
    <t>Zpracovatel:</t>
  </si>
  <si>
    <t>Ing. Eva Morkesová</t>
  </si>
  <si>
    <t>Poznámka:</t>
  </si>
  <si>
    <t>Rozpočtováno v CÚ 2020/II_x000D_
Neomezený dálkový přístup k úvodním částem katalogů ÚRS na http:/www.cs-urs.cz._x000D_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</si>
  <si>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</si>
  <si>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</si>
  <si>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</si>
  <si>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</si>
  <si>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</si>
  <si>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</si>
  <si>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</si>
  <si>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</si>
  <si>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</si>
  <si>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</si>
  <si>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</si>
  <si>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</si>
  <si>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</si>
  <si>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</si>
  <si>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</si>
  <si>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</si>
  <si>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</si>
  <si>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</si>
  <si>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</si>
  <si>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</si>
  <si>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</si>
  <si>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</si>
  <si>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</si>
  <si>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</si>
  <si>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</si>
  <si>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</si>
  <si>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</si>
  <si>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</si>
  <si>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</si>
  <si>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</si>
  <si>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</si>
  <si>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</si>
  <si>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</si>
  <si>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</si>
  <si>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</si>
  <si>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</si>
  <si>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</si>
  <si>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</si>
  <si>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</t>
  </si>
  <si>
    <t>SO 01 - Běžná trať</t>
  </si>
  <si>
    <t>STA</t>
  </si>
  <si>
    <t>1</t>
  </si>
  <si>
    <t>{de579193-103e-4725-b342-b9a4c5e3e6a5}</t>
  </si>
  <si>
    <t>2</t>
  </si>
  <si>
    <t>/</t>
  </si>
  <si>
    <t>1.1</t>
  </si>
  <si>
    <t>SO 01.1 -  Rekonstrukce opevnění svahů a dna koryta</t>
  </si>
  <si>
    <t>Soupis</t>
  </si>
  <si>
    <t>{ccbfb639-5f9e-4ffd-b02b-cb141f9ea5a0}</t>
  </si>
  <si>
    <t>1.2</t>
  </si>
  <si>
    <t>SO 01.2 - Rekonstrukce zdí pod mostem</t>
  </si>
  <si>
    <t>{a85ee421-0a93-42d3-8974-92d36711b356}</t>
  </si>
  <si>
    <t>SO 02 - Rekonstrukce rozdělovacího objektu</t>
  </si>
  <si>
    <t>{312d0b49-eb2a-4ea4-a401-1d8ba6cf6f79}</t>
  </si>
  <si>
    <t>2.1</t>
  </si>
  <si>
    <t>SO 02.1 -  Rekonstrukce rozdělovacího objektu</t>
  </si>
  <si>
    <t>{097aa329-fb40-4080-afd0-5fd8c0be587b}</t>
  </si>
  <si>
    <t>2.2</t>
  </si>
  <si>
    <t>SO 02.2 -  Rekonstrukce navazujících zdí</t>
  </si>
  <si>
    <t>{8c0ff638-e276-4cd2-ad96-a88cb1ec18bd}</t>
  </si>
  <si>
    <t>VON.01</t>
  </si>
  <si>
    <t>Vedlejší a ostatní náklady</t>
  </si>
  <si>
    <t>VON</t>
  </si>
  <si>
    <t>{fd4702c1-1306-44d2-9470-f98d38910919}</t>
  </si>
  <si>
    <t>833 15</t>
  </si>
  <si>
    <t>KRYCÍ LIST SOUPISU PRACÍ</t>
  </si>
  <si>
    <t>Objekt:</t>
  </si>
  <si>
    <t>1. - SO 01 - Běžná trať</t>
  </si>
  <si>
    <t>Soupis:</t>
  </si>
  <si>
    <t>1.1 - SO 01.1 -  Rekonstrukce opevnění svahů a dna koryta</t>
  </si>
  <si>
    <t>Rozpočtováno v CÚ 2020/II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</si>
  <si>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</si>
  <si>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</si>
  <si>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</si>
  <si>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</si>
  <si>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</si>
  <si>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</si>
  <si>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</si>
  <si>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</si>
  <si>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</si>
  <si>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</si>
  <si>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</si>
  <si>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</si>
  <si>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</si>
  <si>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</si>
  <si>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</si>
  <si>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</si>
  <si>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</si>
  <si>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</si>
  <si>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</si>
  <si>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</si>
  <si>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</si>
  <si>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</si>
  <si>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</si>
  <si>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</si>
  <si>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</si>
  <si>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</si>
  <si>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</si>
  <si>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</si>
  <si>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</si>
  <si>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</si>
  <si>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111151132</t>
  </si>
  <si>
    <t>Pokosení trávníku lučního plochy do 1000 m2 s odvozem do 20 km ve svahu do 1:2</t>
  </si>
  <si>
    <t>m2</t>
  </si>
  <si>
    <t>CS ÚRS 2020 02</t>
  </si>
  <si>
    <t>4</t>
  </si>
  <si>
    <t>836087012</t>
  </si>
  <si>
    <t>PP</t>
  </si>
  <si>
    <t>Pokosení trávníku při souvislé ploše do 1000 m2 lučního na svahu přes 1:5 do 1:2</t>
  </si>
  <si>
    <t>VV</t>
  </si>
  <si>
    <t>"kosení trávy, výkaz, viz příloha B., D.1, D.2, D.3"</t>
  </si>
  <si>
    <t>"LB"</t>
  </si>
  <si>
    <t>377,88</t>
  </si>
  <si>
    <t>"PB"</t>
  </si>
  <si>
    <t>327,75</t>
  </si>
  <si>
    <t>Součet</t>
  </si>
  <si>
    <t>111211201</t>
  </si>
  <si>
    <t>Odstranění křovin a stromů průměru kmene do 100 mm i s kořeny sklonu terénu přes 1:5 ručně</t>
  </si>
  <si>
    <t>-636624459</t>
  </si>
  <si>
    <t>Odstranění křovin a stromů s odstraněním kořenů ručně průměru kmene do 100 mm jakékoliv plochy v rovině nebo ve svahu o sklonu přes 1:5</t>
  </si>
  <si>
    <t>"ruční odstranění keřů ve svahu (práce v blízkosti stávajícího chodníku), výkaz, viz příloha B., D.1, D.2, D.3"</t>
  </si>
  <si>
    <t>"PF 19"</t>
  </si>
  <si>
    <t>1,5*1,5</t>
  </si>
  <si>
    <t>3</t>
  </si>
  <si>
    <t>111251111</t>
  </si>
  <si>
    <t>Drcení ořezaných větví D do 100 mm s odvozem do 20 km</t>
  </si>
  <si>
    <t>m3</t>
  </si>
  <si>
    <t>-410052342</t>
  </si>
  <si>
    <t>Drcení ořezaných větví strojně - (štěpkování) s naložením na dopravní prostředek a odvozem drtě do 20 km a se složením o průměru větví do 100 mm</t>
  </si>
  <si>
    <t>"viz příloha B., D.1, D.2, D.3"</t>
  </si>
  <si>
    <t>"keře"</t>
  </si>
  <si>
    <t>(2,25+13,25)*0,02</t>
  </si>
  <si>
    <t>111251201</t>
  </si>
  <si>
    <t>Odstranění křovin a stromů průměru kmene do 100 mm i s kořeny sklonu terénu přes 1:5 z celkové plochy do 100 m2 strojně</t>
  </si>
  <si>
    <t>-1841824855</t>
  </si>
  <si>
    <t>Odstranění křovin a stromů s odstraněním kořenů strojně průměru kmene do 100 mm v rovině nebo ve svahu sklonu terénu přes 1:5, při celkové ploše do 100 m2</t>
  </si>
  <si>
    <t>"odstranění keřů z opevnění, výka, viz příloha B., D.1, D.2, D.3"</t>
  </si>
  <si>
    <t>"mezi PF 7- PF 8"</t>
  </si>
  <si>
    <t>2*1,0</t>
  </si>
  <si>
    <t>"PF 11"</t>
  </si>
  <si>
    <t>"práh nad PF 18 - výtok"</t>
  </si>
  <si>
    <t>"PF 19 - nálety"</t>
  </si>
  <si>
    <t>4,0</t>
  </si>
  <si>
    <t>"začátek opevnění LB na soutoku"</t>
  </si>
  <si>
    <t>3,0</t>
  </si>
  <si>
    <t>5</t>
  </si>
  <si>
    <t>112211219</t>
  </si>
  <si>
    <t>Odstranění pařezů ručně D do 1,0 m v rovině a ve svahu do 1:5 + odklizení a zasypání</t>
  </si>
  <si>
    <t>kus</t>
  </si>
  <si>
    <t>-1960456751</t>
  </si>
  <si>
    <t>Odstranění pařezu ručně v rovině nebo na svahu do 1:5 o průměru pařezu na řezné ploše přes 900 do 1000 mm</t>
  </si>
  <si>
    <t>"PF 6, mnohokmen v blízkosti podezdívky plotu (pařez cca 100 cm), viz příloha B., D.1, D.2, D.3"</t>
  </si>
  <si>
    <t>6</t>
  </si>
  <si>
    <t>112211224R</t>
  </si>
  <si>
    <t>Odstranění pařezů ručně D přes 1,5 m v rovině a ve svahu do 1:5 + odklizení a zasypání</t>
  </si>
  <si>
    <t>-494702170</t>
  </si>
  <si>
    <t>Odstranění pařezu ručně v rovině nebo na svahu do 1:5 o průměru pařezu na řezné ploše přes 1500 mm</t>
  </si>
  <si>
    <t>"PF 18, mnohokmen v blízkosti stávajícího chodníku (pařez cca 200 cm), viz příloha B., D.1, D.2, D.3"</t>
  </si>
  <si>
    <t>7</t>
  </si>
  <si>
    <t>112251105</t>
  </si>
  <si>
    <t>Odstranění pařezů D do 1100 mm</t>
  </si>
  <si>
    <t>-34368885</t>
  </si>
  <si>
    <t>Odstranění pařezů strojně s jejich vykopáním, vytrháním nebo odstřelením průměru přes 900 do 1100 mm</t>
  </si>
  <si>
    <t>"PF 18, mnohokmen (pařez cca 100 cm), viz příloha B., D.1, D.2, D.3"</t>
  </si>
  <si>
    <t>8</t>
  </si>
  <si>
    <t>113106121</t>
  </si>
  <si>
    <t>Rozebrání dlažeb z betonových nebo kamenných dlaždic komunikací pro pěší ručně</t>
  </si>
  <si>
    <t>1785769625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</si>
  <si>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</si>
  <si>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"rozebrání stávajícího chodníku pro přejezd, viz příloha B., D.1, D.2, D.3"</t>
  </si>
  <si>
    <t>"betonové dlaždice (300 x 300 x 40 mm)"</t>
  </si>
  <si>
    <t>7,0*1,15</t>
  </si>
  <si>
    <t>9</t>
  </si>
  <si>
    <t>113202111R</t>
  </si>
  <si>
    <t>Vybourání obrub krajníků obrubníků stojatých</t>
  </si>
  <si>
    <t>m</t>
  </si>
  <si>
    <t>1625356063</t>
  </si>
  <si>
    <t>Vybourání obrub s vybouráním lože, s přemístěním hmot na skládku na vzdálenost do 3 m nebo s naložením na dopravní prostředek z krajníků nebo obrubníků stojatých</t>
  </si>
  <si>
    <t>"rozebrání chodníku pro přejezd, viz příloha B., D.1, D.2, D.3"</t>
  </si>
  <si>
    <t>"silniční betonové obrubníky, 7 m"</t>
  </si>
  <si>
    <t>7,0</t>
  </si>
  <si>
    <t>"chodníkové betonové obrubníky, 6 m"</t>
  </si>
  <si>
    <t>6,0</t>
  </si>
  <si>
    <t>10</t>
  </si>
  <si>
    <t>114203101</t>
  </si>
  <si>
    <t>Rozebrání dlažeb z lomového kamene nebo betonových tvárnic na sucho</t>
  </si>
  <si>
    <t>1369566153</t>
  </si>
  <si>
    <t>Rozebrání dlažeb nebo záhozů s naložením na dopravní prostředek dlažeb z lomového kamene nebo betonových tvárnic na sucho nebo se spárami vyplněnými pískem nebo drnem</t>
  </si>
  <si>
    <t>"rozebrání svahového opevnění - stávající betonové dlaždice (0,5 x 0,5 x 0,06 m), výkaz"</t>
  </si>
  <si>
    <t>294,11*0,06</t>
  </si>
  <si>
    <t>292,94*0,06</t>
  </si>
  <si>
    <t>"dno"</t>
  </si>
  <si>
    <t>391,87*0,06</t>
  </si>
  <si>
    <t>Mezisoučet</t>
  </si>
  <si>
    <t>"rozebrání svahového opevnění - stávající dlažba z lomového kamene tl. 0,20 m, výkaz"</t>
  </si>
  <si>
    <t>52,15*0,2</t>
  </si>
  <si>
    <t>172,05*0,2</t>
  </si>
  <si>
    <t>11</t>
  </si>
  <si>
    <t>114203202</t>
  </si>
  <si>
    <t>Očištění lomového kamene nebo betonových tvárnic od malty</t>
  </si>
  <si>
    <t>1357210057</t>
  </si>
  <si>
    <t>Očištění lomového kamene nebo betonových tvárnic získaných při rozebrání dlažeb, záhozů, rovnanin a soustřeďovacích staveb od malty</t>
  </si>
  <si>
    <t>"pro opětovné použití, viz příloha B., D.1, D.2, D.3"</t>
  </si>
  <si>
    <t>"stávající betonové dlaždice (70 %)), výkaz"</t>
  </si>
  <si>
    <t>58,735*0,7</t>
  </si>
  <si>
    <t>"lomový kámen ze stávající dlažby (80 %), výkaz"</t>
  </si>
  <si>
    <t>44,84*0,8</t>
  </si>
  <si>
    <t>12</t>
  </si>
  <si>
    <t>122251104</t>
  </si>
  <si>
    <t>Odkopávky a prokopávky nezapažené v hornině třídy těžitelnosti I, skupiny 3 objem do 500 m3 strojně</t>
  </si>
  <si>
    <t>-1211578178</t>
  </si>
  <si>
    <t>Odkopávky a prokopávky nezapažené strojně v hornině třídy těžitelnosti I skupiny 3 přes 100 do 500 m3</t>
  </si>
  <si>
    <t>"odkopávka pro nové opevnění, výkaz, viz příloha B., D.1, D.2, D.3"</t>
  </si>
  <si>
    <t>311,25</t>
  </si>
  <si>
    <t>13</t>
  </si>
  <si>
    <t>129153101</t>
  </si>
  <si>
    <t>Čištění otevřených koryt vodotečí šíře dna do 5 m hl do 2,5 m v hornině třídy těžitelnosti I skupiny 1 a 2 strojně</t>
  </si>
  <si>
    <t>-2122489072</t>
  </si>
  <si>
    <t>Čištění otevřených koryt vodotečí strojně s přehozením rozpojeného nánosu do 3 m nebo s naložením na dopravní prostředek při šířce původního dna do 5 m a hloubce koryta do 2,5 m v hornině třídy těžitelnosti I skupiny 1 a 2</t>
  </si>
  <si>
    <t>"očištění opevnění, výkaz, viz příloha B., D.1, D.2, D.3"</t>
  </si>
  <si>
    <t>32,31</t>
  </si>
  <si>
    <t>57,31</t>
  </si>
  <si>
    <t>14</t>
  </si>
  <si>
    <t>132251102</t>
  </si>
  <si>
    <t>Hloubení rýh nezapažených  š do 800 mm v hornině třídy těžitelnosti I, skupiny 3 objem do 50 m3 strojně</t>
  </si>
  <si>
    <t>444668620</t>
  </si>
  <si>
    <t>Hloubení nezapažených rýh šířky do 800 mm strojně s urovnáním dna do předepsaného profilu a spádu v hornině třídy těžitelnosti I skupiny 3 přes 20 do 50 m3</t>
  </si>
  <si>
    <t>"rýha pro patku, výkaz"</t>
  </si>
  <si>
    <t>20,30</t>
  </si>
  <si>
    <t>27,05</t>
  </si>
  <si>
    <t>"rýha pro práh, výkaz"</t>
  </si>
  <si>
    <t>2,55</t>
  </si>
  <si>
    <t>139001101</t>
  </si>
  <si>
    <t>Příplatek za ztížení vykopávky v blízkosti podzemního vedení</t>
  </si>
  <si>
    <t>102886173</t>
  </si>
  <si>
    <t>Příplatek k cenám hloubených vykopávek za ztížení vykopávky v blízkosti podzemního vedení nebo výbušnin pro jakoukoliv třídu horniny</t>
  </si>
  <si>
    <t>"ztížené vykopávky v ochrannném pásmu plynu, viz příloha B., D.1, D.2, D.3"</t>
  </si>
  <si>
    <t>"očištění opevnění"</t>
  </si>
  <si>
    <t>2,0*1,6</t>
  </si>
  <si>
    <t>"výkop"</t>
  </si>
  <si>
    <t>2,0*2,1</t>
  </si>
  <si>
    <t>"výkop patek"</t>
  </si>
  <si>
    <t>2,0*0,3</t>
  </si>
  <si>
    <t>16</t>
  </si>
  <si>
    <t>162251101</t>
  </si>
  <si>
    <t>Vodorovné přemístění do 20 m výkopku/sypaniny z horniny třídy těžitelnosti I, skupiny 1 až 3</t>
  </si>
  <si>
    <t>-937177219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</si>
  <si>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</si>
  <si>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"vhodný materiál z výkopů na meziskládku a zpět pro opětovné použití do zásypu, viz příloha B., D.1, D.2, D.3"</t>
  </si>
  <si>
    <t>2*21,68</t>
  </si>
  <si>
    <t>17</t>
  </si>
  <si>
    <t>162251102</t>
  </si>
  <si>
    <t>Vodorovné přemístění do 50 m výkopku/sypaniny z horniny třídy těžitelnosti I, skupiny 1 až 3</t>
  </si>
  <si>
    <t>1617282179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</si>
  <si>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</si>
  <si>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"odstraněný zemní materiál k místu přeložení, výkaz, viz příloha B., D.1, D.2, D.3"</t>
  </si>
  <si>
    <t>"z odkopávky pro nové opevnění, výkaz"</t>
  </si>
  <si>
    <t>"z čištění koryta, výkaz"</t>
  </si>
  <si>
    <t>89,62</t>
  </si>
  <si>
    <t>"z rýh"</t>
  </si>
  <si>
    <t>49,90</t>
  </si>
  <si>
    <t>"odpočet materiálu zpět do zásypu"</t>
  </si>
  <si>
    <t>-21,68</t>
  </si>
  <si>
    <t>18</t>
  </si>
  <si>
    <t>162351144</t>
  </si>
  <si>
    <t>Vodorovné přemístění do 1000 m výkopku/sypaniny z horniny třídy těžitelnosti III, skupiny 6 a 7</t>
  </si>
  <si>
    <t>-514758729</t>
  </si>
  <si>
    <t>Vodorovné přemístění výkopku nebo sypaniny po suchu na obvyklém dopravním prostředku, bez naložení výkopku, avšak se složením bez rozhrnutí z horniny třídy těžitelnosti III na vzdálenost skupiny 6 a 7 na vzdálenost přes 500 do 1 000 m</t>
  </si>
  <si>
    <t>"rozebráné bet. dlaždice (300 x 300 x 40 mm) stávajícího chodníku pro přejezd (Obec Čestice), 1 km"</t>
  </si>
  <si>
    <t>19</t>
  </si>
  <si>
    <t>162251142</t>
  </si>
  <si>
    <t>Vodorovné přemístění do 50 m výkopku/sypaniny z horniny třídy těžitelnosti III, skupiny 6 a 7</t>
  </si>
  <si>
    <t>-234186162</t>
  </si>
  <si>
    <t>Vodorovné přemístění výkopku nebo sypaniny po suchu na obvyklém dopravním prostředku, bez naložení výkopku, avšak se složením bez rozhrnutí z horniny třídy těžitelnosti III na vzdálenost skupiny 6 a 7 na vzdálenost přes 20 do 50 m</t>
  </si>
  <si>
    <t>"rozebrané svahové opevnění - 70 % stávajících betonových dlaždic (0,5 x 0,5 x 0,06 m) na provozní dvůr do Žamberka"</t>
  </si>
  <si>
    <t>"rozebráné bet. dlaždice (300 x 300 x 40 mm) stávajícího chodníku pro přejezd (Obec Čestice)"</t>
  </si>
  <si>
    <t>"rozebrané svahové opevnění - 30 % stávajících betonových dlaždic (0,5 x 0,5 x 0,06 m) na skládku"</t>
  </si>
  <si>
    <t>58,735*0,3</t>
  </si>
  <si>
    <t>"nevhodný lomový kámen ze stávající rozebrané dlažby (20 %), výkaz"</t>
  </si>
  <si>
    <t>44,84*0,2*2,5</t>
  </si>
  <si>
    <t>20</t>
  </si>
  <si>
    <t>162751157</t>
  </si>
  <si>
    <t>Vodorovné přemístění do 10000 m výkopku/sypaniny z horniny třídy těžitelnosti III, skupiny 6 a 7</t>
  </si>
  <si>
    <t>282673841</t>
  </si>
  <si>
    <t>Vodorovné přemístění výkopku nebo sypaniny po suchu na obvyklém dopravním prostředku, bez naložení výkopku, avšak se složením bez rozhrnutí z horniny třídy těžitelnosti III na vzdálenost skupiny 6 a 7 na vzdálenost přes 9 000 do 10 000 m</t>
  </si>
  <si>
    <t>"rozebrané svahové opevnění - 70 % stávajících betonových dlaždic (0,5 x 0,5 x 0,06 m) na provozní dvůr do Žamberka, 28 km"</t>
  </si>
  <si>
    <t>162751159</t>
  </si>
  <si>
    <t>Příplatek k vodorovnému přemístění výkopku/sypaniny z horniny třídy těžitelnosti III, skupiny 6 a 7 ZKD 1000 m přes 10000 m</t>
  </si>
  <si>
    <t>2129969095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</si>
  <si>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započatých 1 000 m</t>
  </si>
  <si>
    <t>"rozebrané svahové opevnění - 70 % stávajících betonových dlaždic (0,5 x 0,5 x 0,06 m) na provozní dvůr do Žamberka, 18 příplatků"</t>
  </si>
  <si>
    <t>18*58,735*0,7</t>
  </si>
  <si>
    <t>22</t>
  </si>
  <si>
    <t>167151121</t>
  </si>
  <si>
    <t>Skládání nebo překládání výkopku z horniny třídy těžitelnosti I, skupiny 1 až 3</t>
  </si>
  <si>
    <t>348220868</t>
  </si>
  <si>
    <t>Nakládání, skládání a překládání neulehlého výkopku nebo sypaniny strojně skládání nebo překládání, z hornin třídy těžitelnosti I, skupiny 1 až 3</t>
  </si>
  <si>
    <t>"přeložení zemního materiálu (pro odvoz), výkaz, viz příloha B., D.1, D.2, D.3"</t>
  </si>
  <si>
    <t>23</t>
  </si>
  <si>
    <t>167151123</t>
  </si>
  <si>
    <t>Skládání nebo překládání výkopku z horniny třídy těžitelnosti III, skupiny 6 a 7</t>
  </si>
  <si>
    <t>1550688988</t>
  </si>
  <si>
    <t>Nakládání, skládání a překládání neulehlého výkopku nebo sypaniny strojně skládání nebo překládání, z hornin třídy těžitelnosti III, skupiny 6 a 7</t>
  </si>
  <si>
    <t>"přeložení rozebraného porušeného svahové opevnění - 70 % stávajících betonových dlaždic (0,5 x 0,5 x 0,06 m) na provozní dvůr do Žamberka"</t>
  </si>
  <si>
    <t>"rozebrané svahové opevnění - 30 % stávajících betonových dlaždic (0,5 x 0,5 x 0,06 m) pro odvoz na skládku"</t>
  </si>
  <si>
    <t>"nevhodný lomový kámen ze stávající rozebrané dlažby (20 %), výkaz, pro odvoz na skládku"</t>
  </si>
  <si>
    <t>44,84*0,2</t>
  </si>
  <si>
    <t>24</t>
  </si>
  <si>
    <t>171151112</t>
  </si>
  <si>
    <t>Uložení sypaniny z hornin nesoudržných kamenitých do násypů zhutněných</t>
  </si>
  <si>
    <t>1845582333</t>
  </si>
  <si>
    <t>Uložení sypanin do násypů strojně s rozprostřením sypaniny ve vrstvách a s hrubým urovnáním zhutněných z hornin nesoudržných kamenitých</t>
  </si>
  <si>
    <t>"násyp z hrubšího štěrku v niveletě dna do kynety, výkazviz příloha B., D.1, D.2, D.3"</t>
  </si>
  <si>
    <t>54,47</t>
  </si>
  <si>
    <t>25</t>
  </si>
  <si>
    <t>M</t>
  </si>
  <si>
    <t>58343959</t>
  </si>
  <si>
    <t>kamenivo drcené hrubé frakce 32/63</t>
  </si>
  <si>
    <t>t</t>
  </si>
  <si>
    <t>2011510022</t>
  </si>
  <si>
    <t>"hrubší štěrk pro násyp v niveletě dna, do kynety, výkaz, viz příloha B., D.1, D.2, D.3"</t>
  </si>
  <si>
    <t>54,47*2,0</t>
  </si>
  <si>
    <t>26</t>
  </si>
  <si>
    <t>171251201</t>
  </si>
  <si>
    <t>Uložení sypaniny na skládky nebo meziskládky</t>
  </si>
  <si>
    <t>1676808950</t>
  </si>
  <si>
    <t>Uložení sypaniny na skládky nebo meziskládky bez hutnění s upravením uložené sypaniny do předepsaného tvaru</t>
  </si>
  <si>
    <t>"rozebrané svahové opevnění (70 % stávajících betonových dlaždic 0,5 x 0,5 x 0,06 m) na provozní dvůr do Žamberka"</t>
  </si>
  <si>
    <t>"rozebráné bet. dlaždice(300 x 300 x 40 mm) stávajícího chodníku pro přejezd - Obec Čestice"</t>
  </si>
  <si>
    <t>27</t>
  </si>
  <si>
    <t>174111101</t>
  </si>
  <si>
    <t>Zásyp jam, šachet rýh nebo kolem objektů sypaninou se zhutněním ručně</t>
  </si>
  <si>
    <t>1362109376</t>
  </si>
  <si>
    <t>Zásyp sypaninou z jakékoliv horniny ručně s uložením výkopku ve vrstvách se zhutněním jam, šachet, rýh nebo kolem objektů v těchto vykopávkách</t>
  </si>
  <si>
    <t>"násyp nad dlažbou, výkazviz příloha B., D.1, D.2, D.3"</t>
  </si>
  <si>
    <t>9,95</t>
  </si>
  <si>
    <t>11,73</t>
  </si>
  <si>
    <t>28</t>
  </si>
  <si>
    <t>181451121</t>
  </si>
  <si>
    <t>Založení lučního trávníku výsevem plochy přes 1000 m2 v rovině a ve svahu do 1:5</t>
  </si>
  <si>
    <t>1393710536</t>
  </si>
  <si>
    <t>Založení trávníku na půdě předem připravené plochy přes 1000 m2 výsevem včetně utažení lučního v rovině nebo na svahu do 1:5</t>
  </si>
  <si>
    <t>"plocha násypu nad dlažbou, výkazviz příloha B., D.1, D.2, D.3"</t>
  </si>
  <si>
    <t>115,03</t>
  </si>
  <si>
    <t>99,16</t>
  </si>
  <si>
    <t>29</t>
  </si>
  <si>
    <t>00572470</t>
  </si>
  <si>
    <t>osivo směs travní univerzál</t>
  </si>
  <si>
    <t>kg</t>
  </si>
  <si>
    <t>-754429480</t>
  </si>
  <si>
    <t>"viz pol. založení trávníku, viz příloha B., D.1, D.2, D.3"</t>
  </si>
  <si>
    <t>214,19*0,03</t>
  </si>
  <si>
    <t>30</t>
  </si>
  <si>
    <t>181951112</t>
  </si>
  <si>
    <t>Úprava pláně v hornině třídy těžitelnosti I, skupiny 1 až 3 se zhutněním</t>
  </si>
  <si>
    <t>-1674220305</t>
  </si>
  <si>
    <t>Úprava pláně vyrovnáním výškových rozdílů strojně v hornině třídy těžitelnosti I, skupiny 1 až 3 se zhutněním</t>
  </si>
  <si>
    <t>"plocha násypu nad dlažbou, výkaz"</t>
  </si>
  <si>
    <t>"urovnání terénu pod filtrační vrstvou dlažby ve dně, výkaz"</t>
  </si>
  <si>
    <t>71,27</t>
  </si>
  <si>
    <t>"urovnání terénu pod betonovou deskou ve dně, výkaz"</t>
  </si>
  <si>
    <t>13,05</t>
  </si>
  <si>
    <t>"urovnání terénu pod dlažbou chodníku, výkaz"</t>
  </si>
  <si>
    <t>8,05</t>
  </si>
  <si>
    <t>31</t>
  </si>
  <si>
    <t>181951114</t>
  </si>
  <si>
    <t>Úprava pláně v hornině třídy těžitelnosti II, skupiny 4 a 5 se zhutněním</t>
  </si>
  <si>
    <t>-237435119</t>
  </si>
  <si>
    <t>Úprava pláně vyrovnáním výškových rozdílů strojně v hornině třídy těžitelnosti II, skupiny 4 a 5 se zhutněním</t>
  </si>
  <si>
    <t>"úprava násypu z hrubšího štěrku v niveletě dna do kynety, výkaz, viz příloha B., D.1, D.2, D.3"</t>
  </si>
  <si>
    <t>271,16</t>
  </si>
  <si>
    <t>32</t>
  </si>
  <si>
    <t>182151111</t>
  </si>
  <si>
    <t>Svahování v zářezech v hornině třídy těžitelnosti I, skupiny 1 až 3</t>
  </si>
  <si>
    <t>1548737993</t>
  </si>
  <si>
    <t>Svahování trvalých svahů do projektovaných profilů strojně s potřebným přemístěním výkopku při svahování v zářezech v hornině třídy těžitelnosti I, skupiny 1 až 3</t>
  </si>
  <si>
    <t>"plocha pod dlažbou, výkaz, viz příloha B., D.1, D.2, D.3"</t>
  </si>
  <si>
    <t>442,80</t>
  </si>
  <si>
    <t>447,54</t>
  </si>
  <si>
    <t>33</t>
  </si>
  <si>
    <t>171201231R20</t>
  </si>
  <si>
    <t>Likvidace zeminy a kamení na skládce</t>
  </si>
  <si>
    <t>-776604788</t>
  </si>
  <si>
    <t>Likvidace stavebního odpadu zeminy a kamení včetně dopravy, uložení a případného poplatku za uložení</t>
  </si>
  <si>
    <t>"zemní materiál, viz příloha B"</t>
  </si>
  <si>
    <t>34</t>
  </si>
  <si>
    <t>997013811R10</t>
  </si>
  <si>
    <t>Likvidace bioodpadu</t>
  </si>
  <si>
    <t>683359474</t>
  </si>
  <si>
    <t>Likvidace bioodpadu včetně uložení a případného poplatku za uložení</t>
  </si>
  <si>
    <t>"viz příloha B."</t>
  </si>
  <si>
    <t>"travní porost, viz příloha B."</t>
  </si>
  <si>
    <t>705,63/10000*7,0</t>
  </si>
  <si>
    <t>"štěpka"</t>
  </si>
  <si>
    <t>0,31*0,9</t>
  </si>
  <si>
    <t>Zakládání</t>
  </si>
  <si>
    <t>35</t>
  </si>
  <si>
    <t>273313811</t>
  </si>
  <si>
    <t>Základové desky z betonu tř. C 25/30</t>
  </si>
  <si>
    <t>1812728773</t>
  </si>
  <si>
    <t>Základy z betonu prostého desky z betonu kamenem neprokládaného tř. C 25/30</t>
  </si>
  <si>
    <t>"bet. deska ve dně pro přejezd kanalizace, výkaz, viz příloha B., D.1, D.2, D.3"</t>
  </si>
  <si>
    <t>16,9*0,2</t>
  </si>
  <si>
    <t>36</t>
  </si>
  <si>
    <t>273362021</t>
  </si>
  <si>
    <t>Výztuž základových desek svařovanými sítěmi Kari</t>
  </si>
  <si>
    <t>-1269097631</t>
  </si>
  <si>
    <t>Výztuž základů desek ze svařovaných sítí z drátů typu KARI</t>
  </si>
  <si>
    <t>"výztuž bet. desky ve dně (ve dvou vrstvách) - Kari síť 100/100/8 mm, výkaz, viz příloha B., D.1, D.2, D.3"</t>
  </si>
  <si>
    <t>8*2,0*3,0*0,0079</t>
  </si>
  <si>
    <t>Vodorovné konstrukce</t>
  </si>
  <si>
    <t>37</t>
  </si>
  <si>
    <t>451311111</t>
  </si>
  <si>
    <t>Podklad pod dlažbu z betonu prostého C 20/25 tl do 100 mm</t>
  </si>
  <si>
    <t>1761583594</t>
  </si>
  <si>
    <t>Podklad pod dlažbu z betonu prostého bez zvýšených nároků na prostředí tř. C 20/25 tl. do 100 mm</t>
  </si>
  <si>
    <t>"podkladní betonové lože pod dlažbu ve svahu, výkaz, viz příloha B., D.1, D.2, D.3"</t>
  </si>
  <si>
    <t>437,60</t>
  </si>
  <si>
    <t>444,53</t>
  </si>
  <si>
    <t>"podkladní betonové lože pod dlažbu ve dně, výkaz"</t>
  </si>
  <si>
    <t>38</t>
  </si>
  <si>
    <t>451571111</t>
  </si>
  <si>
    <t>Lože pod dlažby ze štěrkopísku vrstva tl do 100 mm</t>
  </si>
  <si>
    <t>-571966166</t>
  </si>
  <si>
    <t>Lože pod dlažby ze štěrkopísků, tl. vrstvy do 100 mm</t>
  </si>
  <si>
    <t>"pod bet. lože dlažby ve svahu, výkaz, viz příloha B., D.1, D.2, D.3"</t>
  </si>
  <si>
    <t>441,82</t>
  </si>
  <si>
    <t>446,13</t>
  </si>
  <si>
    <t>"pod bet. deskou ve dně, výkaz"</t>
  </si>
  <si>
    <t>39</t>
  </si>
  <si>
    <t>457572114</t>
  </si>
  <si>
    <t>Filtrační vrstvy ze štěrkopísku se zhutněním frakce od 0 až 45 do 0 až 63 mm</t>
  </si>
  <si>
    <t>-1572736473</t>
  </si>
  <si>
    <t>Filtrační vrstvy jakékoliv tloušťky a sklonu ze štěrkopísků se zhutněním do 10 pojezdů/m3, frakce od 0-45 do 0-63 mm</t>
  </si>
  <si>
    <t>"výkaz, viz příloha B., D.1, D.2, D.3, D.11"</t>
  </si>
  <si>
    <t>"podkladní štěrkopískové lože pod bet. lože dnové dlažby"</t>
  </si>
  <si>
    <t>71,27*0,1</t>
  </si>
  <si>
    <t>"filtrační vrstva pod dlažbou chodníku celkové tl. 0,28 m (v různých frakcích)"</t>
  </si>
  <si>
    <t>8,05*0,28</t>
  </si>
  <si>
    <t>40</t>
  </si>
  <si>
    <t>457971122</t>
  </si>
  <si>
    <t>Zřízení vrstvy z geotextilie o sklonu přes 10° do 35° š přes 3 do 7,5 m</t>
  </si>
  <si>
    <t>25235661</t>
  </si>
  <si>
    <t>Zřízení vrstvy z geotextilie s přesahem bez připevnění k podkladu, s potřebným dočasným zatěžováním včetně zakotvení okraje o sklonu přes 10° do 35°, šířky geotextilie přes 3 do 7,5 m</t>
  </si>
  <si>
    <t>"zpevnění zatravněné části sjezdu do koryta, výkaz, viz příloha B., D.1, D.2, D.3, D.11"</t>
  </si>
  <si>
    <t>"ve svahu"</t>
  </si>
  <si>
    <t>3,6*4,0</t>
  </si>
  <si>
    <t>"v rovině"</t>
  </si>
  <si>
    <t>2,2*4,0</t>
  </si>
  <si>
    <t>41</t>
  </si>
  <si>
    <t>69311035</t>
  </si>
  <si>
    <t>geotextilie tkaná separační, filtrační, výztužná PP pevnost v tahu 30kN/m</t>
  </si>
  <si>
    <t>-404344661</t>
  </si>
  <si>
    <t>"pro zpevnění zatravněné části sjezdu do koryta, ztratné 8 %, viz příloha B., D.1, D.2, D.3"</t>
  </si>
  <si>
    <t>3,6*4,0*1,08</t>
  </si>
  <si>
    <t>2,2*4,0*1,08</t>
  </si>
  <si>
    <t>42</t>
  </si>
  <si>
    <t>461310312</t>
  </si>
  <si>
    <t>Patka z betonu pro prostředí s mrazovými cykly C 25/30</t>
  </si>
  <si>
    <t>980532286</t>
  </si>
  <si>
    <t>Patka z betonu prostého do rýhy nebo do bednění s provedením dilatačních spár v osové vzdálenosti 2 m a jejich zalitím živičnou zálivkou z betonu pro prostředí s mrazovými cykly tř. C 25/30</t>
  </si>
  <si>
    <t>"z betonu C 25/30 XF3, včetně bednění, výkaz, viz příloha B., D.1, D.2, D.3, D.6"</t>
  </si>
  <si>
    <t>"bet. patka"</t>
  </si>
  <si>
    <t>38,58</t>
  </si>
  <si>
    <t>41,41</t>
  </si>
  <si>
    <t>"betonové prahy, výkaz"</t>
  </si>
  <si>
    <t>6,78</t>
  </si>
  <si>
    <t>"bet. patka pro dlažbu ve dně (v rozšířeném profilu), výkaz"</t>
  </si>
  <si>
    <t>6,39</t>
  </si>
  <si>
    <t>43</t>
  </si>
  <si>
    <t>462512270</t>
  </si>
  <si>
    <t>Zához z lomového kamene s proštěrkováním z terénu hmotnost do 200 kg</t>
  </si>
  <si>
    <t>-1476181919</t>
  </si>
  <si>
    <t>Zához z lomového kamene neupraveného záhozového s proštěrkováním z terénu, hmotnosti jednotlivých kamenů do 200 kg</t>
  </si>
  <si>
    <t>"zához ve dně v místě chybějící nebo porušené dlažby ve dně nad rozdělovacím objektem, odborný odhad, viz příloha B., D.1, D.2, D.3"</t>
  </si>
  <si>
    <t>44</t>
  </si>
  <si>
    <t>462519002</t>
  </si>
  <si>
    <t>Příplatek za urovnání ploch záhozu z lomového kamene hmotnost do 200 kg</t>
  </si>
  <si>
    <t>1728341465</t>
  </si>
  <si>
    <t>Zához z lomového kamene neupraveného záhozového Příplatek k cenám za urovnání viditelných ploch záhozu z kamene, hmotnosti jednotlivých kamenů do 200 kg</t>
  </si>
  <si>
    <t>"líc záhozu ve dně, odborný odhad, viz příloha B., D.1, D.2, D.3"</t>
  </si>
  <si>
    <t>16,0</t>
  </si>
  <si>
    <t>45</t>
  </si>
  <si>
    <t>463212111</t>
  </si>
  <si>
    <t>Rovnanina z lomového kamene upraveného s vyklínováním spár úlomky kamene</t>
  </si>
  <si>
    <t>1421797614</t>
  </si>
  <si>
    <t>Rovnanina z lomového kamene upraveného, tříděného jakékoliv tloušťky rovnaniny s vyklínováním spár a dutin úlomky kamene</t>
  </si>
  <si>
    <t>"kámen v patě opevnění (kámen min. hmotnosti 75 kg, tj.kámen 40 x 25 x 30 cm), výkaz, viz příloha B., D.1, D.2, D.3, D.6"</t>
  </si>
  <si>
    <t>14,23</t>
  </si>
  <si>
    <t>30,38</t>
  </si>
  <si>
    <t>46</t>
  </si>
  <si>
    <t>465511521</t>
  </si>
  <si>
    <t>Dlažba z lomového kamene do malty s vyplněním spár maltou a vyspárováním plocha nad 20 m2 tl 200 mm</t>
  </si>
  <si>
    <t>-2135561433</t>
  </si>
  <si>
    <t>Dlažba z lomového kamene upraveného vodorovná nebo plocha ve sklonu do 1:2 s dodáním hmot do cementové malty, s vyplněním spár a s vyspárováním cementovou maltou v ploše přes 20 m2, tl. 200 mm</t>
  </si>
  <si>
    <t>"dlažba z dovezeného kamene, viz příloha B., D.1, D.2, D.3, D.6"</t>
  </si>
  <si>
    <t>"svahová dlažba z lom. kamene, výkaz"</t>
  </si>
  <si>
    <t>430,94</t>
  </si>
  <si>
    <t>437,88</t>
  </si>
  <si>
    <t>"dlažba ve dně z lom. kamene, výkaz"</t>
  </si>
  <si>
    <t>"odpočet dlažby z očištěného rozebraného lomového kamene"</t>
  </si>
  <si>
    <t>-35,872</t>
  </si>
  <si>
    <t>47</t>
  </si>
  <si>
    <t>465511521R</t>
  </si>
  <si>
    <t>1642038186</t>
  </si>
  <si>
    <t>"dlažba z očištěného rozebraného lomového kamene (cena snížena o cenu kamene), viz příloha B., D.1, D.2, D.3, D.6"</t>
  </si>
  <si>
    <t>35,872</t>
  </si>
  <si>
    <t>Komunikace pozemní</t>
  </si>
  <si>
    <t>48</t>
  </si>
  <si>
    <t>591111111</t>
  </si>
  <si>
    <t>Kladení dlažby z kostek velkých z kamene do lože z kameniva těženého tl 50 mm</t>
  </si>
  <si>
    <t>-1441723316</t>
  </si>
  <si>
    <t>Kladení dlažby z kostek s provedením lože do tl. 50 mm, s vyplněním spár, s dvojím beraněním a se smetením přebytečného materiálu na krajnici velkých z kamene, do lože z kameniva těženého</t>
  </si>
  <si>
    <t>"přejezd z žulových kostek, viz příloha B., D.1, D.2, D.3, D.11"</t>
  </si>
  <si>
    <t>49</t>
  </si>
  <si>
    <t>58381008</t>
  </si>
  <si>
    <t>kostka dlažební žula velká 15/17</t>
  </si>
  <si>
    <t>-690694347</t>
  </si>
  <si>
    <t>"žulové kostky pro přejezd, ztratné 1 %, viz příloha B., D.1, D.2, D.3, D.11"</t>
  </si>
  <si>
    <t>7,0*1,15*1,01</t>
  </si>
  <si>
    <t>Ostatní konstrukce a práce, bourání</t>
  </si>
  <si>
    <t>50</t>
  </si>
  <si>
    <t>916131112</t>
  </si>
  <si>
    <t>Osazení silničního obrubníku betonového ležatého bez boční opěry do lože z betonu prostého</t>
  </si>
  <si>
    <t>1957922833</t>
  </si>
  <si>
    <t>Osazení silničního obrubníku betonového se zřízením lože, s vyplněním a zatřením spár cementovou maltou ležatého bez boční opěry, do lože z betonu prostého</t>
  </si>
  <si>
    <t>"pro nový chodník pro přejezd, viz příloha B., D.1, D.2, D.3, D.11"</t>
  </si>
  <si>
    <t>"silniční nájezdové betonové obrubníky, 5,0 + 6,0 m"</t>
  </si>
  <si>
    <t>5,0+6,0</t>
  </si>
  <si>
    <t>51</t>
  </si>
  <si>
    <t>59217029</t>
  </si>
  <si>
    <t>obrubník betonový silniční nájezdový 1000x150x150mm</t>
  </si>
  <si>
    <t>-1392732745</t>
  </si>
  <si>
    <t>"pro nový chodník (přejezd), viz příloha B., D.1, D.2, D.3, D.11"</t>
  </si>
  <si>
    <t>52</t>
  </si>
  <si>
    <t>916131212</t>
  </si>
  <si>
    <t>Osazení silničního obrubníku betonového stojatého bez boční opěry do lože z betonu prostého</t>
  </si>
  <si>
    <t>-1445075813</t>
  </si>
  <si>
    <t>Osazení silničního obrubníku betonového se zřízením lože, s vyplněním a zatřením spár cementovou maltou stojatého bez boční opěry, do lože z betonu prostého</t>
  </si>
  <si>
    <t>"silniční přechodové betonové obrubníky, 2,0 m"</t>
  </si>
  <si>
    <t>2,0</t>
  </si>
  <si>
    <t>53</t>
  </si>
  <si>
    <t>59217030</t>
  </si>
  <si>
    <t>obrubník betonový silniční přechodový 1000x150x150-250mm</t>
  </si>
  <si>
    <t>1930810820</t>
  </si>
  <si>
    <t>54</t>
  </si>
  <si>
    <t>919735124</t>
  </si>
  <si>
    <t>Řezání stávajícího betonového krytu hl do 200 mm</t>
  </si>
  <si>
    <t>88218661</t>
  </si>
  <si>
    <t>Řezání stávajícího betonového krytu nebo podkladu hloubky přes 150 do 200 mm</t>
  </si>
  <si>
    <t>"proříznutí - oddělení schodů od opevnění svahů, výkaz, viz příloha B., D.1, D.2, D.3"</t>
  </si>
  <si>
    <t>"LB - mezi PF 7 - PF 8"</t>
  </si>
  <si>
    <t>2*3,6</t>
  </si>
  <si>
    <t>"PB - mezi PF 7 - PF 8"</t>
  </si>
  <si>
    <t>"LB - mezi PF 11 - PF 12"</t>
  </si>
  <si>
    <t>3,4</t>
  </si>
  <si>
    <t>"PB - PF 20"</t>
  </si>
  <si>
    <t>3,6</t>
  </si>
  <si>
    <t>"odříznutí betonových obrubníků od krajnice vozovky před jejich vybouráním"</t>
  </si>
  <si>
    <t>55</t>
  </si>
  <si>
    <t>981513116</t>
  </si>
  <si>
    <t>Demolice konstrukcí objektů z betonu prostého těžkou mechanizací</t>
  </si>
  <si>
    <t>-1879672071</t>
  </si>
  <si>
    <t>Demolice konstrukcí objektů těžkými mechanizačními prostředky konstrukcí z betonu prostého</t>
  </si>
  <si>
    <t>"stávající betonové monolitické desky tl. 0,1 m, výkaz, viz příloha B., D.1, D.2, D.3"</t>
  </si>
  <si>
    <t>115,07*0,1</t>
  </si>
  <si>
    <t>102,70*0,1</t>
  </si>
  <si>
    <t>997</t>
  </si>
  <si>
    <t>Přesun sutě</t>
  </si>
  <si>
    <t>56</t>
  </si>
  <si>
    <t>997013811R0</t>
  </si>
  <si>
    <t>Likvidace stavebního odpadu dřevěného</t>
  </si>
  <si>
    <t>1868386369</t>
  </si>
  <si>
    <t>Likvidace stavebního odpadu dřevěného včetně naložení, dopravy, uložení a případného poplatku za uložení</t>
  </si>
  <si>
    <t>"pařezy mnohokmenů, viz příloha B., D.1, D.2, D.3"</t>
  </si>
  <si>
    <t>1*1,5</t>
  </si>
  <si>
    <t>57</t>
  </si>
  <si>
    <t>997221861R10</t>
  </si>
  <si>
    <t xml:space="preserve">Likvidace stavebního odpadu z kamene a prostého betonu </t>
  </si>
  <si>
    <t>-848517104</t>
  </si>
  <si>
    <t>Likvidace stavebního odpadu z kamene a prostého betonu včetně naložení, dopravy, uložení a případného poplatku za uložení</t>
  </si>
  <si>
    <t>"odpad, viz příloha D.1"</t>
  </si>
  <si>
    <t>"vybourané obrubníky"</t>
  </si>
  <si>
    <t>2,665</t>
  </si>
  <si>
    <t>"stávající betonové monolitické desky"</t>
  </si>
  <si>
    <t>(115,07+102,70)*0,1*2,2</t>
  </si>
  <si>
    <t>"rozebrané svahové opevnění - 30 % stávajících betonových dlaždic (0,5 x 0,5 x 0,06 m)"</t>
  </si>
  <si>
    <t>58,735*0,3*2,2</t>
  </si>
  <si>
    <t>998</t>
  </si>
  <si>
    <t>Přesun hmot</t>
  </si>
  <si>
    <t>58</t>
  </si>
  <si>
    <t>998332011</t>
  </si>
  <si>
    <t>Přesun hmot pro úpravy vodních toků a kanály</t>
  </si>
  <si>
    <t>1901962748</t>
  </si>
  <si>
    <t>Přesun hmot pro úpravy vodních toků a kanály, hráze rybníků apod. dopravní vzdálenost do 500 m</t>
  </si>
  <si>
    <t>1.2 - SO 01.2 - Rekonstrukce zdí pod mostem</t>
  </si>
  <si>
    <t xml:space="preserve">    3 - Svislé a kompletní konstrukce</t>
  </si>
  <si>
    <t>PSV - Práce a dodávky PSV</t>
  </si>
  <si>
    <t xml:space="preserve">    711 - Izolace proti vodě, vlhkosti a plynům</t>
  </si>
  <si>
    <t>129253101</t>
  </si>
  <si>
    <t>Čištění otevřených koryt vodotečí šíře dna do 5 m hl do 2,5 m v hornině třídy těžitelnosti I skupiny 3 strojně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</si>
  <si>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</si>
  <si>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"úprava nivelety dna (i v místě kaveren), výkaz, viz příloha B., D.1, D.2, D.3"</t>
  </si>
  <si>
    <t>3,53</t>
  </si>
  <si>
    <t>139001101R</t>
  </si>
  <si>
    <t>Příplatek za ztížení vykopávky pod mostem</t>
  </si>
  <si>
    <t>-1404710383</t>
  </si>
  <si>
    <t>"úprava nivelety dna (i v místě kaveren) pod mostem, výkaz, viz příloha B., D.1, D.2, D.3"</t>
  </si>
  <si>
    <t>59009462</t>
  </si>
  <si>
    <t>"materiál z úpravy nivelety dna"</t>
  </si>
  <si>
    <t>777960634</t>
  </si>
  <si>
    <t>"přeložení zemního materiálu (pro odvoz), výkaz, viz příloha B"</t>
  </si>
  <si>
    <t>-1504283791</t>
  </si>
  <si>
    <t>Svislé a kompletní konstrukce</t>
  </si>
  <si>
    <t>321321115</t>
  </si>
  <si>
    <t>Konstrukce vodních staveb ze ŽB mrazuvzdorného tř. C 25/30</t>
  </si>
  <si>
    <t>338364552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</si>
  <si>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</si>
  <si>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"dobetonování prahů po jejich odbourání, výkaz, viz příloha B., D.1, D.2, D.3"</t>
  </si>
  <si>
    <t>0,3+0,2</t>
  </si>
  <si>
    <t>321351010</t>
  </si>
  <si>
    <t>Bednění konstrukcí vodních staveb rovinné - zřízení</t>
  </si>
  <si>
    <t>-1608550186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</si>
  <si>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</si>
  <si>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"bednění - dobetonávka prahu, výkaz, viz příloha B.1, D.1, D2, D.3"</t>
  </si>
  <si>
    <t>1,20</t>
  </si>
  <si>
    <t>321352010</t>
  </si>
  <si>
    <t>Bednění konstrukcí vodních staveb rovinné - odstranění</t>
  </si>
  <si>
    <t>-1413339270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</si>
  <si>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</si>
  <si>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919735126R</t>
  </si>
  <si>
    <t>Řezání stávajících konstrukcí z betonu</t>
  </si>
  <si>
    <t>1274626494</t>
  </si>
  <si>
    <t>"vodorovné odříznutí vrchu degradovaného betonu prahu, viz příloha B.1, D.1, D2, D.3"</t>
  </si>
  <si>
    <t>2*2,85</t>
  </si>
  <si>
    <t>931994142R</t>
  </si>
  <si>
    <t>Těsnění dilatační spáry betonové konstrukce polyuretanovým tmelem do pl 4,0 cm2</t>
  </si>
  <si>
    <t>52904053</t>
  </si>
  <si>
    <t>Těsnění spáry betonové konstrukce pásy, profily, tmely tmelem polyuretanovým spáry dilatační do 4,0 cm2</t>
  </si>
  <si>
    <t>"dilatace vodorovného i svislého líce v místě rubu zdi, viz příloha B.1, D.1, D2, D.3"</t>
  </si>
  <si>
    <t>16,0+0,8</t>
  </si>
  <si>
    <t>961041211</t>
  </si>
  <si>
    <t>Bourání mostních základů z betonu prostého</t>
  </si>
  <si>
    <t>-243201350</t>
  </si>
  <si>
    <t>Bourání mostních konstrukcí základů z prostého betonu</t>
  </si>
  <si>
    <t>"odbourání vrchní degradované části betonového prahu, výkaz, viz příloha B.1, D.1, D2, D.3"</t>
  </si>
  <si>
    <t>0,28+0,20</t>
  </si>
  <si>
    <t>985112113</t>
  </si>
  <si>
    <t>Odsekání degradovaného betonu stěn tl do 50 mm</t>
  </si>
  <si>
    <t>-1544222292</t>
  </si>
  <si>
    <t>Odsekání degradovaného betonu stěn, tloušťky přes 30 do 50 mm</t>
  </si>
  <si>
    <t>"odbourání bet. stěn pod mostem, výkaz, odpočet kubatury prahu, viz příloha B.1, D.1, D2, D.3"</t>
  </si>
  <si>
    <t>(2,63-0,28-0,20)/0,04</t>
  </si>
  <si>
    <t>985112192</t>
  </si>
  <si>
    <t>Příplatek k odsekání degradovaného betonu za práci ve stísněném prostoru</t>
  </si>
  <si>
    <t>-485181471</t>
  </si>
  <si>
    <t>Odsekání degradovaného betonu Příplatek k cenám za práci ve stísněném prostoru</t>
  </si>
  <si>
    <t>"odbourání bet. stěn pod mostem, výkaz, viz příloha B.1, D.1, D2, D.3"</t>
  </si>
  <si>
    <t>53,75</t>
  </si>
  <si>
    <t>985112193</t>
  </si>
  <si>
    <t>Příplatek k odsekání degradovaného betonu za plochu do 10 m2 jednotlivě</t>
  </si>
  <si>
    <t>584310537</t>
  </si>
  <si>
    <t>Odsekání degradovaného betonu Příplatek k cenám za plochu do 10 m2 jednotlivě</t>
  </si>
  <si>
    <t>985121122</t>
  </si>
  <si>
    <t>Tryskání degradovaného betonu stěn a rubu kleneb vodou pod tlakem do 1250 barů</t>
  </si>
  <si>
    <t>-312330030</t>
  </si>
  <si>
    <t>Tryskání degradovaného betonu stěn, rubu kleneb a podlah vodou pod tlakem přes 300 do 1 250 barů</t>
  </si>
  <si>
    <t>"očištění v celé ploše včetně kaveren, výkaz, viz příloha B.1, D.1, D2, D.3"</t>
  </si>
  <si>
    <t>"svislá plocha zdi"</t>
  </si>
  <si>
    <t>16,37</t>
  </si>
  <si>
    <t>15,57</t>
  </si>
  <si>
    <t>"vodorovná plocha zdi"</t>
  </si>
  <si>
    <t>11,75</t>
  </si>
  <si>
    <t>24,93</t>
  </si>
  <si>
    <t>"plocha po odbourání části prahu"</t>
  </si>
  <si>
    <t>2,68</t>
  </si>
  <si>
    <t>985121911</t>
  </si>
  <si>
    <t>Příplatek k tryskání degradovaného betonu za práci ve stísněném prostoru</t>
  </si>
  <si>
    <t>-1441865945</t>
  </si>
  <si>
    <t>Tryskání degradovaného betonu Příplatek k cenám za práci ve stísněném prostoru</t>
  </si>
  <si>
    <t>"otryskání bet. stěn pod mostem, výkaz, viz příloha B.1, D.1, D2, D.3"</t>
  </si>
  <si>
    <t>71,30</t>
  </si>
  <si>
    <t>985121912</t>
  </si>
  <si>
    <t>Příplatek k tryskání degradovaného betonu za plochu do 10 m2 jednotlivě</t>
  </si>
  <si>
    <t>-554700844</t>
  </si>
  <si>
    <t>Tryskání degradovaného betonu Příplatek k cenám za plochu do 10 m2 jednotlivě</t>
  </si>
  <si>
    <t>985241110R0</t>
  </si>
  <si>
    <t>Plombování zdiva betonem C 25/30 s upěchováním včetně vybourání narušeného zdiva do 1 m3</t>
  </si>
  <si>
    <t>1060236531</t>
  </si>
  <si>
    <t>Plombování zdiva včetně vybourání narušeného zdiva betonem s upěchováním, objemu do 1 m3</t>
  </si>
  <si>
    <t>"dobetonávka včetně bednění, viz příloha B.1, D.1, D2, D.3"</t>
  </si>
  <si>
    <t>"LB, odpočet kubatury prahu, výkaz"</t>
  </si>
  <si>
    <t>0,98-(0,3+0,2)</t>
  </si>
  <si>
    <t>"PB, výkaz"</t>
  </si>
  <si>
    <t>0,76</t>
  </si>
  <si>
    <t>985311114</t>
  </si>
  <si>
    <t>Reprofilace stěn cementovými sanačními maltami tl 40 mm</t>
  </si>
  <si>
    <t>1625383768</t>
  </si>
  <si>
    <t>Reprofilace betonu sanačními maltami na cementové bázi ručně stěn, tloušťky přes 30 do 40 mm</t>
  </si>
  <si>
    <t>"reprofilace betonu zdí v tl. 40 mm, výkaz, viz příloha B.1, D.1, D2, D.3"</t>
  </si>
  <si>
    <t>"svislá plocha"</t>
  </si>
  <si>
    <t>0,56/0,04</t>
  </si>
  <si>
    <t>0,46/0,04</t>
  </si>
  <si>
    <t>"vodorovná plocha"</t>
  </si>
  <si>
    <t>0,47/0,04</t>
  </si>
  <si>
    <t>1,0/0,04</t>
  </si>
  <si>
    <t>985331113</t>
  </si>
  <si>
    <t>Dodatečné vlepování betonářské výztuže D 12 mm do cementové aktivované malty včetně vyvrtání otvoru</t>
  </si>
  <si>
    <t>1457236054</t>
  </si>
  <si>
    <t>Dodatečné vlepování betonářské výztuže včetně vyvrtání a vyčištění otvoru cementovou aktivovanou maltou průměr výztuže 12 mm</t>
  </si>
  <si>
    <t>"ocelové kotvy z betonářské žebírkové oceli prům. 12 mm, zalité nesmrštivou cementovou zálivkou, včetně vrtu, výkaz, viz příloha B.1, D.1, D2, D.3"</t>
  </si>
  <si>
    <t>"práh, vrt dl. 0,4 a 0,55 m, kotvy dl. 0,8 m"</t>
  </si>
  <si>
    <t>5*0,4</t>
  </si>
  <si>
    <t>6*0,55</t>
  </si>
  <si>
    <t>"LB, vrt dl. 0,15 - 0,35 m, kotvy dl. 0,4 m"</t>
  </si>
  <si>
    <t>(1+6+3+4)*0,32</t>
  </si>
  <si>
    <t>(4+2)*0,35</t>
  </si>
  <si>
    <t>2*0,15</t>
  </si>
  <si>
    <t>2*0,30</t>
  </si>
  <si>
    <t>"PB, vrt dl. 0,15 - 0,35 m, kotvy dl. 0,4 m"</t>
  </si>
  <si>
    <t>(1+3)*0,30</t>
  </si>
  <si>
    <t>(2+3+2)*0,15</t>
  </si>
  <si>
    <t>(4+1+1+4+2+1+1+8)*0,35</t>
  </si>
  <si>
    <t>5*0,25</t>
  </si>
  <si>
    <t>13021013</t>
  </si>
  <si>
    <t>tyč ocelová žebírková jakost BSt 500S výztuž do betonu D 12mm</t>
  </si>
  <si>
    <t>1305430273</t>
  </si>
  <si>
    <t>tyč ocelová žebírková jakost BSt 500S (10 505) výztuž do betonu D 12mm</t>
  </si>
  <si>
    <t>"ocelové kotvy z betonářské žebírkové oceli prům. 12 mm, výkaz, viz příloha B.1, D.1, D2, D.3"</t>
  </si>
  <si>
    <t>"práh , kotvy dl. 0,8 m"</t>
  </si>
  <si>
    <t>5*0,8*0,00089</t>
  </si>
  <si>
    <t>6*0,8*0,00089</t>
  </si>
  <si>
    <t>"LB, kotvy dl. 0,4 m"</t>
  </si>
  <si>
    <t>(1+6+3+4)*0,4*0,00089</t>
  </si>
  <si>
    <t>(4+2)*0,4*0,00089</t>
  </si>
  <si>
    <t>2*0,40*0,00089</t>
  </si>
  <si>
    <t>"PB, kotvy dl. 0,4 m"</t>
  </si>
  <si>
    <t>(1+3)*0,40*0,00089</t>
  </si>
  <si>
    <t>(2+3+2)*0,40*0,00089</t>
  </si>
  <si>
    <t>(4+1+1+4+2+1+1+8)*0,40*0,00089</t>
  </si>
  <si>
    <t>5*0,40*0,00089</t>
  </si>
  <si>
    <t xml:space="preserve">Likvidace stavebního odpadu z prostého betonu </t>
  </si>
  <si>
    <t>-1288278372</t>
  </si>
  <si>
    <t>Likvidace stavebního odpadu z prostého betonu včetně naložení, dopravy, uložení a případného poplatku za uložení</t>
  </si>
  <si>
    <t>"odbouraný beton, viz příloha B"</t>
  </si>
  <si>
    <t>"beton z odbouraných zdí"</t>
  </si>
  <si>
    <t>53,75*0,04*2,2</t>
  </si>
  <si>
    <t>"beton z odbourání prahů"</t>
  </si>
  <si>
    <t>0,48*2,2</t>
  </si>
  <si>
    <t>PSV</t>
  </si>
  <si>
    <t>Práce a dodávky PSV</t>
  </si>
  <si>
    <t>711</t>
  </si>
  <si>
    <t>Izolace proti vodě, vlhkosti a plynům</t>
  </si>
  <si>
    <t>711191001</t>
  </si>
  <si>
    <t>Provedení adhezního můstku na vodorovné ploše</t>
  </si>
  <si>
    <t>2016410017</t>
  </si>
  <si>
    <t>Provedení nátěru adhezního můstku na ploše vodorovné V</t>
  </si>
  <si>
    <t>"nátěr plochy prahu po odbourání, výkaz, viz příloha D.1"</t>
  </si>
  <si>
    <t>0,43+0,428+0,86</t>
  </si>
  <si>
    <t>24551522</t>
  </si>
  <si>
    <t>tmel PUR lepící a těsnící</t>
  </si>
  <si>
    <t>litr</t>
  </si>
  <si>
    <t>1043343315</t>
  </si>
  <si>
    <t>"pro nátěr plochy prahu po odbourání, výkaz, viz příloha D.1"</t>
  </si>
  <si>
    <t>1,0</t>
  </si>
  <si>
    <t>998711101</t>
  </si>
  <si>
    <t>Přesun hmot tonážní pro izolace proti vodě, vlhkosti a plynům v objektech výšky do 6 m</t>
  </si>
  <si>
    <t>2016202224</t>
  </si>
  <si>
    <t>Přesun hmot pro izolace proti vodě, vlhkosti a plynům stanovený z hmotnosti přesunovaného materiálu vodorovná dopravní vzdálenost do 50 m v objektech výšky do 6 m</t>
  </si>
  <si>
    <t>2 - SO 02 - Rekonstrukce rozdělovacího objektu</t>
  </si>
  <si>
    <t>2.1 - SO 02.1 -  Rekonstrukce rozdělovacího objektu</t>
  </si>
  <si>
    <t xml:space="preserve">    6 - Úpravy povrchů, podlahy a osazování výplní</t>
  </si>
  <si>
    <t xml:space="preserve">    762 - Konstrukce tesařské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</si>
  <si>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</si>
  <si>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</si>
  <si>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</si>
  <si>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317321117</t>
  </si>
  <si>
    <t>Mostní římsy ze ŽB C 25/30</t>
  </si>
  <si>
    <t>1918984962</t>
  </si>
  <si>
    <t>Římsy ze železového betonu C 25/30</t>
  </si>
  <si>
    <t>"parapety pilířů v tl. 0,20 m, výkaz, viz příloha B.1, D.1, D2, D.3, D.5, D.7 - D.10"</t>
  </si>
  <si>
    <t>0,31</t>
  </si>
  <si>
    <t>317353121</t>
  </si>
  <si>
    <t>Bednění mostních říms všech tvarů - zřízení</t>
  </si>
  <si>
    <t>1347894786</t>
  </si>
  <si>
    <t>Bednění mostní římsy zřízení všech tvarů</t>
  </si>
  <si>
    <t>"bednění parapetu pilířů, výkaz, viz příloha B.1, D.1, D2, D.3, D.5, D.7 - D.10"</t>
  </si>
  <si>
    <t>"pilíře na nátoku"</t>
  </si>
  <si>
    <t>1,91</t>
  </si>
  <si>
    <t>"pilíře na výtoku"</t>
  </si>
  <si>
    <t>1,5</t>
  </si>
  <si>
    <t>317353221</t>
  </si>
  <si>
    <t>Bednění mostních říms všech tvarů - odstranění</t>
  </si>
  <si>
    <t>230606227</t>
  </si>
  <si>
    <t>Bednění mostní římsy odstranění všech tvarů</t>
  </si>
  <si>
    <t>320902031R</t>
  </si>
  <si>
    <t xml:space="preserve">Úprava ploch betonových konstrukcí zdrsněním </t>
  </si>
  <si>
    <t>-1835096398</t>
  </si>
  <si>
    <t>Dodatečná úprava ploch betonových konstrukcí zdrsněním</t>
  </si>
  <si>
    <t>"povrchová úprava mostovky rozdělovacího objektu včetně schodů - protiskluzová úprava, viz příloha B.1, D.1, D2, D.3, D.5, D.7 - D.10"</t>
  </si>
  <si>
    <t>11,65*1,20</t>
  </si>
  <si>
    <t>-1027140452</t>
  </si>
  <si>
    <t>"dobetonávka dna rozdělovacího objektu, výkaz, viz příloha B.1, D.1, D2, D.3, D.5, D.7 - D.10"</t>
  </si>
  <si>
    <t>8,30</t>
  </si>
  <si>
    <t>321351030</t>
  </si>
  <si>
    <t>Bednění konstrukcí vodních staveb jinak zakřivené - zřízení</t>
  </si>
  <si>
    <t>914829621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</si>
  <si>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jinak zakřivených než válcově</t>
  </si>
  <si>
    <t>26,58</t>
  </si>
  <si>
    <t>321352030</t>
  </si>
  <si>
    <t>Bednění konstrukcí vodních staveb jinak zakřivené - odstranění</t>
  </si>
  <si>
    <t>781013331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</si>
  <si>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jinak zakřivených než válcově</t>
  </si>
  <si>
    <t>321368211</t>
  </si>
  <si>
    <t>Výztuž železobetonových konstrukcí vodních staveb ze svařovaných sítí</t>
  </si>
  <si>
    <t>803908296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</si>
  <si>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</si>
  <si>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"výkaz, viz příloha B.1, D.1, D2, D.3, D.5, D.7 - D.10"</t>
  </si>
  <si>
    <t>"výztuž dobetonávky dna rozdělovacího objektu, Kari síť prům drátu 8 mm s oky 100 x 100 mm, 5 % pro překrytí"</t>
  </si>
  <si>
    <t>33,76*0,0079*1,05</t>
  </si>
  <si>
    <t>"Kari síť prům drátu 6 mm s oky 100 x 100 mm, výkaz, plus 5 % pro překrytí"</t>
  </si>
  <si>
    <t>"reprofilace pilířů"</t>
  </si>
  <si>
    <t>26,15*0,00444*1,05</t>
  </si>
  <si>
    <t>421321127</t>
  </si>
  <si>
    <t>Mostní nosné konstrukce deskové ze ŽB C 25/30</t>
  </si>
  <si>
    <t>1967410492</t>
  </si>
  <si>
    <t>Mostní železobetonové nosné konstrukce deskové nebo klenbové deskové, z betonu C 25/30</t>
  </si>
  <si>
    <t>"mostovka rozdělovacího objektu včetně schodů, viz příloha B.1, D.1, D2, D.3, D.5, D.7 - D.10"</t>
  </si>
  <si>
    <t>11,65*1,20*0,16</t>
  </si>
  <si>
    <t>2*0,09*1,20</t>
  </si>
  <si>
    <t>421361412</t>
  </si>
  <si>
    <t>Výztuž mostních desek ze svařovaných sítí nad 4 kg/m2</t>
  </si>
  <si>
    <t>1069359356</t>
  </si>
  <si>
    <t>Výztuž deskových konstrukcí ze svařovaných sítí přes 4 kg/m2</t>
  </si>
  <si>
    <t>"výztuž mostovky v obou lících, Kari síť prům drátu 10 mm s oky 150 x 150 mm, 5 % pro překrytí, výkaz, viz příloha B.1, D.1, D2, D.3, D.5, D.7 - D.10"</t>
  </si>
  <si>
    <t>2*11,57*1,12*0,007312*1,05</t>
  </si>
  <si>
    <t>421955112</t>
  </si>
  <si>
    <t>Bednění z překližek na mostní skruži - zřízení</t>
  </si>
  <si>
    <t>1983029828</t>
  </si>
  <si>
    <t>Bednění na mostní skruži zřízení bednění z překližek</t>
  </si>
  <si>
    <t>2*11,65*0,16</t>
  </si>
  <si>
    <t>2*1,20*0,16</t>
  </si>
  <si>
    <t>2*1,20*0,15+2*0,63*0,15</t>
  </si>
  <si>
    <t>2*1,20*0,15+2*0,50*0,15</t>
  </si>
  <si>
    <t>421955212</t>
  </si>
  <si>
    <t>Bednění z překližek na mostní skruži - odstranění</t>
  </si>
  <si>
    <t>1419887908</t>
  </si>
  <si>
    <t>Bednění na mostní skruži odstranění bednění z překližek</t>
  </si>
  <si>
    <t>Úpravy povrchů, podlahy a osazování výplní</t>
  </si>
  <si>
    <t>618631112R</t>
  </si>
  <si>
    <t>Stěrka z těsnící malty dvouvrstvá zaoblených ploch konstrukcí vodních staveb</t>
  </si>
  <si>
    <t>-1142337575</t>
  </si>
  <si>
    <t>Úprava povrchu betonových konstrukcí vodních staveb stěrkou z těsnící cementové malty dvouvrstvé, ploch zaoblených</t>
  </si>
  <si>
    <t>"konečná úprava přelivné plochy jezu po odbednění, výkaz, viz příloha B.1, D.1, D2, D.3, D.5, D.7 - D.10"</t>
  </si>
  <si>
    <t>915241112R</t>
  </si>
  <si>
    <t>Bezpečnostní barevný povrch pro podklad betonový</t>
  </si>
  <si>
    <t>-1128656645</t>
  </si>
  <si>
    <t>"výstražné značení hran schodů manipulační lávky (vodorovný i svislý líc), 3 ks, viz příloha B.1, D.1, D2, D.3, D.5, D.7 - D.10"</t>
  </si>
  <si>
    <t>3*1,20*(0,1+0,1)</t>
  </si>
  <si>
    <t>628613611</t>
  </si>
  <si>
    <t>Žárové zinkování ponorem dílů ocelových konstrukcí mostů hmotnosti do 100 kg</t>
  </si>
  <si>
    <t>1612612725</t>
  </si>
  <si>
    <t>Žárové zinkování ponorem dílů ocelových konstrukcí mostů hmotnosti dílců do 100 kg</t>
  </si>
  <si>
    <t>"silnostěnné jackly 60 x 60 x 8 mm pro vložení topného kabelu v rámci budoucí akce, viz příloha B.1, D.1, D2, D.3, D.5, D.7 - D.10"</t>
  </si>
  <si>
    <t>(1,78+2*1,80+1,82+1,30+1,32+1,85+1,88)*10,0</t>
  </si>
  <si>
    <t>R - 00006</t>
  </si>
  <si>
    <t>Ocelové zábradlí žárově zinkováno ponorem</t>
  </si>
  <si>
    <t>soubor</t>
  </si>
  <si>
    <t>82772784</t>
  </si>
  <si>
    <t>"zábradlí na zdech a lávce včetně ošetření oceli a dodávky materiálu, viz příloha B.1, D.1, D2, D.3, D.5, D.7 - D.10"</t>
  </si>
  <si>
    <t>"montáž, včetně spojovacího materiálu"</t>
  </si>
  <si>
    <t>"a) zábradlí na zdech rozdělovacího objektu"</t>
  </si>
  <si>
    <t>"sloupky (16 ks) z trubek D 60,3 mm a tl. 5 mm"</t>
  </si>
  <si>
    <t>"vodorovné příčky z trubek D 60,3 mm a tl. 2,9 mm (cca 3 x 47 m)"</t>
  </si>
  <si>
    <t>"spojky z trubek D 48,3 mm, 8 ks"</t>
  </si>
  <si>
    <t>"patky - ocel. desky 250 x 250 x 10 mm, 21 ks"</t>
  </si>
  <si>
    <t>"b) zábradlí na výtokové straně lávky"</t>
  </si>
  <si>
    <t>"sloupky (5 ks) a rámy z jacklů 60 x 60 x 5 mm"</t>
  </si>
  <si>
    <t>"výplň zábradlí - plocháče 40 x 8 mm (91 ks)"</t>
  </si>
  <si>
    <t>"c) zábradlí na vtokové straně lávky"</t>
  </si>
  <si>
    <t>"rámy z jacklů 60 x 60 x 5 mm"</t>
  </si>
  <si>
    <t>"výplň zábradlí - plocháče 40 x 8 mm (83 ks)"</t>
  </si>
  <si>
    <t>"jackly pro připevnění 60 x 60 x 5 mm"</t>
  </si>
  <si>
    <t>-1167069620</t>
  </si>
  <si>
    <t>"vodorovné proříznutí vrchu pilířů pro parapet, viz příloha B.1, D.1, D2, D.3, D.5, D.7 - D.10"</t>
  </si>
  <si>
    <t>3*(1,6+0,7)</t>
  </si>
  <si>
    <t>3*(1,05+0,7)</t>
  </si>
  <si>
    <t>931976112</t>
  </si>
  <si>
    <t>Úprava dilatační spáry z asfaltové lepenky dvojité</t>
  </si>
  <si>
    <t>-581490372</t>
  </si>
  <si>
    <t>Úprava dilatační spáry konstrukcí z prostého nebo železového betonu s použitím asfaltové lepenky dvojité s oboustrannými asfaltovými nátěry</t>
  </si>
  <si>
    <t>"dilatace mostovky, viz příloha B.1, D.1, D2, D.3, D.5, D.7 - D.10"</t>
  </si>
  <si>
    <t>"na pilířích"</t>
  </si>
  <si>
    <t>3*(1,2*0,55+2*0,55*0,14)</t>
  </si>
  <si>
    <t>"na LB zdi"</t>
  </si>
  <si>
    <t>1,2*0,3+1,2*0,14+2*0,3*0,14</t>
  </si>
  <si>
    <t>"na PB zdi"</t>
  </si>
  <si>
    <t>1,2*0,3+1,2*0,43+2*0,3*0,43</t>
  </si>
  <si>
    <t>931992121</t>
  </si>
  <si>
    <t>Výplň dilatačních spár z extrudovaného polystyrénu tl 20 mm</t>
  </si>
  <si>
    <t>1145149124</t>
  </si>
  <si>
    <t>Výplň dilatačních spár z polystyrenu extrudovaného, tloušťky 20 mm</t>
  </si>
  <si>
    <t>"dilatace v místě dobetonávky rozděl. objektu a stávajícího vývaru, viz příloha B.1, D.1, D2, D.3, D.5, D.7 - D.10"</t>
  </si>
  <si>
    <t>(4,5+6,5)*0,2</t>
  </si>
  <si>
    <t>"dilatace mostovky"</t>
  </si>
  <si>
    <t>3*(2*0,51*0,14)</t>
  </si>
  <si>
    <t>1,2*0,14+2*0,26*0,14</t>
  </si>
  <si>
    <t>1,2*0,41+2*0,26*0,41</t>
  </si>
  <si>
    <t>554901571</t>
  </si>
  <si>
    <t>4,5+6,5</t>
  </si>
  <si>
    <t>3*(2*0,55+4*0,14)</t>
  </si>
  <si>
    <t>1,2+2*0,30+2*0,14</t>
  </si>
  <si>
    <t>1,2+2*0,30+2*0,41</t>
  </si>
  <si>
    <t>934956221R</t>
  </si>
  <si>
    <t>Stavidlové tabule z dubového dřeva tl 80 mm</t>
  </si>
  <si>
    <t>-580512843</t>
  </si>
  <si>
    <t>Přepadová a ochranná zařízení nádrží stavidlové tabule z fošen na drážku spojených svlaky, s ocelovými pásy ukončenými okem, z dubového dřeva s impregnací , tl. 80 mm</t>
  </si>
  <si>
    <t>"výměna dubových trámů kce stavidel (včetně impregnace dřeva), výkaz, viz příloha B.1, D.1, D2, D.3, D.5, D.7 - D.10"</t>
  </si>
  <si>
    <t>2,145*0,15+2,14*0,15+2,88*0,56+2,70*0,97</t>
  </si>
  <si>
    <t>76271181R0</t>
  </si>
  <si>
    <t>Demontáž vodočetné latě</t>
  </si>
  <si>
    <t>1159846137</t>
  </si>
  <si>
    <t>"demontáž vodočetné latě, 1 kus, viz příloha D.1, D2"</t>
  </si>
  <si>
    <t>936501111</t>
  </si>
  <si>
    <t>Limnigrafická lať</t>
  </si>
  <si>
    <t>-1211640125</t>
  </si>
  <si>
    <t>Limnigrafická lať osazená v jakémkoliv sklonu</t>
  </si>
  <si>
    <t>"montáž nové latě a její osazení, 1 kus, viz příloha D.1, D2"</t>
  </si>
  <si>
    <t>941111111</t>
  </si>
  <si>
    <t>Montáž lešení řadového trubkového lehkého s podlahami zatížení do 200 kg/m2 š do 0,9 m v do 10 m</t>
  </si>
  <si>
    <t>1483615223</t>
  </si>
  <si>
    <t>Montáž lešení řadového trubkového lehkého pracovního s podlahami s provozním zatížením tř. 3 do 200 kg/m2 šířky tř. W06 od 0,6 do 0,9 m, výšky do 10 m</t>
  </si>
  <si>
    <t>"viz příloha B.1, D.1, D2, D.3, D.5, D.7 - D.10"</t>
  </si>
  <si>
    <t>"pilíře"</t>
  </si>
  <si>
    <t>6*2,6*1,5</t>
  </si>
  <si>
    <t>"zdi"</t>
  </si>
  <si>
    <t>2*1,2*1,5</t>
  </si>
  <si>
    <t>941111211</t>
  </si>
  <si>
    <t>Příplatek k lešení řadovému trubkovému lehkému s podlahami š 0,9 m v 10 m za první a ZKD den použití</t>
  </si>
  <si>
    <t>-1470456710</t>
  </si>
  <si>
    <t>Montáž lešení řadového trubkového lehkého pracovního s podlahami s provozním zatížením tř. 3 do 200 kg/m2 Příplatek za první a každý další den použití lešení k ceně -1111</t>
  </si>
  <si>
    <t>30*23,4</t>
  </si>
  <si>
    <t>10*3,6</t>
  </si>
  <si>
    <t>941111811</t>
  </si>
  <si>
    <t>Demontáž lešení řadového trubkového lehkého s podlahami zatížení do 200 kg/m2 š do 0,9 m v do 10 m</t>
  </si>
  <si>
    <t>1765768914</t>
  </si>
  <si>
    <t>Demontáž lešení řadového trubkového lehkého pracovního s podlahami s provozním zatížením tř. 3 do 200 kg/m2 šířky tř. W06 od 0,6 do 0,9 m, výšky do 10 m</t>
  </si>
  <si>
    <t>"viz montáž, viz příloha B.1, D.1, D2, D.3, D.5, D.7 - D.10"</t>
  </si>
  <si>
    <t>27,0</t>
  </si>
  <si>
    <t>9446R</t>
  </si>
  <si>
    <t>Pohony ručně ovládané</t>
  </si>
  <si>
    <t>1702358225</t>
  </si>
  <si>
    <t>"rozebrání a vyčištění pohonů, vyčištění maznic a mazné drážky, viz příloha B.1, D.1, D2, D.3"</t>
  </si>
  <si>
    <t>"namazání soukolí nelepivým mazadlem, případná výměna opotřebovaných dílů, zpět sestavení a osazení pohonů"</t>
  </si>
  <si>
    <t>"včetně nových krytů pohonů a jejich nátěru"</t>
  </si>
  <si>
    <t>961044111</t>
  </si>
  <si>
    <t>Bourání základů z betonu prostého</t>
  </si>
  <si>
    <t>780074786</t>
  </si>
  <si>
    <t>Bourání základů z betonu prostého</t>
  </si>
  <si>
    <t>"odbourání části přelivné plochy rozdělovacího objektu, výkaz, viz příloha B.1, D.1, D2, D.3, D.5, D.7 - D.10"</t>
  </si>
  <si>
    <t>9,02</t>
  </si>
  <si>
    <t>962042321</t>
  </si>
  <si>
    <t>Bourání zdiva nadzákladového z betonu prostého přes 1 m3</t>
  </si>
  <si>
    <t>-2097198743</t>
  </si>
  <si>
    <t>Bourání zdiva z betonu prostého nadzákladového objemu přes 1 m3</t>
  </si>
  <si>
    <t>"vrch pilířů pro parapet, výkaz, viz příloha B.1, D.1, D2, D.3, D.5, D.7 - D.10"</t>
  </si>
  <si>
    <t>0,22</t>
  </si>
  <si>
    <t>966075211</t>
  </si>
  <si>
    <t>Demontáž částí ocelového zábradlí mostů do 50 kg</t>
  </si>
  <si>
    <t>700548667</t>
  </si>
  <si>
    <t>Demontáž částí ocelového zábradlí mostů svařovaného nebo šroubovaného, hmotnosti do 50 kg</t>
  </si>
  <si>
    <t>"stávající zábradlí na rozdělovacím objektu, viz příloha B.1, D.1, D2, D.3, D.5, D.7 - D.10"</t>
  </si>
  <si>
    <t>(21*1,05+2*59,0)*2,93</t>
  </si>
  <si>
    <t>981511114</t>
  </si>
  <si>
    <t>Demolice konstrukcí objektů z betonu železového postupným rozebíráním</t>
  </si>
  <si>
    <t>-1850518362</t>
  </si>
  <si>
    <t>Demolice konstrukcí objektů postupným rozebíráním konstrukcí ze železobetonu</t>
  </si>
  <si>
    <t>"odstranění stávající mostovky rozdělovacího objektu včetně schodů, viz příloha B.1, D.1, D2, D.3, D.5, D.7 - D.10"</t>
  </si>
  <si>
    <t>985111211</t>
  </si>
  <si>
    <t>Odsekání betonu stěn tl do 80 mm</t>
  </si>
  <si>
    <t>-1739783226</t>
  </si>
  <si>
    <t>Odsekání vrstev betonu stěn, tloušťka odsekané vrstvy do 80 mm</t>
  </si>
  <si>
    <t>"odbourání degradovaného betonu pilířů, výkaz, viz příloha B.1, D.1, D2, D.3, D.5, D.7 - D.10"</t>
  </si>
  <si>
    <t>"bourání v předpokládané  tl. 0,08 m"</t>
  </si>
  <si>
    <t>(1,02+1,07)/0,08</t>
  </si>
  <si>
    <t>-2016205840</t>
  </si>
  <si>
    <t>"dočištění přelivné plochy po odbourání v celé ploše, výkaz"</t>
  </si>
  <si>
    <t>49,52</t>
  </si>
  <si>
    <t>"dočištění pilířů a zdí po odbourání v celé ploše, výkaz"</t>
  </si>
  <si>
    <t>12,75+13,40</t>
  </si>
  <si>
    <t>"vodorovná plocha (pro parapet)"</t>
  </si>
  <si>
    <t>1,08</t>
  </si>
  <si>
    <t>"reprofilace betonu pilířů a zdí v tl. 80 mm ve dvou vrstvách, výkaz, viz příloha B.1, D.1, D2, D.3, D.5, D.7 - D.10"</t>
  </si>
  <si>
    <t>2*(1,02+1,07)/0,08</t>
  </si>
  <si>
    <t>985323111</t>
  </si>
  <si>
    <t>Spojovací můstek reprofilovaného betonu na cementové bázi tl 1 mm</t>
  </si>
  <si>
    <t>1721900873</t>
  </si>
  <si>
    <t>Spojovací můstek reprofilovaného betonu na cementové bázi, tloušťky 1 mm</t>
  </si>
  <si>
    <t>"přelivná plocha po odbourání v celé ploše, výkaz"</t>
  </si>
  <si>
    <t>"vodorovná plocha pilířů po odbourání v celé ploše (pro parapet), výkaz"</t>
  </si>
  <si>
    <t>985331111R</t>
  </si>
  <si>
    <t>Dodatečné vlepování betonářské výztuže D 6 mm do cementové aktivované malty včetně vyvrtání otvoru</t>
  </si>
  <si>
    <t>-2056995809</t>
  </si>
  <si>
    <t>Dodatečné vlepování betonářské výztuže včetně vyvrtání a vyčištění otvoru cementovou aktivovanou maltou průměr výztuže 8 mm</t>
  </si>
  <si>
    <t>"ocelové kotvy z betonářské žebírkové oceli prům. 6 mm včetně vrtů, jejich vyčištění a zalití nesmrštivou cementovou zálivkou a osazení kotvy"</t>
  </si>
  <si>
    <t>"pro propojení stávajícího betonu pilířů a zdi a reprofilace líce , vrty dl. 0,16 m, kotvy dl. 0,25 m"</t>
  </si>
  <si>
    <t>221*0,16</t>
  </si>
  <si>
    <t>13021010</t>
  </si>
  <si>
    <t>tyč ocelová žebírková jakost BSt 500S výztuž do betonu D 6mm</t>
  </si>
  <si>
    <t>-445591921</t>
  </si>
  <si>
    <t>tyč ocelová žebírková jakost BSt 500S (10 505) výztuž do betonu D 6mm</t>
  </si>
  <si>
    <t>"ocelové kotvy z betonářské žebírkové oceli prům. 6 mm, výkaz, viz příloha B.1, D.1, D2, D.3, D.5, D.7 - D.10"</t>
  </si>
  <si>
    <t>"pro propojení stávajícího betonu pilířů a zdi a reprofilace líce, kotvy dl. 0,25 m"</t>
  </si>
  <si>
    <t>221*0,25*0,000222</t>
  </si>
  <si>
    <t>"ocelové kotvy z betonářské žebírkové oceli prům. 12 mm včetně vrtů, jejich vyčištění a zalití nesmrštivou cementovou zálivkou a osazení kotvy, výkaz"</t>
  </si>
  <si>
    <t>"proti usmyknutí parapetu, vrty dl. 0,38 m, kotvy dl. 0,5 m"</t>
  </si>
  <si>
    <t>9*0,38</t>
  </si>
  <si>
    <t>"pro propojení stávajícího betonu přelivné plochy rozdělovacího objektu a dobetonávky"</t>
  </si>
  <si>
    <t>"vrty dl. 0,16 - 0,48 m, kotvy dl. 0,35 - 0,65 m"</t>
  </si>
  <si>
    <t>(4+4)*0,16</t>
  </si>
  <si>
    <t>(4+1+4)*0,18</t>
  </si>
  <si>
    <t>22*0,23</t>
  </si>
  <si>
    <t>(4+4)*0,25</t>
  </si>
  <si>
    <t>(4+1+4)*0,31</t>
  </si>
  <si>
    <t>(4+4)*0,34</t>
  </si>
  <si>
    <t>(4+11+1+11)*0,37</t>
  </si>
  <si>
    <t>(10+10+28+14+5+7+7+5)*0,43</t>
  </si>
  <si>
    <t>(7+7)*0,45</t>
  </si>
  <si>
    <t>(3+16+3+19+4)*0,48</t>
  </si>
  <si>
    <t>"ocelové kotvy z betonářské žebírkové oceli prům. 12 mm, výkaz, viz příloha B.1, D.1, D2, D.3, D.5, D.7 - D.10"</t>
  </si>
  <si>
    <t>"proti usmyknutí parapetu, kotvy dl. 0,5 m"</t>
  </si>
  <si>
    <t>9*0,5*0,00089</t>
  </si>
  <si>
    <t>"pro propojení stávajícího betonu přelivné plochy rozdělovacího objektu a dobetonávky, kotvy dl. 0,35 - 0,65 m"</t>
  </si>
  <si>
    <t>22*0,35*0,00089</t>
  </si>
  <si>
    <t>17*0,40*0,00089</t>
  </si>
  <si>
    <t>17*0,45*0,00089</t>
  </si>
  <si>
    <t>70*0,55*0,00089</t>
  </si>
  <si>
    <t>64*0,60*0,00089</t>
  </si>
  <si>
    <t>46*0,65*0,00089</t>
  </si>
  <si>
    <t>529792972</t>
  </si>
  <si>
    <t>"staré dubové trámy stavidel (4 pole), viz příloha B.1"</t>
  </si>
  <si>
    <t>2,145*0,15*0,075*0,9</t>
  </si>
  <si>
    <t>2,14*0,15*0,075*0,9</t>
  </si>
  <si>
    <t>2,88*0,60*0,075*0,9</t>
  </si>
  <si>
    <t>2,70*0,92*0,075*0,9</t>
  </si>
  <si>
    <t>1895958286</t>
  </si>
  <si>
    <t>"odbouraný beton, viz příloha B.1"</t>
  </si>
  <si>
    <t>"odbouraný vrch přelivné plochy rozdělovacího objektu"</t>
  </si>
  <si>
    <t>9,02*2,2</t>
  </si>
  <si>
    <t>"odbouraný degradovaný beton vrchu pilířů"</t>
  </si>
  <si>
    <t>0,22*2,2</t>
  </si>
  <si>
    <t>"odbouraný degradovaný beton pílířů v tl. 0,08 m"</t>
  </si>
  <si>
    <t>(1,02+1,07)*2,2</t>
  </si>
  <si>
    <t>997221862R10</t>
  </si>
  <si>
    <t>Likvidace stavebního odpadu z armovaného betonu</t>
  </si>
  <si>
    <t>-457108404</t>
  </si>
  <si>
    <t>Likvidace stavebního odpadu z armovaného betonu včetně naložení, dopravy, uloženía a případného poplatku za uložení</t>
  </si>
  <si>
    <t>"odstraněná stávající mostovka rozdělovacího objektu včetně schodů, viz příloha B.1"</t>
  </si>
  <si>
    <t>11,65*1,20*0,16*2,5</t>
  </si>
  <si>
    <t>2*0,09*1,20*2,5</t>
  </si>
  <si>
    <t>997321511</t>
  </si>
  <si>
    <t>Vodorovná doprava suti a vybouraných hmot po suchu do 1 km</t>
  </si>
  <si>
    <t>881167140</t>
  </si>
  <si>
    <t>Vodorovná doprava suti a vybouraných hmot bez naložení, s vyložením a hrubým urovnáním po suchu, na vzdálenost do 1 km</t>
  </si>
  <si>
    <t>"odstraněné stávající zábradlí z rozdělovacího objektu na provozní dvůr do Žamberka, 28 km, viz příloha B.1"</t>
  </si>
  <si>
    <t>(21*1,05+2*59,0)*2,93/1000</t>
  </si>
  <si>
    <t>997321519</t>
  </si>
  <si>
    <t>Příplatek ZKD 1km vodorovné dopravy suti a vybouraných hmot po suchu</t>
  </si>
  <si>
    <t>-561059005</t>
  </si>
  <si>
    <t>Vodorovná doprava suti a vybouraných hmot bez naložení, s vyložením a hrubým urovnáním po suchu, na vzdálenost Příplatek k cenám za každý další i započatý 1 km přes 1 km</t>
  </si>
  <si>
    <t>"odstraněné stávající zábradlí z rozdělovacího objektu na provozní dvůr do Žamberka, 27 příplatků, viz příloha B.1"</t>
  </si>
  <si>
    <t>27*0,410</t>
  </si>
  <si>
    <t>997321611</t>
  </si>
  <si>
    <t>Nakládání nebo překládání suti a vybouraných hmot</t>
  </si>
  <si>
    <t>1135761943</t>
  </si>
  <si>
    <t>Vodorovná doprava suti a vybouraných hmot bez naložení, s vyložením a hrubým urovnáním nakládání nebo překládání na dopravní prostředek při vodorovné dopravě suti a vybouraných hmot</t>
  </si>
  <si>
    <t>"odstraněné stávající zábradlí z rozdělovacího objektu na provozní dvůr do Žamberka, viz příloha B.1"</t>
  </si>
  <si>
    <t>998323011</t>
  </si>
  <si>
    <t>Přesun hmot pro jezy a stupně</t>
  </si>
  <si>
    <t>Přesun hmot pro jezy a stupně dopravní vzdálenost do 500 m</t>
  </si>
  <si>
    <t>762</t>
  </si>
  <si>
    <t>Konstrukce tesařské</t>
  </si>
  <si>
    <t>76271181R</t>
  </si>
  <si>
    <t>Demontáž stavidla</t>
  </si>
  <si>
    <t>644169319</t>
  </si>
  <si>
    <t>"demontáž stavidel a jejich vyzvednutí a uložení na břeh, 4 kusy, viz příloha B.1, D.1, D2, D.3, D.5, D.7 - D.10"</t>
  </si>
  <si>
    <t>762751110R</t>
  </si>
  <si>
    <t>Montáž stavidla</t>
  </si>
  <si>
    <t>945131810</t>
  </si>
  <si>
    <t>Montáž prostorových konstrukcí</t>
  </si>
  <si>
    <t>"smontování natřených stavidel, jejich přesun na místo montáže (včetně montáže samotné), 4 kusy, viz příloha B.1, D.1, D2, D.3, D.5, D.7 - D.10"</t>
  </si>
  <si>
    <t>60512125</t>
  </si>
  <si>
    <t>hranol stavební řezivo průřezu do 120cm2 do dl 6m</t>
  </si>
  <si>
    <t>-382375599</t>
  </si>
  <si>
    <t>"dubové trámy pro stavidla (4 kusy), viz příloha B.1, D.1, D2, D.3, D.5, D.7 - D.10"</t>
  </si>
  <si>
    <t>2,145*0,15*0,075</t>
  </si>
  <si>
    <t>2,14*0,15*0,075</t>
  </si>
  <si>
    <t>2,88*0,56*0,075</t>
  </si>
  <si>
    <t>2,70*0,97*0,075</t>
  </si>
  <si>
    <t>767</t>
  </si>
  <si>
    <t>Konstrukce zámečnické</t>
  </si>
  <si>
    <t>767995113</t>
  </si>
  <si>
    <t>Montáž atypických zámečnických konstrukcí hmotnosti do 20 kg</t>
  </si>
  <si>
    <t>-831844521</t>
  </si>
  <si>
    <t>Montáž ostatních atypických zámečnických konstrukcí hmotnosti přes 10 do 20 kg</t>
  </si>
  <si>
    <t>"silnostěnné jackly 60 x 60 x 8 mm pro vložení topného kabelu v rámci budoucí akce"</t>
  </si>
  <si>
    <t>"profil U100 vodicí drážka - nátok do mostního profilu Alby, 1 ks"</t>
  </si>
  <si>
    <t>1*1,30*10,6</t>
  </si>
  <si>
    <t>13011027</t>
  </si>
  <si>
    <t>ocel profilová UPE 100 jakost 11 375</t>
  </si>
  <si>
    <t>1843540742</t>
  </si>
  <si>
    <t>"profil U100 pro vodicí drážku - nátok do mostního profilu Alby, 1 ks, viz příloha B.1, D.1, D2, D.3, D.5, D.7 - D.10"</t>
  </si>
  <si>
    <t>1*1,30*10,6/1000</t>
  </si>
  <si>
    <t>14550314R</t>
  </si>
  <si>
    <t>profil ocelový čtvercový svařovaný 60x60x8mm</t>
  </si>
  <si>
    <t>2027231144</t>
  </si>
  <si>
    <t>(1,78+2*1,80+1,82+1,30+1,32+1,85+1,88)*10,0/1000</t>
  </si>
  <si>
    <t>998767101</t>
  </si>
  <si>
    <t>Přesun hmot tonážní pro zámečnické konstrukce v objektech v do 6 m</t>
  </si>
  <si>
    <t>-1229725618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</si>
  <si>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</si>
  <si>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</si>
  <si>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</si>
  <si>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78382710R</t>
  </si>
  <si>
    <t>Hydrofobní nátěr hladkých betonových povrchů</t>
  </si>
  <si>
    <t>-1013606448</t>
  </si>
  <si>
    <t>"nátěr přelivné plochy snižující násákavost a redukující růst řas, viz příloha B.1, D.1, D2, D.3, D.5, D.7 - D.10"</t>
  </si>
  <si>
    <t>789</t>
  </si>
  <si>
    <t>Povrchové úpravy ocelových konstrukcí a technologických zařízení</t>
  </si>
  <si>
    <t>789221132R</t>
  </si>
  <si>
    <t>Otryskání ocelových konstrukcí třídy I stupeň zarezavění C stupeň přípravy Sa 2 1/2</t>
  </si>
  <si>
    <t>-535638084</t>
  </si>
  <si>
    <t>Ootryskání povrchů ocelových konstrukcí suché abrazivní tryskání třídy I stupeň zrezivění C, stupeň přípravy Sa 2½</t>
  </si>
  <si>
    <t>"opískování ocelových kcí, stupeň odrezení: Sa 2,5, včetně dodávky písku a jeho odklizení a likvidace, výkaz, viz příloha B.1, D.1-D.5, D.7-D.10"</t>
  </si>
  <si>
    <t>"cévové tyče (6 ks), odborný odhad"</t>
  </si>
  <si>
    <t>6*5,1</t>
  </si>
  <si>
    <t>789222132R</t>
  </si>
  <si>
    <t>Otryskání ocelových konstrukcí třídy II stupeň zarezavění C stupeň přípravy Sa 2 1/2</t>
  </si>
  <si>
    <t>-1281665338</t>
  </si>
  <si>
    <t>Otryskání povrchů ocelových konstrukcí suché abrazivní tryskání třídy II stupeň zrezivění C, stupeň přípravy Sa 2½</t>
  </si>
  <si>
    <t>"ocelové kce stavidel, odborný odhad"</t>
  </si>
  <si>
    <t>5,75+5,75+1,2+2,04</t>
  </si>
  <si>
    <t>789223132R</t>
  </si>
  <si>
    <t>Otryskání ocelových konstrukcí třídy III stupeň zarezavění C stupeň přípravy Sa 2 1/2</t>
  </si>
  <si>
    <t>-732911234</t>
  </si>
  <si>
    <t>Otryskání povrchů ocelových konstrukcí suché abrazivní tryskání třídy III stupeň zrezivění C, stupeň přípravy Sa 2½</t>
  </si>
  <si>
    <t>"viz příloha B.1, D.1-D.5, D.7-D.10"</t>
  </si>
  <si>
    <t>"opískování ocelových kcí, stupeň odrezení: Sa 2,5, včetně dodávky písku a jeho odklizení a likvidace, výkaz (odborný odhad), viz příloha B.1, D.1, D2</t>
  </si>
  <si>
    <t>"nosná kce stavidel"</t>
  </si>
  <si>
    <t>2*(2,15+8,58)*0,57+4*2*2*0,035</t>
  </si>
  <si>
    <t>"vodicí drážky"</t>
  </si>
  <si>
    <t>4*(2,99*0,51)+2*(2,88*0,51)+2*(2,70*0,51)</t>
  </si>
  <si>
    <t>"dosedací práh"</t>
  </si>
  <si>
    <t>2,145*0,2+2,14*0,2+2,88*0,2+2,70*0,2</t>
  </si>
  <si>
    <t>789321211</t>
  </si>
  <si>
    <t>Zhotovení nátěru ocelových konstrukcí třídy I dvousložkového základního tl do 80 µm</t>
  </si>
  <si>
    <t>1063738069</t>
  </si>
  <si>
    <t>Zhotovení nátěru ocelových konstrukcí třídy I dvousložkového základního, tloušťky do 80 μm</t>
  </si>
  <si>
    <t>"ocelové kce - cévové tyče (6 ks), výkaz (odborný odhad), viz příloha B.1, D.1-D.5, D.7-D.10"</t>
  </si>
  <si>
    <t>59</t>
  </si>
  <si>
    <t>789321216</t>
  </si>
  <si>
    <t>Zhotovení nátěru ocelových konstrukcí třídy I dvousložkového mezivrstvy tl do 80 μm</t>
  </si>
  <si>
    <t>-1023694953</t>
  </si>
  <si>
    <t>Zhotovení nátěru ocelových konstrukcí třídy I dvousložkového mezivrstvy, tloušťky do 80 μm</t>
  </si>
  <si>
    <t>60</t>
  </si>
  <si>
    <t>789321221</t>
  </si>
  <si>
    <t>Zhotovení nátěru ocelových konstrukcí třídy I dvousložkového krycího (vrchního) tl do 80 µm</t>
  </si>
  <si>
    <t>-64170215</t>
  </si>
  <si>
    <t>Zhotovení nátěru ocelových konstrukcí třídy I dvousložkového krycího (vrchního), tloušťky do 80 μm</t>
  </si>
  <si>
    <t>61</t>
  </si>
  <si>
    <t>789322211</t>
  </si>
  <si>
    <t>Zhotovení nátěru ocelových konstrukcí třídy II dvousložkového základního tl do 80 µm</t>
  </si>
  <si>
    <t>574382966</t>
  </si>
  <si>
    <t>Zhotovení nátěru ocelových konstrukcí třídy II dvousložkového základního, tloušťky do 80 μm</t>
  </si>
  <si>
    <t>"ocelové kce stavidel, výkaz (odborný odhad), viz příloha B.1, D.1-D.5, D.7-D.10"</t>
  </si>
  <si>
    <t>62</t>
  </si>
  <si>
    <t>789322216</t>
  </si>
  <si>
    <t>Zhotovení nátěru ocelových konstrukcí třídy II dvousložkového mezivrstvy tl do 80 µm</t>
  </si>
  <si>
    <t>-1015326502</t>
  </si>
  <si>
    <t>Zhotovení nátěru ocelových konstrukcí třídy II dvousložkového mezivrstvy, tloušťky do 80 μm</t>
  </si>
  <si>
    <t>63</t>
  </si>
  <si>
    <t>789322221</t>
  </si>
  <si>
    <t>Zhotovení nátěru ocelových konstrukcí třídy II dvousložkového krycího (vrchního) tl do 80 µm</t>
  </si>
  <si>
    <t>80876679</t>
  </si>
  <si>
    <t>Zhotovení nátěru ocelových konstrukcí třídy II dvousložkového krycího (vrchního), tloušťky do 80 μm</t>
  </si>
  <si>
    <t>64</t>
  </si>
  <si>
    <t>789323211</t>
  </si>
  <si>
    <t>Zhotovení nátěru ocelových konstrukcí třídy III dvousložkového základního tl do 80 µm</t>
  </si>
  <si>
    <t>1696046031</t>
  </si>
  <si>
    <t>Zhotovení nátěru ocelových konstrukcí třídy III dvousložkového základního, tloušťky do 80 μm</t>
  </si>
  <si>
    <t>"ocelové kce, výkaz (odborný odhad), viz příloha B.1, D.1-D.5, D.7-D.10"</t>
  </si>
  <si>
    <t>"vodící drážky"</t>
  </si>
  <si>
    <t>65</t>
  </si>
  <si>
    <t>789323216</t>
  </si>
  <si>
    <t>Zhotovení nátěru ocelových konstrukcí třídy III dvousložkového mezivrstvy tl do 80 µm</t>
  </si>
  <si>
    <t>-1977663261</t>
  </si>
  <si>
    <t>Zhotovení nátěru ocelových konstrukcí třídy III dvousložkového mezivrstvy, tloušťky do 80 μm</t>
  </si>
  <si>
    <t>66</t>
  </si>
  <si>
    <t>789323221</t>
  </si>
  <si>
    <t>Zhotovení nátěru ocelových konstrukcí třídy III dvousložkového krycího (vrchního) tl do 80 µm</t>
  </si>
  <si>
    <t>-82119001</t>
  </si>
  <si>
    <t>Zhotovení nátěru ocelových konstrukcí třídy III dvousložkového krycího (vrchního), tloušťky do 80 μm</t>
  </si>
  <si>
    <t>67</t>
  </si>
  <si>
    <t>24623030</t>
  </si>
  <si>
    <t>hmota nátěrová epoxidová základní antikorozní na kovy</t>
  </si>
  <si>
    <t>1773996396</t>
  </si>
  <si>
    <t>"ocelové kce třídy I, výkaz"</t>
  </si>
  <si>
    <t>6*5,1/5,4*1,4</t>
  </si>
  <si>
    <t>"ocelové kce třídy II, kce stavidel, výkaz (odborný odhad)"</t>
  </si>
  <si>
    <t>(5,75+5,75+1,2+2,04)/5,4*1,4</t>
  </si>
  <si>
    <t>"ocelové kce třídy III, výkaz"</t>
  </si>
  <si>
    <t>(2*(2,15+8,58)*0,57+4*2*2*0,035)/5,4*1,4</t>
  </si>
  <si>
    <t>(4*(2,99*0,51)+2*(2,88*0,51)+2*(2,70*0,51))/5,4*1,4</t>
  </si>
  <si>
    <t>(2,145*0,2+2,14*0,2+2,88*0,2+2,70*0,2)/5,4*1,4</t>
  </si>
  <si>
    <t>68</t>
  </si>
  <si>
    <t>24629097</t>
  </si>
  <si>
    <t>hmota nátěrová epoxidová krycí (email) na ocelové konstrukce RAL 7035</t>
  </si>
  <si>
    <t>1756398561</t>
  </si>
  <si>
    <t>"nátěr ocelovýc kcí (mezivrstva a krycí nátěr, tj. 2 vrstvy)"</t>
  </si>
  <si>
    <t>2*(6*5,1/5,4*1,4)</t>
  </si>
  <si>
    <t>2*((5,75+5,75+1,2+2,04)/5,4*1,4)</t>
  </si>
  <si>
    <t>2*((2*(2,15+8,58)*0,57+4*2*2*0,035)/5,4*1,4)</t>
  </si>
  <si>
    <t>2*((4*(2,99*0,51)+2*(2,88*0,51)+2*(2,70*0,51))/5,4*1,4)</t>
  </si>
  <si>
    <t>2*((2,145*0,2+2,14*0,2+2,88*0,2+2,70*0,2)/5,4*1,4)</t>
  </si>
  <si>
    <t>2.2 - SO 02.2 -  Rekonstrukce navazujících zdí</t>
  </si>
  <si>
    <t>113106021</t>
  </si>
  <si>
    <t>Rozebrání dlažeb při překopech komunikací pro pěší z betonových dlaždic ručně</t>
  </si>
  <si>
    <t>-101728970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</si>
  <si>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</si>
  <si>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"pochůzné dlaždice za LB zdí, viz příloha B.1, D.1-D.5, D.6"</t>
  </si>
  <si>
    <t>7,0*0,5</t>
  </si>
  <si>
    <t>131251100</t>
  </si>
  <si>
    <t>Hloubení jam nezapažených v hornině třídy těžitelnosti I, skupiny 3 objem do 20 m3 strojně</t>
  </si>
  <si>
    <t>-613323805</t>
  </si>
  <si>
    <t>Hloubení nezapažených jam a zářezů strojně s urovnáním dna do předepsaného profilu a spádu v hornině třídy těžitelnosti I skupiny 3 do 20 m3</t>
  </si>
  <si>
    <t>"jáma za zdí (LB), výkaz, viz příloha B.1, D.1-D.5, D.6"</t>
  </si>
  <si>
    <t>5,37</t>
  </si>
  <si>
    <t>"zemní materiál pro opětovné použití na meziskládku a část zpět do zásypu, výkaz, viz příloha B.1"</t>
  </si>
  <si>
    <t>5,37+4,22</t>
  </si>
  <si>
    <t>167151101</t>
  </si>
  <si>
    <t>Nakládání výkopku z hornin třídy těžitelnosti I, skupiny 1 až 3 do 100 m3</t>
  </si>
  <si>
    <t>Nakládání, skládání a překládání neulehlého výkopku nebo sypaniny strojně nakládání, množství do 100 m3, z horniny třídy těžitelnosti I, skupiny 1 až 3</t>
  </si>
  <si>
    <t>"přebytečný zemní materiál pro odvoz na skládku, viz příloha B.1"</t>
  </si>
  <si>
    <t>5,37-4,22</t>
  </si>
  <si>
    <t>-768282926</t>
  </si>
  <si>
    <t>"přebytečný zemní materiál na skládku, viz příloha B.1"</t>
  </si>
  <si>
    <t>-636403025</t>
  </si>
  <si>
    <t>"zásyp jámy za zdí (LB), výkaz, viz příloha B.1, D.1-D.5, D.6"</t>
  </si>
  <si>
    <t>4,22</t>
  </si>
  <si>
    <t>181411121</t>
  </si>
  <si>
    <t>Založení lučního trávníku výsevem plochy do 1000 m2 v rovině a ve svahu do 1:5</t>
  </si>
  <si>
    <t>Založení trávníku na půdě předem připravené plochy do 1000 m2 výsevem včetně utažení lučního v rovině nebo na svahu do 1:5</t>
  </si>
  <si>
    <t>"za rubem zdi, výkaz, viz příloha B.1, D.1-D.5, D.6"</t>
  </si>
  <si>
    <t>"LB, odpočet plochy pochůzných bet. dlaždic"</t>
  </si>
  <si>
    <t>8,54-(7*0,5)</t>
  </si>
  <si>
    <t>2,72</t>
  </si>
  <si>
    <t>"viz pol. založení trávníku"</t>
  </si>
  <si>
    <t>7,76*0,03</t>
  </si>
  <si>
    <t>"plocha násypu za zdí, výkaz, viz příloha B.1, D.1-D.5, D.6"</t>
  </si>
  <si>
    <t>8,54</t>
  </si>
  <si>
    <t>211521111</t>
  </si>
  <si>
    <t>Výplň odvodňovacích žeber nebo trativodů kamenivem hrubým drceným frakce 63 až 125 mm</t>
  </si>
  <si>
    <t>1933972775</t>
  </si>
  <si>
    <t>Výplň kamenivem do rýh odvodňovacích žeber nebo trativodů bez zhutnění, s úpravou povrchu výplně kamenivem hrubým drceným frakce 63 až 125 mm</t>
  </si>
  <si>
    <t>"drenáž za rubem zdi, výkaz, viz příloha B.1, D.1-D.5, D.6"</t>
  </si>
  <si>
    <t>1,16</t>
  </si>
  <si>
    <t>212751133</t>
  </si>
  <si>
    <t>Trativod z drenážních trubek flexibilních PVC-U SN 4 neperforovaná včetně lože otevřený výkop DN 80 pro meliorace</t>
  </si>
  <si>
    <t>529361580</t>
  </si>
  <si>
    <t>Trativody z drenážních a melioračních trubek pro meliorace, dočasné nebo odlehčovací drenáže se zřízením štěrkového lože pod trubky a s jejich obsypem v otevřeném výkopu trubka flexibilní PVC-U SN 4 neperforovaná DN 80</t>
  </si>
  <si>
    <t>"odvodnění rubu zdi (LB), 2 ks, viz příloha B.1, D.1-D.5, D.6"</t>
  </si>
  <si>
    <t>2*1,1</t>
  </si>
  <si>
    <t>224211214</t>
  </si>
  <si>
    <t>Vrty maloprofilové D do 93 mm úklon do 45° hl do 50 m hor. III a IV</t>
  </si>
  <si>
    <t>2066739940</t>
  </si>
  <si>
    <t>Maloprofilové vrty průběžným sacím vrtáním průměru přes 56 do 93 mm do úklonu 45° v hl 0 až 50 m v hornině tř. III a IV</t>
  </si>
  <si>
    <t>"vrt dl. 0,85 m do stávající zdi pro trubku pro odvodnění rubu zdi (LB), 2 ks, viz příloha B.1, D.1-D.5, D.6"</t>
  </si>
  <si>
    <t>2*0,85</t>
  </si>
  <si>
    <t>"parapet zdi v tl. 0,20 m, výkaz, viz příloha B.1, D.1-D.5, D.6"</t>
  </si>
  <si>
    <t>3,29</t>
  </si>
  <si>
    <t>0,95</t>
  </si>
  <si>
    <t>"viz příloha B.1, D.1-D.5, D.6"</t>
  </si>
  <si>
    <t xml:space="preserve">"bednění parapetu, výkaz" </t>
  </si>
  <si>
    <t>12,87</t>
  </si>
  <si>
    <t>4,08</t>
  </si>
  <si>
    <t>"dilatace parapetu"</t>
  </si>
  <si>
    <t>"LB, 2 ks"</t>
  </si>
  <si>
    <t>0,12+0,14</t>
  </si>
  <si>
    <t>"dobetonávka líce zdi, výkaz, viz příloha B.1, D.1-D.5, D.6"</t>
  </si>
  <si>
    <t>3,40</t>
  </si>
  <si>
    <t>"bednění - dobetonávka zdí, výkaz, viz příloha B.1, D.1-D.5, D.6"</t>
  </si>
  <si>
    <t>22,66</t>
  </si>
  <si>
    <t>16,82</t>
  </si>
  <si>
    <t>"dilatační spáry zdí"</t>
  </si>
  <si>
    <t>"LB, 3 ks"</t>
  </si>
  <si>
    <t>3*1,1*0,15</t>
  </si>
  <si>
    <t>"PB, 4 ks"</t>
  </si>
  <si>
    <t>(1,0+1,8+2,2+2,35)*0,15</t>
  </si>
  <si>
    <t>"Kari síť prům drátu 8 mm s oky 100 x 100 mm, výkaz, plus 5 % pro překrytí, viz příloha B.1, D.1-D.5, D.6"</t>
  </si>
  <si>
    <t>"dobetonávka líce zdi"</t>
  </si>
  <si>
    <t>21,31*0,0079*1,05</t>
  </si>
  <si>
    <t>14,08*0,0079*1,05</t>
  </si>
  <si>
    <t>465921115</t>
  </si>
  <si>
    <t>Kladení dlažby z desek a tvárnic hmotnosti do 60 kg na sucho spáry vyplněné pískem tl 10 cm</t>
  </si>
  <si>
    <t>-2094993107</t>
  </si>
  <si>
    <t>Kladení dlažby z betonových nebo železobetonových desek a tvárnic na sucho na plochách vodorovných nebo ve sklonu hmotnosti do 60 kg s vyplněním spár pískem tl. do 100 mm</t>
  </si>
  <si>
    <t>"položení pochůzných původních bet. dlaždic (LB), viz příloha B.1, D.1-D.5, D.6"</t>
  </si>
  <si>
    <t>"vodorovné proříznutí vrchu zdi pro parapet, viz příloha B.1, D.1-D.5, D.6"</t>
  </si>
  <si>
    <t>"LB - vodorovné"</t>
  </si>
  <si>
    <t>3,0+9,60+1,20+12,30</t>
  </si>
  <si>
    <t>"LB - svislé (v místě širšího líce zdi nad PF 13)"</t>
  </si>
  <si>
    <t>2,80+1,20+3,0</t>
  </si>
  <si>
    <t>"PB - vodorovné"</t>
  </si>
  <si>
    <t>9,60+1,20</t>
  </si>
  <si>
    <t>"dilatace zdí"</t>
  </si>
  <si>
    <t>"PB, 1 ks"</t>
  </si>
  <si>
    <t>0,14</t>
  </si>
  <si>
    <t>3*1,1</t>
  </si>
  <si>
    <t>1,0+1,8+2,2+2,35</t>
  </si>
  <si>
    <t>2*1,10</t>
  </si>
  <si>
    <t>1*1,10</t>
  </si>
  <si>
    <t>"dilatace vodorovného líce zdi"</t>
  </si>
  <si>
    <t>0,5</t>
  </si>
  <si>
    <t>0,5+0,5+0,4</t>
  </si>
  <si>
    <t>"dilatace vodorovného líce v místě širší zdi mezi původní zdí a parapetem"</t>
  </si>
  <si>
    <t>(9,6+19,5)*1,5</t>
  </si>
  <si>
    <t>(9,6+12,0)*1,5</t>
  </si>
  <si>
    <t>30*43,65</t>
  </si>
  <si>
    <t>30*32,40</t>
  </si>
  <si>
    <t>"viz montáž, viz příloha B.1, D.1-D.5, D.6"</t>
  </si>
  <si>
    <t>76,05</t>
  </si>
  <si>
    <t>"vrch zdi pro parapet, viz příloha B.1, D.1-D.5, D.6"</t>
  </si>
  <si>
    <t>2,95</t>
  </si>
  <si>
    <t>0,88</t>
  </si>
  <si>
    <t>"odbourání degradovaného betonu zdí, výkaz, viz příloha B.1, D.1-D.5, D.6"</t>
  </si>
  <si>
    <t>"bourání v předpokládané  tl. 0,04 m"</t>
  </si>
  <si>
    <t>0,84/0,04</t>
  </si>
  <si>
    <t>1,03/0,04</t>
  </si>
  <si>
    <t>985111213</t>
  </si>
  <si>
    <t>Odsekání betonu stěn tl do 150 mm</t>
  </si>
  <si>
    <t>995780360</t>
  </si>
  <si>
    <t>Odsekání vrstev betonu stěn, tloušťka odsekané vrstvy přes 100 do 150 mm</t>
  </si>
  <si>
    <t>"bourání v předpokládané  tl. 0,15 m"</t>
  </si>
  <si>
    <t>3,45/0,15</t>
  </si>
  <si>
    <t>3,68/0,15</t>
  </si>
  <si>
    <t>"dočištění zdí po odbourání v celé ploše včetně kaveren, výkaz, viz příloha B.1, D.1-D.5, D.6"</t>
  </si>
  <si>
    <t>40,45</t>
  </si>
  <si>
    <t>51,23</t>
  </si>
  <si>
    <t>"vodorovná plocha zdi bez parapetu"</t>
  </si>
  <si>
    <t>3,33</t>
  </si>
  <si>
    <t>9,98</t>
  </si>
  <si>
    <t>"vodorovná plocha zdi (pro parapet)"</t>
  </si>
  <si>
    <t>14,61</t>
  </si>
  <si>
    <t>3,74</t>
  </si>
  <si>
    <t>"reprofilace betonu zdí v tl. 40 mm, výkaz, viz příloha B.1, D.1-D.5, D.6"</t>
  </si>
  <si>
    <t>0,77/0,04</t>
  </si>
  <si>
    <t>1,34/0,04</t>
  </si>
  <si>
    <t>0,13/0,04</t>
  </si>
  <si>
    <t>0,39/0,04</t>
  </si>
  <si>
    <t>"zdi po odbourání v celé ploše včetně kaveren, výkaz, viz příloha B.1, D.1-D.5, D.6"</t>
  </si>
  <si>
    <t>"proti usmyknutí parapetu"</t>
  </si>
  <si>
    <t>"LB parapet , vrty dl. 0,38 m, kotvy dl. 0,5 m"</t>
  </si>
  <si>
    <t>49*0,38</t>
  </si>
  <si>
    <t>"PB parapet, vrty dl. 0,38 m, kotvy dl. 0,5 m"</t>
  </si>
  <si>
    <t>14*0,38</t>
  </si>
  <si>
    <t>"pro propojení stávajícího betonu zdi a dobetonávky líce"</t>
  </si>
  <si>
    <t>"LB , vrty dl. 0,43 m, kotvy dl. 0,5 m"</t>
  </si>
  <si>
    <t>89*0,43</t>
  </si>
  <si>
    <t>"PB , vrty dl. 0,43 m, kotvy dl. 0,5 m, v kavernách 0,65 m ev. 0,75 m"</t>
  </si>
  <si>
    <t>57*0,43</t>
  </si>
  <si>
    <t>"ocelové kotvy z betonářské žebírkové oceli prům. 12 mm, výkaz, viz příloha B.1, D.1-D.5, D.6"</t>
  </si>
  <si>
    <t>"LB parapet , kotvy dl. 0,5 m"</t>
  </si>
  <si>
    <t>49*0,50*0,00089</t>
  </si>
  <si>
    <t>"PB parapet, kotvy dl. 0,5 m"</t>
  </si>
  <si>
    <t>14*0,50*0,00089</t>
  </si>
  <si>
    <t>"LB ,kotvy dl. 0,5 m"</t>
  </si>
  <si>
    <t>89*0,50*0,00089</t>
  </si>
  <si>
    <t>"PB, kotvy dl. 0,5 m, v kavernách 0,65 m ev. 0,75 m"</t>
  </si>
  <si>
    <t>(57-7)*0,50*0,00089</t>
  </si>
  <si>
    <t>2*0,65*0,00089</t>
  </si>
  <si>
    <t>5*0,75*0,00089</t>
  </si>
  <si>
    <t>830844796</t>
  </si>
  <si>
    <t>"odbouraný beton na skládku, viz příloha B.1"</t>
  </si>
  <si>
    <t>"odbouraný vrch zdi pro parapet"</t>
  </si>
  <si>
    <t>(2,95+0,88)*2,2</t>
  </si>
  <si>
    <t>"odbouraný degradovaný beton zdí v tl. 0,04 m, výkaz"</t>
  </si>
  <si>
    <t>46,75*0,04*2,2</t>
  </si>
  <si>
    <t>"odbouraný degradovaný beton zdí v tl. 0,15 m, výkaz"</t>
  </si>
  <si>
    <t>47,533*0,15*2,2</t>
  </si>
  <si>
    <t>VON.01 -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</si>
  <si>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</si>
  <si>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</si>
  <si>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</si>
  <si>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</si>
  <si>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</si>
  <si>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</si>
  <si>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</si>
  <si>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</si>
  <si>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</si>
  <si>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</si>
  <si>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</si>
  <si>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</si>
  <si>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-161416898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</si>
  <si>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</si>
  <si>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</si>
  <si>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</si>
  <si>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</si>
  <si>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</si>
  <si>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</si>
  <si>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</si>
  <si>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</si>
  <si>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</si>
  <si>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</si>
  <si>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</si>
  <si>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</si>
  <si>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0110</t>
  </si>
  <si>
    <t>Zajištění zřízení sjezdů</t>
  </si>
  <si>
    <t>1991436810</t>
  </si>
  <si>
    <t xml:space="preserve">- zajištění zřízení a odstranění případných dočasných sjezdů a nájezdů pro realizaci stavby </t>
  </si>
  <si>
    <t>0112</t>
  </si>
  <si>
    <t>Zajištění obnovy asfaltové komunikace</t>
  </si>
  <si>
    <t>-1763772897</t>
  </si>
  <si>
    <t>Zajištění obnovy stávající příjezdové asfaltové komunikace</t>
  </si>
  <si>
    <t>"obnova stávající příjezdové komunikace a odstavné plochy při jejich případném porušení"</t>
  </si>
  <si>
    <t>"předpokládaná plocha využívané zpevněné asfaltové komunikace včetně chodníku u lávky pro pěší (350,0 x 3,5) m"</t>
  </si>
  <si>
    <t>0113</t>
  </si>
  <si>
    <t>Zajištění obnovy dlážděné komunikace</t>
  </si>
  <si>
    <t>-1748357573</t>
  </si>
  <si>
    <t>Zajištění obnovy stávající příjezdové dlážděné komunikace</t>
  </si>
  <si>
    <t>"obnova stávajícího chodníku v místě manipulační plochy při jeho případném porušení"</t>
  </si>
  <si>
    <t>"předpokládaná využívaná plocha: 7 x 1,4 m"</t>
  </si>
  <si>
    <t>01131</t>
  </si>
  <si>
    <t>Zajištění obnovy nezpevněné komunikace</t>
  </si>
  <si>
    <t>-587480853</t>
  </si>
  <si>
    <t>Zajištění obnovy stávající nezpevněné komunikace</t>
  </si>
  <si>
    <t>"obnova stávající nezpevněné komunikace na přístupu k zařízení staveniště při jejím případném porušení"</t>
  </si>
  <si>
    <t>"předpokládaná plocha využívané nezpevněné komunikace 30 x 6,5 m"</t>
  </si>
  <si>
    <t>011310</t>
  </si>
  <si>
    <t>Zajištění obnovy nezpevněných ploch</t>
  </si>
  <si>
    <t>1013507299</t>
  </si>
  <si>
    <t>Zajištění obnovy stávající nezpevněných ploch</t>
  </si>
  <si>
    <t>"obnova stávajících nezpevněných ploch staveniště při jejich případném porušení (plošná úprava včetně osetí)"</t>
  </si>
  <si>
    <t>"předpokládaná využívaná plocha: 20 x 5 m, 8 x 4 m, 22 x 3,5 m"</t>
  </si>
  <si>
    <t>R- 2021</t>
  </si>
  <si>
    <t>Převedení vody včetně zajímkování a čerpání vody - technologie dle dodavatele</t>
  </si>
  <si>
    <t>1309802918</t>
  </si>
  <si>
    <t>"převod vody po celou dobu stavby, viz příloha B., D.1"</t>
  </si>
  <si>
    <t>"předpoklad projektanta - zajímkování stavebního prostoru příčnými a podélnými jímkami, včetně čerpání (zřízení i likvidace)"</t>
  </si>
  <si>
    <t>"běžná trať bude zajímkována příčnými jímkami s převedením vody potrubím DN 500 mm"</t>
  </si>
  <si>
    <t>"v místě křížení Olešnického potoka a Alby budou, z důvodu zachování průtoku, zřízeny podélné jímky"</t>
  </si>
  <si>
    <t>"zřízení a odstranění jímek včetně fólie na vzdušnou stranu jímky pro dotěsnění"</t>
  </si>
  <si>
    <t>"čerpání během stavby"</t>
  </si>
  <si>
    <t>"zřízení a zasypání šachet pro čerpání v celém úseku"</t>
  </si>
  <si>
    <t>02</t>
  </si>
  <si>
    <t>Projektová dokumentace - ostatní náklady</t>
  </si>
  <si>
    <t>0210</t>
  </si>
  <si>
    <t>Vypracování Plánu opatření pro případ havárie</t>
  </si>
  <si>
    <t>8192</t>
  </si>
  <si>
    <t>-1341816414</t>
  </si>
  <si>
    <t>Zhotovitelem vypracovaný Plán opatření pro případ havárie,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</si>
  <si>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</si>
  <si>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</si>
  <si>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-1721406291</t>
  </si>
  <si>
    <t>023</t>
  </si>
  <si>
    <t>Vypracování projektu skutečného provedení díla</t>
  </si>
  <si>
    <t>325674959</t>
  </si>
  <si>
    <t>"3 paré + 1 x CD, viz příloha B."</t>
  </si>
  <si>
    <t>026</t>
  </si>
  <si>
    <t>Zpracování realizační dokumentace zhotovitele, dílenských výkresů, technologických předpisů</t>
  </si>
  <si>
    <t>588691870</t>
  </si>
  <si>
    <t>"pro zábradlí, kryty pohonů, mostovku, ocelové i dřevěné kce rozdělovacího objektu"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</si>
  <si>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</si>
  <si>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</si>
  <si>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</si>
  <si>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</si>
  <si>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</si>
  <si>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788331387</t>
  </si>
  <si>
    <t>"zaměření stavby zpracované ve 2 paré + 1 x CD"</t>
  </si>
  <si>
    <t>035</t>
  </si>
  <si>
    <t>Zajištění veškerých geodetických prací souvisejících s realizací díla</t>
  </si>
  <si>
    <t>967337956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</si>
  <si>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</si>
  <si>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</si>
  <si>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</si>
  <si>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</si>
  <si>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-1653528505</t>
  </si>
  <si>
    <t>09211</t>
  </si>
  <si>
    <t>Odstranění překážek v majetku cizích osob a jejich zpětné navrácení</t>
  </si>
  <si>
    <t>-797475039</t>
  </si>
  <si>
    <t>Odstranění překážek v majetku cizích osob a jejich zpětné navrácení (např.billboardy, palivové dřevo, oplocení, kůlna, skleník, kompost atd.)</t>
  </si>
  <si>
    <t>"vývěska obce v místě zřízení trvalého sjezdu"</t>
  </si>
  <si>
    <t>"rozebrání vývěsky včetně její likvidace"</t>
  </si>
  <si>
    <t>"výroba a osazení nové vývěsky (včetně materiálu pro její výrobu)"</t>
  </si>
  <si>
    <t>0921100</t>
  </si>
  <si>
    <t>Zajištění provozuschopnosti stávajících výustí</t>
  </si>
  <si>
    <t>1845652548</t>
  </si>
  <si>
    <t>"začlenění stávajících výustí do nového opevnění (prodloužení, oříznutí, oprava, ...) včetně zajištění odtoku z výustí během stavby, cca 10 ks"</t>
  </si>
  <si>
    <t>0931</t>
  </si>
  <si>
    <t>Provedení pasportizace stávajících nemovitostí (vč. pozemků) a jejich příslušenství, zajištění fotodokumentace stávajícího stavu přístupových komunikací</t>
  </si>
  <si>
    <t>251938919</t>
  </si>
  <si>
    <t>"v místě stavby a v bezprostředním okolí"</t>
  </si>
  <si>
    <t>094</t>
  </si>
  <si>
    <t>Zajištění vytyčení veškerých podzemních zařízení</t>
  </si>
  <si>
    <t>-329185947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</si>
  <si>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</si>
  <si>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</si>
  <si>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</si>
  <si>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-1034500781</t>
  </si>
  <si>
    <t>0950</t>
  </si>
  <si>
    <t>Zajištění uzavření smlouvy o pronájmu pozemku včetně poplatku za pronájem</t>
  </si>
  <si>
    <t>18735935</t>
  </si>
  <si>
    <t>pozemek p. p. č. 1067/2 - silnice I. třídy (Ředitelství silnic a dálnic), finanční náhrada za pronájem silnice: 32,51 Kč/m2/den</t>
  </si>
  <si>
    <t>09921</t>
  </si>
  <si>
    <t>Zajištění biologického dozoru odborně způsobilou osobou</t>
  </si>
  <si>
    <t>1270474047</t>
  </si>
  <si>
    <t>"biologický dozor"</t>
  </si>
  <si>
    <t>"zajištění terénního monitoringu staveniště"</t>
  </si>
  <si>
    <t>"sledování výskytu ochranářsky významných organismů"</t>
  </si>
  <si>
    <t>"zajištění plnění podmínek orgánu ochrany přírody"</t>
  </si>
  <si>
    <t>"koordinace prací biologického servisu"</t>
  </si>
  <si>
    <t>"zpracování zprávy o výsledcích biologického dozoru"</t>
  </si>
  <si>
    <t>09922</t>
  </si>
  <si>
    <t>Zajištění biologického servisu odborně způsobilou osobou</t>
  </si>
  <si>
    <t>1799123369</t>
  </si>
  <si>
    <t>"biologický servis"</t>
  </si>
  <si>
    <t>"zajištění opakovaného záchranného odlovu a přesunu živočichů a rostlin"</t>
  </si>
  <si>
    <t>"vedení statistik o transferech živočichů a rostlin"</t>
  </si>
  <si>
    <t>0993</t>
  </si>
  <si>
    <t>Zajištění dopravně inženýrských opatření</t>
  </si>
  <si>
    <t>75296222</t>
  </si>
  <si>
    <t>- zajištění dopravně inženýrských opatření</t>
  </si>
  <si>
    <t>- zajištění zřízení a likvidace dopravního značení včetně případné světelné signalizace</t>
  </si>
  <si>
    <t>- zajištění vydání dopravně inženýrského rozhodnutí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</si>
  <si>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</si>
  <si>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</si>
  <si>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1674489176</t>
  </si>
  <si>
    <t>099431</t>
  </si>
  <si>
    <t>Zajištění zkoušek</t>
  </si>
  <si>
    <t>1292975126</t>
  </si>
  <si>
    <t>"doplňující průzkum - pracovní odtrhové zkoušky - tahová pevnost podkladu"</t>
  </si>
  <si>
    <t>"doplňující průzkum - měření tloušťky nátěru"</t>
  </si>
  <si>
    <t>0996</t>
  </si>
  <si>
    <t>Zajištění výroby a instalace informačních tabulí ke stavbě</t>
  </si>
  <si>
    <t>-1890358187</t>
  </si>
  <si>
    <t>09960</t>
  </si>
  <si>
    <t xml:space="preserve">Zajištění výroby a instalace informačních tabulí </t>
  </si>
  <si>
    <t>482457360</t>
  </si>
  <si>
    <t>Zajištění výroby a instalace informačních tabulí</t>
  </si>
  <si>
    <t>"výstražné tabulky na lávku (vstup na vlastní nebezpečí), 2 ks"</t>
  </si>
  <si>
    <t>09968</t>
  </si>
  <si>
    <t>Čištění vozovek splachováním vodou povrchu podkladu nebo krytu živičného, betonového nebo dlážděného</t>
  </si>
  <si>
    <t>-1777554458</t>
  </si>
  <si>
    <t>"čištění během stavby vodou z mobilních zdrojů "</t>
  </si>
  <si>
    <t>09969</t>
  </si>
  <si>
    <t>Ochranná opatření k zamezení škod</t>
  </si>
  <si>
    <t>-1230515470</t>
  </si>
  <si>
    <t>"na objektech sousedících se stavbou (podezdívky plotu, dům č. p. 36 - v blízkosti výkopových prací)"</t>
  </si>
  <si>
    <t>"zajištění přejezdů pro ochranu inženýrských sítí"</t>
  </si>
  <si>
    <t>09991</t>
  </si>
  <si>
    <t>Zajištění fotodokumentace veškerých konstrukcí, které budou v průběhu výstavby skryty nebo zakryty</t>
  </si>
  <si>
    <t>-178337359</t>
  </si>
  <si>
    <t>099911</t>
  </si>
  <si>
    <t>Zajištění vedení průběžné evidence odpadů</t>
  </si>
  <si>
    <t>2116134139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</si>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</sst>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4" fontId="27" fillId="0" borderId="0" xfId="0" applyNumberFormat="1" applyFont="1" applyAlignment="1" applyProtection="1">
      <alignment horizontal="righ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>
      <selection activeCell="I4" sqref="I4"/>
    </sheetView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" customHeight="1"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S2" s="19" t="s">
        <v>6</v>
      </c>
      <c r="BT2" s="19" t="s">
        <v>7</v>
      </c>
    </row>
    <row r="3" spans="1:74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0" t="s">
        <v>14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24"/>
      <c r="AQ5" s="24"/>
      <c r="AR5" s="22"/>
      <c r="BE5" s="367" t="s">
        <v>15</v>
      </c>
      <c r="BS5" s="19" t="s">
        <v>6</v>
      </c>
    </row>
    <row r="6" spans="1:74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2" t="s">
        <v>17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24"/>
      <c r="AQ6" s="24"/>
      <c r="AR6" s="22"/>
      <c r="BE6" s="368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68"/>
      <c r="BS7" s="19" t="s">
        <v>6</v>
      </c>
    </row>
    <row r="8" spans="1:74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68"/>
      <c r="BS8" s="19" t="s">
        <v>6</v>
      </c>
    </row>
    <row r="9" spans="1:74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8"/>
      <c r="BS9" s="19" t="s">
        <v>6</v>
      </c>
    </row>
    <row r="10" spans="1:74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68"/>
      <c r="BS10" s="19" t="s">
        <v>6</v>
      </c>
    </row>
    <row r="11" spans="1:74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68"/>
      <c r="BS11" s="19" t="s">
        <v>6</v>
      </c>
    </row>
    <row r="12" spans="1:74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8"/>
      <c r="BS12" s="19" t="s">
        <v>6</v>
      </c>
    </row>
    <row r="13" spans="1:74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68"/>
      <c r="BS13" s="19" t="s">
        <v>6</v>
      </c>
    </row>
    <row r="14" spans="1:74" ht="13.2">
      <c r="B14" s="23"/>
      <c r="C14" s="24"/>
      <c r="D14" s="24"/>
      <c r="E14" s="373" t="s">
        <v>32</v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68"/>
      <c r="BS14" s="19" t="s">
        <v>6</v>
      </c>
    </row>
    <row r="15" spans="1:74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8"/>
      <c r="BS15" s="19" t="s">
        <v>4</v>
      </c>
    </row>
    <row r="16" spans="1:74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68"/>
      <c r="BS16" s="19" t="s">
        <v>4</v>
      </c>
    </row>
    <row r="17" spans="1:71" s="1" customFormat="1" ht="18.45" customHeight="1">
      <c r="B17" s="23"/>
      <c r="C17" s="24"/>
      <c r="D17" s="24"/>
      <c r="E17" s="29" t="s">
        <v>29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68"/>
      <c r="BS17" s="19" t="s">
        <v>34</v>
      </c>
    </row>
    <row r="18" spans="1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8"/>
      <c r="BS18" s="19" t="s">
        <v>6</v>
      </c>
    </row>
    <row r="19" spans="1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68"/>
      <c r="BS19" s="19" t="s">
        <v>6</v>
      </c>
    </row>
    <row r="20" spans="1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68"/>
      <c r="BS20" s="19" t="s">
        <v>34</v>
      </c>
    </row>
    <row r="21" spans="1:71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8"/>
    </row>
    <row r="22" spans="1:71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8"/>
    </row>
    <row r="23" spans="1:71" s="1" customFormat="1" ht="35.25" customHeight="1">
      <c r="B23" s="23"/>
      <c r="C23" s="24"/>
      <c r="D23" s="24"/>
      <c r="E23" s="375" t="s">
        <v>38</v>
      </c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24"/>
      <c r="AP23" s="24"/>
      <c r="AQ23" s="24"/>
      <c r="AR23" s="22"/>
      <c r="BE23" s="368"/>
    </row>
    <row r="24" spans="1:71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8"/>
    </row>
    <row r="25" spans="1:71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8"/>
    </row>
    <row r="26" spans="1:71" s="2" customFormat="1" ht="25.95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6">
        <f>ROUND(AG54,2)</f>
        <v>0</v>
      </c>
      <c r="AL26" s="377"/>
      <c r="AM26" s="377"/>
      <c r="AN26" s="377"/>
      <c r="AO26" s="377"/>
      <c r="AP26" s="38"/>
      <c r="AQ26" s="38"/>
      <c r="AR26" s="41"/>
      <c r="BE26" s="368"/>
    </row>
    <row r="27" spans="1:71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8"/>
    </row>
    <row r="28" spans="1:71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8" t="s">
        <v>40</v>
      </c>
      <c r="M28" s="378"/>
      <c r="N28" s="378"/>
      <c r="O28" s="378"/>
      <c r="P28" s="378"/>
      <c r="Q28" s="38"/>
      <c r="R28" s="38"/>
      <c r="S28" s="38"/>
      <c r="T28" s="38"/>
      <c r="U28" s="38"/>
      <c r="V28" s="38"/>
      <c r="W28" s="378" t="s">
        <v>41</v>
      </c>
      <c r="X28" s="378"/>
      <c r="Y28" s="378"/>
      <c r="Z28" s="378"/>
      <c r="AA28" s="378"/>
      <c r="AB28" s="378"/>
      <c r="AC28" s="378"/>
      <c r="AD28" s="378"/>
      <c r="AE28" s="378"/>
      <c r="AF28" s="38"/>
      <c r="AG28" s="38"/>
      <c r="AH28" s="38"/>
      <c r="AI28" s="38"/>
      <c r="AJ28" s="38"/>
      <c r="AK28" s="378" t="s">
        <v>42</v>
      </c>
      <c r="AL28" s="378"/>
      <c r="AM28" s="378"/>
      <c r="AN28" s="378"/>
      <c r="AO28" s="378"/>
      <c r="AP28" s="38"/>
      <c r="AQ28" s="38"/>
      <c r="AR28" s="41"/>
      <c r="BE28" s="368"/>
    </row>
    <row r="29" spans="1:71" s="3" customFormat="1" ht="14.4" hidden="1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81">
        <v>0.21</v>
      </c>
      <c r="M29" s="380"/>
      <c r="N29" s="380"/>
      <c r="O29" s="380"/>
      <c r="P29" s="380"/>
      <c r="Q29" s="43"/>
      <c r="R29" s="43"/>
      <c r="S29" s="43"/>
      <c r="T29" s="43"/>
      <c r="U29" s="43"/>
      <c r="V29" s="43"/>
      <c r="W29" s="379">
        <f>ROUND(AZ54, 2)</f>
        <v>0</v>
      </c>
      <c r="X29" s="380"/>
      <c r="Y29" s="380"/>
      <c r="Z29" s="380"/>
      <c r="AA29" s="380"/>
      <c r="AB29" s="380"/>
      <c r="AC29" s="380"/>
      <c r="AD29" s="380"/>
      <c r="AE29" s="380"/>
      <c r="AF29" s="43"/>
      <c r="AG29" s="43"/>
      <c r="AH29" s="43"/>
      <c r="AI29" s="43"/>
      <c r="AJ29" s="43"/>
      <c r="AK29" s="379">
        <f>ROUND(AV54, 2)</f>
        <v>0</v>
      </c>
      <c r="AL29" s="380"/>
      <c r="AM29" s="380"/>
      <c r="AN29" s="380"/>
      <c r="AO29" s="380"/>
      <c r="AP29" s="43"/>
      <c r="AQ29" s="43"/>
      <c r="AR29" s="44"/>
      <c r="BE29" s="369"/>
    </row>
    <row r="30" spans="1:71" s="3" customFormat="1" ht="14.4" hidden="1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81">
        <v>0.15</v>
      </c>
      <c r="M30" s="380"/>
      <c r="N30" s="380"/>
      <c r="O30" s="380"/>
      <c r="P30" s="380"/>
      <c r="Q30" s="43"/>
      <c r="R30" s="43"/>
      <c r="S30" s="43"/>
      <c r="T30" s="43"/>
      <c r="U30" s="43"/>
      <c r="V30" s="43"/>
      <c r="W30" s="379">
        <f>ROUND(BA54, 2)</f>
        <v>0</v>
      </c>
      <c r="X30" s="380"/>
      <c r="Y30" s="380"/>
      <c r="Z30" s="380"/>
      <c r="AA30" s="380"/>
      <c r="AB30" s="380"/>
      <c r="AC30" s="380"/>
      <c r="AD30" s="380"/>
      <c r="AE30" s="380"/>
      <c r="AF30" s="43"/>
      <c r="AG30" s="43"/>
      <c r="AH30" s="43"/>
      <c r="AI30" s="43"/>
      <c r="AJ30" s="43"/>
      <c r="AK30" s="379">
        <f>ROUND(AW54, 2)</f>
        <v>0</v>
      </c>
      <c r="AL30" s="380"/>
      <c r="AM30" s="380"/>
      <c r="AN30" s="380"/>
      <c r="AO30" s="380"/>
      <c r="AP30" s="43"/>
      <c r="AQ30" s="43"/>
      <c r="AR30" s="44"/>
      <c r="BE30" s="369"/>
    </row>
    <row r="31" spans="1:71" s="3" customFormat="1" ht="14.4" customHeight="1">
      <c r="B31" s="42"/>
      <c r="C31" s="43"/>
      <c r="D31" s="45" t="s">
        <v>43</v>
      </c>
      <c r="E31" s="43"/>
      <c r="F31" s="31" t="s">
        <v>46</v>
      </c>
      <c r="G31" s="43"/>
      <c r="H31" s="43"/>
      <c r="I31" s="43"/>
      <c r="J31" s="43"/>
      <c r="K31" s="43"/>
      <c r="L31" s="381">
        <v>0.21</v>
      </c>
      <c r="M31" s="380"/>
      <c r="N31" s="380"/>
      <c r="O31" s="380"/>
      <c r="P31" s="380"/>
      <c r="Q31" s="43"/>
      <c r="R31" s="43"/>
      <c r="S31" s="43"/>
      <c r="T31" s="43"/>
      <c r="U31" s="43"/>
      <c r="V31" s="43"/>
      <c r="W31" s="379">
        <f>ROUND(BB54, 2)</f>
        <v>0</v>
      </c>
      <c r="X31" s="380"/>
      <c r="Y31" s="380"/>
      <c r="Z31" s="380"/>
      <c r="AA31" s="380"/>
      <c r="AB31" s="380"/>
      <c r="AC31" s="380"/>
      <c r="AD31" s="380"/>
      <c r="AE31" s="380"/>
      <c r="AF31" s="43"/>
      <c r="AG31" s="43"/>
      <c r="AH31" s="43"/>
      <c r="AI31" s="43"/>
      <c r="AJ31" s="43"/>
      <c r="AK31" s="379">
        <v>0</v>
      </c>
      <c r="AL31" s="380"/>
      <c r="AM31" s="380"/>
      <c r="AN31" s="380"/>
      <c r="AO31" s="380"/>
      <c r="AP31" s="43"/>
      <c r="AQ31" s="43"/>
      <c r="AR31" s="44"/>
      <c r="BE31" s="369"/>
    </row>
    <row r="32" spans="1:71" s="3" customFormat="1" ht="14.4" customHeight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81">
        <v>0.15</v>
      </c>
      <c r="M32" s="380"/>
      <c r="N32" s="380"/>
      <c r="O32" s="380"/>
      <c r="P32" s="380"/>
      <c r="Q32" s="43"/>
      <c r="R32" s="43"/>
      <c r="S32" s="43"/>
      <c r="T32" s="43"/>
      <c r="U32" s="43"/>
      <c r="V32" s="43"/>
      <c r="W32" s="379">
        <f>ROUND(BC54, 2)</f>
        <v>0</v>
      </c>
      <c r="X32" s="380"/>
      <c r="Y32" s="380"/>
      <c r="Z32" s="380"/>
      <c r="AA32" s="380"/>
      <c r="AB32" s="380"/>
      <c r="AC32" s="380"/>
      <c r="AD32" s="380"/>
      <c r="AE32" s="380"/>
      <c r="AF32" s="43"/>
      <c r="AG32" s="43"/>
      <c r="AH32" s="43"/>
      <c r="AI32" s="43"/>
      <c r="AJ32" s="43"/>
      <c r="AK32" s="379">
        <v>0</v>
      </c>
      <c r="AL32" s="380"/>
      <c r="AM32" s="380"/>
      <c r="AN32" s="380"/>
      <c r="AO32" s="380"/>
      <c r="AP32" s="43"/>
      <c r="AQ32" s="43"/>
      <c r="AR32" s="44"/>
      <c r="BE32" s="369"/>
    </row>
    <row r="33" spans="1:57" s="3" customFormat="1" ht="14.4" hidden="1" customHeight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81">
        <v>0</v>
      </c>
      <c r="M33" s="380"/>
      <c r="N33" s="380"/>
      <c r="O33" s="380"/>
      <c r="P33" s="380"/>
      <c r="Q33" s="43"/>
      <c r="R33" s="43"/>
      <c r="S33" s="43"/>
      <c r="T33" s="43"/>
      <c r="U33" s="43"/>
      <c r="V33" s="43"/>
      <c r="W33" s="379">
        <f>ROUND(BD54, 2)</f>
        <v>0</v>
      </c>
      <c r="X33" s="380"/>
      <c r="Y33" s="380"/>
      <c r="Z33" s="380"/>
      <c r="AA33" s="380"/>
      <c r="AB33" s="380"/>
      <c r="AC33" s="380"/>
      <c r="AD33" s="380"/>
      <c r="AE33" s="380"/>
      <c r="AF33" s="43"/>
      <c r="AG33" s="43"/>
      <c r="AH33" s="43"/>
      <c r="AI33" s="43"/>
      <c r="AJ33" s="43"/>
      <c r="AK33" s="379">
        <v>0</v>
      </c>
      <c r="AL33" s="380"/>
      <c r="AM33" s="380"/>
      <c r="AN33" s="380"/>
      <c r="AO33" s="38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385" t="s">
        <v>51</v>
      </c>
      <c r="Y35" s="383"/>
      <c r="Z35" s="383"/>
      <c r="AA35" s="383"/>
      <c r="AB35" s="383"/>
      <c r="AC35" s="48"/>
      <c r="AD35" s="48"/>
      <c r="AE35" s="48"/>
      <c r="AF35" s="48"/>
      <c r="AG35" s="48"/>
      <c r="AH35" s="48"/>
      <c r="AI35" s="48"/>
      <c r="AJ35" s="48"/>
      <c r="AK35" s="382">
        <f>SUM(AK26:AK33)</f>
        <v>0</v>
      </c>
      <c r="AL35" s="383"/>
      <c r="AM35" s="383"/>
      <c r="AN35" s="383"/>
      <c r="AO35" s="384"/>
      <c r="AP35" s="46"/>
      <c r="AQ35" s="46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1"/>
      <c r="BE37" s="36"/>
    </row>
    <row r="41" spans="1:57" s="2" customFormat="1" ht="6.9" customHeight="1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1"/>
      <c r="BE41" s="36"/>
    </row>
    <row r="42" spans="1:57" s="2" customFormat="1" ht="24.9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3571vvCU2020-II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1:57" s="5" customFormat="1" ht="36.9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43" t="str">
        <f>K6</f>
        <v>Olešnický potok, Čestice, rekonstrukce koryta, ř. km 0,600 – 0,900</v>
      </c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59"/>
      <c r="AQ45" s="59"/>
      <c r="AR45" s="60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1" t="str">
        <f>IF(K8="","",K8)</f>
        <v>Čestice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45" t="str">
        <f>IF(AN8= "","",AN8)</f>
        <v>14. 8. 2020</v>
      </c>
      <c r="AN47" s="345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25.65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5" t="str">
        <f>IF(E11= "","",E11)</f>
        <v>Povodí Labe, státní podnik, OIČ, Hradec Králové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52" t="str">
        <f>IF(E17="","",E17)</f>
        <v>Povodí Labe, státní podnik, OIČ, Hradec Králové</v>
      </c>
      <c r="AN49" s="353"/>
      <c r="AO49" s="353"/>
      <c r="AP49" s="353"/>
      <c r="AQ49" s="38"/>
      <c r="AR49" s="41"/>
      <c r="AS49" s="346" t="s">
        <v>53</v>
      </c>
      <c r="AT49" s="347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6"/>
    </row>
    <row r="50" spans="1:91" s="2" customFormat="1" ht="15.15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5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52" t="str">
        <f>IF(E20="","",E20)</f>
        <v>Ing. Eva Morkesová</v>
      </c>
      <c r="AN50" s="353"/>
      <c r="AO50" s="353"/>
      <c r="AP50" s="353"/>
      <c r="AQ50" s="38"/>
      <c r="AR50" s="41"/>
      <c r="AS50" s="348"/>
      <c r="AT50" s="349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6"/>
    </row>
    <row r="51" spans="1:91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0"/>
      <c r="AT51" s="351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6"/>
    </row>
    <row r="52" spans="1:91" s="2" customFormat="1" ht="29.25" customHeight="1">
      <c r="A52" s="36"/>
      <c r="B52" s="37"/>
      <c r="C52" s="354" t="s">
        <v>54</v>
      </c>
      <c r="D52" s="355"/>
      <c r="E52" s="355"/>
      <c r="F52" s="355"/>
      <c r="G52" s="355"/>
      <c r="H52" s="69"/>
      <c r="I52" s="357" t="s">
        <v>55</v>
      </c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6" t="s">
        <v>56</v>
      </c>
      <c r="AH52" s="355"/>
      <c r="AI52" s="355"/>
      <c r="AJ52" s="355"/>
      <c r="AK52" s="355"/>
      <c r="AL52" s="355"/>
      <c r="AM52" s="355"/>
      <c r="AN52" s="357" t="s">
        <v>57</v>
      </c>
      <c r="AO52" s="355"/>
      <c r="AP52" s="355"/>
      <c r="AQ52" s="70" t="s">
        <v>58</v>
      </c>
      <c r="AR52" s="41"/>
      <c r="AS52" s="71" t="s">
        <v>59</v>
      </c>
      <c r="AT52" s="72" t="s">
        <v>60</v>
      </c>
      <c r="AU52" s="72" t="s">
        <v>61</v>
      </c>
      <c r="AV52" s="72" t="s">
        <v>62</v>
      </c>
      <c r="AW52" s="72" t="s">
        <v>63</v>
      </c>
      <c r="AX52" s="72" t="s">
        <v>64</v>
      </c>
      <c r="AY52" s="72" t="s">
        <v>65</v>
      </c>
      <c r="AZ52" s="72" t="s">
        <v>66</v>
      </c>
      <c r="BA52" s="72" t="s">
        <v>67</v>
      </c>
      <c r="BB52" s="72" t="s">
        <v>68</v>
      </c>
      <c r="BC52" s="72" t="s">
        <v>69</v>
      </c>
      <c r="BD52" s="73" t="s">
        <v>70</v>
      </c>
      <c r="BE52" s="36"/>
    </row>
    <row r="53" spans="1:91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6"/>
    </row>
    <row r="54" spans="1:91" s="6" customFormat="1" ht="32.4" customHeight="1">
      <c r="B54" s="77"/>
      <c r="C54" s="78" t="s">
        <v>71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65">
        <f>ROUND(AG55+AG58+AG61,2)</f>
        <v>0</v>
      </c>
      <c r="AH54" s="365"/>
      <c r="AI54" s="365"/>
      <c r="AJ54" s="365"/>
      <c r="AK54" s="365"/>
      <c r="AL54" s="365"/>
      <c r="AM54" s="365"/>
      <c r="AN54" s="366">
        <f t="shared" ref="AN54:AN61" si="0">SUM(AG54,AT54)</f>
        <v>0</v>
      </c>
      <c r="AO54" s="366"/>
      <c r="AP54" s="366"/>
      <c r="AQ54" s="81" t="s">
        <v>28</v>
      </c>
      <c r="AR54" s="82"/>
      <c r="AS54" s="83">
        <f>ROUND(AS55+AS58+AS61,2)</f>
        <v>0</v>
      </c>
      <c r="AT54" s="84">
        <f t="shared" ref="AT54:AT61" si="1">ROUND(SUM(AV54:AW54),2)</f>
        <v>0</v>
      </c>
      <c r="AU54" s="85">
        <f>ROUND(AU55+AU58+AU61,5)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ROUND(AZ55+AZ58+AZ61,2)</f>
        <v>0</v>
      </c>
      <c r="BA54" s="84">
        <f>ROUND(BA55+BA58+BA61,2)</f>
        <v>0</v>
      </c>
      <c r="BB54" s="84">
        <f>ROUND(BB55+BB58+BB61,2)</f>
        <v>0</v>
      </c>
      <c r="BC54" s="84">
        <f>ROUND(BC55+BC58+BC61,2)</f>
        <v>0</v>
      </c>
      <c r="BD54" s="86">
        <f>ROUND(BD55+BD58+BD61,2)</f>
        <v>0</v>
      </c>
      <c r="BS54" s="87" t="s">
        <v>72</v>
      </c>
      <c r="BT54" s="87" t="s">
        <v>73</v>
      </c>
      <c r="BU54" s="88" t="s">
        <v>74</v>
      </c>
      <c r="BV54" s="87" t="s">
        <v>75</v>
      </c>
      <c r="BW54" s="87" t="s">
        <v>5</v>
      </c>
      <c r="BX54" s="87" t="s">
        <v>76</v>
      </c>
      <c r="CL54" s="87" t="s">
        <v>19</v>
      </c>
    </row>
    <row r="55" spans="1:91" s="7" customFormat="1" ht="16.5" customHeight="1">
      <c r="B55" s="89"/>
      <c r="C55" s="90"/>
      <c r="D55" s="361" t="s">
        <v>77</v>
      </c>
      <c r="E55" s="361"/>
      <c r="F55" s="361"/>
      <c r="G55" s="361"/>
      <c r="H55" s="361"/>
      <c r="I55" s="91"/>
      <c r="J55" s="361" t="s">
        <v>78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58">
        <f>ROUND(SUM(AG56:AG57),2)</f>
        <v>0</v>
      </c>
      <c r="AH55" s="359"/>
      <c r="AI55" s="359"/>
      <c r="AJ55" s="359"/>
      <c r="AK55" s="359"/>
      <c r="AL55" s="359"/>
      <c r="AM55" s="359"/>
      <c r="AN55" s="360">
        <f t="shared" si="0"/>
        <v>0</v>
      </c>
      <c r="AO55" s="359"/>
      <c r="AP55" s="359"/>
      <c r="AQ55" s="92" t="s">
        <v>79</v>
      </c>
      <c r="AR55" s="93"/>
      <c r="AS55" s="94">
        <f>ROUND(SUM(AS56:AS57),2)</f>
        <v>0</v>
      </c>
      <c r="AT55" s="95">
        <f t="shared" si="1"/>
        <v>0</v>
      </c>
      <c r="AU55" s="96">
        <f>ROUND(SUM(AU56:AU57),5)</f>
        <v>0</v>
      </c>
      <c r="AV55" s="95">
        <f>ROUND(AZ55*L29,2)</f>
        <v>0</v>
      </c>
      <c r="AW55" s="95">
        <f>ROUND(BA55*L30,2)</f>
        <v>0</v>
      </c>
      <c r="AX55" s="95">
        <f>ROUND(BB55*L29,2)</f>
        <v>0</v>
      </c>
      <c r="AY55" s="95">
        <f>ROUND(BC55*L30,2)</f>
        <v>0</v>
      </c>
      <c r="AZ55" s="95">
        <f>ROUND(SUM(AZ56:AZ57),2)</f>
        <v>0</v>
      </c>
      <c r="BA55" s="95">
        <f>ROUND(SUM(BA56:BA57),2)</f>
        <v>0</v>
      </c>
      <c r="BB55" s="95">
        <f>ROUND(SUM(BB56:BB57),2)</f>
        <v>0</v>
      </c>
      <c r="BC55" s="95">
        <f>ROUND(SUM(BC56:BC57),2)</f>
        <v>0</v>
      </c>
      <c r="BD55" s="97">
        <f>ROUND(SUM(BD56:BD57),2)</f>
        <v>0</v>
      </c>
      <c r="BS55" s="98" t="s">
        <v>72</v>
      </c>
      <c r="BT55" s="98" t="s">
        <v>80</v>
      </c>
      <c r="BU55" s="98" t="s">
        <v>74</v>
      </c>
      <c r="BV55" s="98" t="s">
        <v>75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4" customFormat="1" ht="23.25" customHeight="1">
      <c r="A56" s="99" t="s">
        <v>83</v>
      </c>
      <c r="B56" s="54"/>
      <c r="C56" s="100"/>
      <c r="D56" s="100"/>
      <c r="E56" s="364" t="s">
        <v>84</v>
      </c>
      <c r="F56" s="364"/>
      <c r="G56" s="364"/>
      <c r="H56" s="364"/>
      <c r="I56" s="364"/>
      <c r="J56" s="100"/>
      <c r="K56" s="364" t="s">
        <v>85</v>
      </c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2">
        <f>'1.1 - SO 01.1 -  Rekonstr...'!J32</f>
        <v>0</v>
      </c>
      <c r="AH56" s="363"/>
      <c r="AI56" s="363"/>
      <c r="AJ56" s="363"/>
      <c r="AK56" s="363"/>
      <c r="AL56" s="363"/>
      <c r="AM56" s="363"/>
      <c r="AN56" s="362">
        <f t="shared" si="0"/>
        <v>0</v>
      </c>
      <c r="AO56" s="363"/>
      <c r="AP56" s="363"/>
      <c r="AQ56" s="101" t="s">
        <v>86</v>
      </c>
      <c r="AR56" s="56"/>
      <c r="AS56" s="102">
        <v>0</v>
      </c>
      <c r="AT56" s="103">
        <f t="shared" si="1"/>
        <v>0</v>
      </c>
      <c r="AU56" s="104">
        <f>'1.1 - SO 01.1 -  Rekonstr...'!P93</f>
        <v>0</v>
      </c>
      <c r="AV56" s="103">
        <f>'1.1 - SO 01.1 -  Rekonstr...'!J35</f>
        <v>0</v>
      </c>
      <c r="AW56" s="103">
        <f>'1.1 - SO 01.1 -  Rekonstr...'!J36</f>
        <v>0</v>
      </c>
      <c r="AX56" s="103">
        <f>'1.1 - SO 01.1 -  Rekonstr...'!J37</f>
        <v>0</v>
      </c>
      <c r="AY56" s="103">
        <f>'1.1 - SO 01.1 -  Rekonstr...'!J38</f>
        <v>0</v>
      </c>
      <c r="AZ56" s="103">
        <f>'1.1 - SO 01.1 -  Rekonstr...'!F35</f>
        <v>0</v>
      </c>
      <c r="BA56" s="103">
        <f>'1.1 - SO 01.1 -  Rekonstr...'!F36</f>
        <v>0</v>
      </c>
      <c r="BB56" s="103">
        <f>'1.1 - SO 01.1 -  Rekonstr...'!F37</f>
        <v>0</v>
      </c>
      <c r="BC56" s="103">
        <f>'1.1 - SO 01.1 -  Rekonstr...'!F38</f>
        <v>0</v>
      </c>
      <c r="BD56" s="105">
        <f>'1.1 - SO 01.1 -  Rekonstr...'!F39</f>
        <v>0</v>
      </c>
      <c r="BT56" s="106" t="s">
        <v>82</v>
      </c>
      <c r="BV56" s="106" t="s">
        <v>75</v>
      </c>
      <c r="BW56" s="106" t="s">
        <v>87</v>
      </c>
      <c r="BX56" s="106" t="s">
        <v>81</v>
      </c>
      <c r="CL56" s="106" t="s">
        <v>19</v>
      </c>
    </row>
    <row r="57" spans="1:91" s="4" customFormat="1" ht="23.25" customHeight="1">
      <c r="A57" s="99" t="s">
        <v>83</v>
      </c>
      <c r="B57" s="54"/>
      <c r="C57" s="100"/>
      <c r="D57" s="100"/>
      <c r="E57" s="364" t="s">
        <v>88</v>
      </c>
      <c r="F57" s="364"/>
      <c r="G57" s="364"/>
      <c r="H57" s="364"/>
      <c r="I57" s="364"/>
      <c r="J57" s="100"/>
      <c r="K57" s="364" t="s">
        <v>89</v>
      </c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2">
        <f>'1.2 - SO 01.2 - Rekonstru...'!J32</f>
        <v>0</v>
      </c>
      <c r="AH57" s="363"/>
      <c r="AI57" s="363"/>
      <c r="AJ57" s="363"/>
      <c r="AK57" s="363"/>
      <c r="AL57" s="363"/>
      <c r="AM57" s="363"/>
      <c r="AN57" s="362">
        <f t="shared" si="0"/>
        <v>0</v>
      </c>
      <c r="AO57" s="363"/>
      <c r="AP57" s="363"/>
      <c r="AQ57" s="101" t="s">
        <v>86</v>
      </c>
      <c r="AR57" s="56"/>
      <c r="AS57" s="102">
        <v>0</v>
      </c>
      <c r="AT57" s="103">
        <f t="shared" si="1"/>
        <v>0</v>
      </c>
      <c r="AU57" s="104">
        <f>'1.2 - SO 01.2 - Rekonstru...'!P93</f>
        <v>0</v>
      </c>
      <c r="AV57" s="103">
        <f>'1.2 - SO 01.2 - Rekonstru...'!J35</f>
        <v>0</v>
      </c>
      <c r="AW57" s="103">
        <f>'1.2 - SO 01.2 - Rekonstru...'!J36</f>
        <v>0</v>
      </c>
      <c r="AX57" s="103">
        <f>'1.2 - SO 01.2 - Rekonstru...'!J37</f>
        <v>0</v>
      </c>
      <c r="AY57" s="103">
        <f>'1.2 - SO 01.2 - Rekonstru...'!J38</f>
        <v>0</v>
      </c>
      <c r="AZ57" s="103">
        <f>'1.2 - SO 01.2 - Rekonstru...'!F35</f>
        <v>0</v>
      </c>
      <c r="BA57" s="103">
        <f>'1.2 - SO 01.2 - Rekonstru...'!F36</f>
        <v>0</v>
      </c>
      <c r="BB57" s="103">
        <f>'1.2 - SO 01.2 - Rekonstru...'!F37</f>
        <v>0</v>
      </c>
      <c r="BC57" s="103">
        <f>'1.2 - SO 01.2 - Rekonstru...'!F38</f>
        <v>0</v>
      </c>
      <c r="BD57" s="105">
        <f>'1.2 - SO 01.2 - Rekonstru...'!F39</f>
        <v>0</v>
      </c>
      <c r="BT57" s="106" t="s">
        <v>82</v>
      </c>
      <c r="BV57" s="106" t="s">
        <v>75</v>
      </c>
      <c r="BW57" s="106" t="s">
        <v>90</v>
      </c>
      <c r="BX57" s="106" t="s">
        <v>81</v>
      </c>
      <c r="CL57" s="106" t="s">
        <v>19</v>
      </c>
    </row>
    <row r="58" spans="1:91" s="7" customFormat="1" ht="24.75" customHeight="1">
      <c r="B58" s="89"/>
      <c r="C58" s="90"/>
      <c r="D58" s="361" t="s">
        <v>82</v>
      </c>
      <c r="E58" s="361"/>
      <c r="F58" s="361"/>
      <c r="G58" s="361"/>
      <c r="H58" s="361"/>
      <c r="I58" s="91"/>
      <c r="J58" s="361" t="s">
        <v>91</v>
      </c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58">
        <f>ROUND(SUM(AG59:AG60),2)</f>
        <v>0</v>
      </c>
      <c r="AH58" s="359"/>
      <c r="AI58" s="359"/>
      <c r="AJ58" s="359"/>
      <c r="AK58" s="359"/>
      <c r="AL58" s="359"/>
      <c r="AM58" s="359"/>
      <c r="AN58" s="360">
        <f t="shared" si="0"/>
        <v>0</v>
      </c>
      <c r="AO58" s="359"/>
      <c r="AP58" s="359"/>
      <c r="AQ58" s="92" t="s">
        <v>79</v>
      </c>
      <c r="AR58" s="93"/>
      <c r="AS58" s="94">
        <f>ROUND(SUM(AS59:AS60),2)</f>
        <v>0</v>
      </c>
      <c r="AT58" s="95">
        <f t="shared" si="1"/>
        <v>0</v>
      </c>
      <c r="AU58" s="96">
        <f>ROUND(SUM(AU59:AU60),5)</f>
        <v>0</v>
      </c>
      <c r="AV58" s="95">
        <f>ROUND(AZ58*L29,2)</f>
        <v>0</v>
      </c>
      <c r="AW58" s="95">
        <f>ROUND(BA58*L30,2)</f>
        <v>0</v>
      </c>
      <c r="AX58" s="95">
        <f>ROUND(BB58*L29,2)</f>
        <v>0</v>
      </c>
      <c r="AY58" s="95">
        <f>ROUND(BC58*L30,2)</f>
        <v>0</v>
      </c>
      <c r="AZ58" s="95">
        <f>ROUND(SUM(AZ59:AZ60),2)</f>
        <v>0</v>
      </c>
      <c r="BA58" s="95">
        <f>ROUND(SUM(BA59:BA60),2)</f>
        <v>0</v>
      </c>
      <c r="BB58" s="95">
        <f>ROUND(SUM(BB59:BB60),2)</f>
        <v>0</v>
      </c>
      <c r="BC58" s="95">
        <f>ROUND(SUM(BC59:BC60),2)</f>
        <v>0</v>
      </c>
      <c r="BD58" s="97">
        <f>ROUND(SUM(BD59:BD60),2)</f>
        <v>0</v>
      </c>
      <c r="BS58" s="98" t="s">
        <v>72</v>
      </c>
      <c r="BT58" s="98" t="s">
        <v>80</v>
      </c>
      <c r="BU58" s="98" t="s">
        <v>74</v>
      </c>
      <c r="BV58" s="98" t="s">
        <v>75</v>
      </c>
      <c r="BW58" s="98" t="s">
        <v>92</v>
      </c>
      <c r="BX58" s="98" t="s">
        <v>5</v>
      </c>
      <c r="CL58" s="98" t="s">
        <v>19</v>
      </c>
      <c r="CM58" s="98" t="s">
        <v>82</v>
      </c>
    </row>
    <row r="59" spans="1:91" s="4" customFormat="1" ht="23.25" customHeight="1">
      <c r="A59" s="99" t="s">
        <v>83</v>
      </c>
      <c r="B59" s="54"/>
      <c r="C59" s="100"/>
      <c r="D59" s="100"/>
      <c r="E59" s="364" t="s">
        <v>93</v>
      </c>
      <c r="F59" s="364"/>
      <c r="G59" s="364"/>
      <c r="H59" s="364"/>
      <c r="I59" s="364"/>
      <c r="J59" s="100"/>
      <c r="K59" s="364" t="s">
        <v>94</v>
      </c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2">
        <f>'2.1 - SO 02.1 -  Rekonstr...'!J32</f>
        <v>0</v>
      </c>
      <c r="AH59" s="363"/>
      <c r="AI59" s="363"/>
      <c r="AJ59" s="363"/>
      <c r="AK59" s="363"/>
      <c r="AL59" s="363"/>
      <c r="AM59" s="363"/>
      <c r="AN59" s="362">
        <f t="shared" si="0"/>
        <v>0</v>
      </c>
      <c r="AO59" s="363"/>
      <c r="AP59" s="363"/>
      <c r="AQ59" s="101" t="s">
        <v>86</v>
      </c>
      <c r="AR59" s="56"/>
      <c r="AS59" s="102">
        <v>0</v>
      </c>
      <c r="AT59" s="103">
        <f t="shared" si="1"/>
        <v>0</v>
      </c>
      <c r="AU59" s="104">
        <f>'2.1 - SO 02.1 -  Rekonstr...'!P97</f>
        <v>0</v>
      </c>
      <c r="AV59" s="103">
        <f>'2.1 - SO 02.1 -  Rekonstr...'!J35</f>
        <v>0</v>
      </c>
      <c r="AW59" s="103">
        <f>'2.1 - SO 02.1 -  Rekonstr...'!J36</f>
        <v>0</v>
      </c>
      <c r="AX59" s="103">
        <f>'2.1 - SO 02.1 -  Rekonstr...'!J37</f>
        <v>0</v>
      </c>
      <c r="AY59" s="103">
        <f>'2.1 - SO 02.1 -  Rekonstr...'!J38</f>
        <v>0</v>
      </c>
      <c r="AZ59" s="103">
        <f>'2.1 - SO 02.1 -  Rekonstr...'!F35</f>
        <v>0</v>
      </c>
      <c r="BA59" s="103">
        <f>'2.1 - SO 02.1 -  Rekonstr...'!F36</f>
        <v>0</v>
      </c>
      <c r="BB59" s="103">
        <f>'2.1 - SO 02.1 -  Rekonstr...'!F37</f>
        <v>0</v>
      </c>
      <c r="BC59" s="103">
        <f>'2.1 - SO 02.1 -  Rekonstr...'!F38</f>
        <v>0</v>
      </c>
      <c r="BD59" s="105">
        <f>'2.1 - SO 02.1 -  Rekonstr...'!F39</f>
        <v>0</v>
      </c>
      <c r="BT59" s="106" t="s">
        <v>82</v>
      </c>
      <c r="BV59" s="106" t="s">
        <v>75</v>
      </c>
      <c r="BW59" s="106" t="s">
        <v>95</v>
      </c>
      <c r="BX59" s="106" t="s">
        <v>92</v>
      </c>
      <c r="CL59" s="106" t="s">
        <v>19</v>
      </c>
    </row>
    <row r="60" spans="1:91" s="4" customFormat="1" ht="23.25" customHeight="1">
      <c r="A60" s="99" t="s">
        <v>83</v>
      </c>
      <c r="B60" s="54"/>
      <c r="C60" s="100"/>
      <c r="D60" s="100"/>
      <c r="E60" s="364" t="s">
        <v>96</v>
      </c>
      <c r="F60" s="364"/>
      <c r="G60" s="364"/>
      <c r="H60" s="364"/>
      <c r="I60" s="364"/>
      <c r="J60" s="100"/>
      <c r="K60" s="364" t="s">
        <v>97</v>
      </c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2">
        <f>'2.2 - SO 02.2 -  Rekonstr...'!J32</f>
        <v>0</v>
      </c>
      <c r="AH60" s="363"/>
      <c r="AI60" s="363"/>
      <c r="AJ60" s="363"/>
      <c r="AK60" s="363"/>
      <c r="AL60" s="363"/>
      <c r="AM60" s="363"/>
      <c r="AN60" s="362">
        <f t="shared" si="0"/>
        <v>0</v>
      </c>
      <c r="AO60" s="363"/>
      <c r="AP60" s="363"/>
      <c r="AQ60" s="101" t="s">
        <v>86</v>
      </c>
      <c r="AR60" s="56"/>
      <c r="AS60" s="102">
        <v>0</v>
      </c>
      <c r="AT60" s="103">
        <f t="shared" si="1"/>
        <v>0</v>
      </c>
      <c r="AU60" s="104">
        <f>'2.2 - SO 02.2 -  Rekonstr...'!P93</f>
        <v>0</v>
      </c>
      <c r="AV60" s="103">
        <f>'2.2 - SO 02.2 -  Rekonstr...'!J35</f>
        <v>0</v>
      </c>
      <c r="AW60" s="103">
        <f>'2.2 - SO 02.2 -  Rekonstr...'!J36</f>
        <v>0</v>
      </c>
      <c r="AX60" s="103">
        <f>'2.2 - SO 02.2 -  Rekonstr...'!J37</f>
        <v>0</v>
      </c>
      <c r="AY60" s="103">
        <f>'2.2 - SO 02.2 -  Rekonstr...'!J38</f>
        <v>0</v>
      </c>
      <c r="AZ60" s="103">
        <f>'2.2 - SO 02.2 -  Rekonstr...'!F35</f>
        <v>0</v>
      </c>
      <c r="BA60" s="103">
        <f>'2.2 - SO 02.2 -  Rekonstr...'!F36</f>
        <v>0</v>
      </c>
      <c r="BB60" s="103">
        <f>'2.2 - SO 02.2 -  Rekonstr...'!F37</f>
        <v>0</v>
      </c>
      <c r="BC60" s="103">
        <f>'2.2 - SO 02.2 -  Rekonstr...'!F38</f>
        <v>0</v>
      </c>
      <c r="BD60" s="105">
        <f>'2.2 - SO 02.2 -  Rekonstr...'!F39</f>
        <v>0</v>
      </c>
      <c r="BT60" s="106" t="s">
        <v>82</v>
      </c>
      <c r="BV60" s="106" t="s">
        <v>75</v>
      </c>
      <c r="BW60" s="106" t="s">
        <v>98</v>
      </c>
      <c r="BX60" s="106" t="s">
        <v>92</v>
      </c>
      <c r="CL60" s="106" t="s">
        <v>19</v>
      </c>
    </row>
    <row r="61" spans="1:91" s="7" customFormat="1" ht="16.5" customHeight="1">
      <c r="A61" s="99" t="s">
        <v>83</v>
      </c>
      <c r="B61" s="89"/>
      <c r="C61" s="90"/>
      <c r="D61" s="361" t="s">
        <v>99</v>
      </c>
      <c r="E61" s="361"/>
      <c r="F61" s="361"/>
      <c r="G61" s="361"/>
      <c r="H61" s="361"/>
      <c r="I61" s="91"/>
      <c r="J61" s="361" t="s">
        <v>100</v>
      </c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0">
        <f>'VON.01 - Vedlejší a ostat...'!J30</f>
        <v>0</v>
      </c>
      <c r="AH61" s="359"/>
      <c r="AI61" s="359"/>
      <c r="AJ61" s="359"/>
      <c r="AK61" s="359"/>
      <c r="AL61" s="359"/>
      <c r="AM61" s="359"/>
      <c r="AN61" s="360">
        <f t="shared" si="0"/>
        <v>0</v>
      </c>
      <c r="AO61" s="359"/>
      <c r="AP61" s="359"/>
      <c r="AQ61" s="92" t="s">
        <v>101</v>
      </c>
      <c r="AR61" s="93"/>
      <c r="AS61" s="107">
        <v>0</v>
      </c>
      <c r="AT61" s="108">
        <f t="shared" si="1"/>
        <v>0</v>
      </c>
      <c r="AU61" s="109">
        <f>'VON.01 - Vedlejší a ostat...'!P84</f>
        <v>0</v>
      </c>
      <c r="AV61" s="108">
        <f>'VON.01 - Vedlejší a ostat...'!J33</f>
        <v>0</v>
      </c>
      <c r="AW61" s="108">
        <f>'VON.01 - Vedlejší a ostat...'!J34</f>
        <v>0</v>
      </c>
      <c r="AX61" s="108">
        <f>'VON.01 - Vedlejší a ostat...'!J35</f>
        <v>0</v>
      </c>
      <c r="AY61" s="108">
        <f>'VON.01 - Vedlejší a ostat...'!J36</f>
        <v>0</v>
      </c>
      <c r="AZ61" s="108">
        <f>'VON.01 - Vedlejší a ostat...'!F33</f>
        <v>0</v>
      </c>
      <c r="BA61" s="108">
        <f>'VON.01 - Vedlejší a ostat...'!F34</f>
        <v>0</v>
      </c>
      <c r="BB61" s="108">
        <f>'VON.01 - Vedlejší a ostat...'!F35</f>
        <v>0</v>
      </c>
      <c r="BC61" s="108">
        <f>'VON.01 - Vedlejší a ostat...'!F36</f>
        <v>0</v>
      </c>
      <c r="BD61" s="110">
        <f>'VON.01 - Vedlejší a ostat...'!F37</f>
        <v>0</v>
      </c>
      <c r="BT61" s="98" t="s">
        <v>80</v>
      </c>
      <c r="BV61" s="98" t="s">
        <v>75</v>
      </c>
      <c r="BW61" s="98" t="s">
        <v>102</v>
      </c>
      <c r="BX61" s="98" t="s">
        <v>5</v>
      </c>
      <c r="CL61" s="98" t="s">
        <v>103</v>
      </c>
      <c r="CM61" s="98" t="s">
        <v>82</v>
      </c>
    </row>
    <row r="62" spans="1:91" s="2" customFormat="1" ht="30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91" s="2" customFormat="1" ht="6.9" customHeight="1">
      <c r="A63" s="36"/>
      <c r="B63" s="50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</sheetData>
  <sheetProtection algorithmName="SHA-512" hashValue="60YS9Yu19YIOstZsCMtC2bArwaCI4VbKxRwCLfUJNwYTLtKmFORjXnfEOsSxlI9JFzRURI1TmZZYj9vIFrcF9g==" saltValue="G7pCZBT4Tsx5njJ3XP3UsqIhggjb5ODj5Ll7QrpxexAthGcNM91e1XuKHooi/aAw8ep1jbWbYKYm4vEhvhTnhg==" spinCount="100000" sheet="1" objects="1" scenarios="1" formatColumns="0" formatRows="0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1.1 - SO 01.1 -  Rekonstr...'!C2" display="/"/>
    <hyperlink ref="A57" location="'1.2 - SO 01.2 - Rekonstru...'!C2" display="/"/>
    <hyperlink ref="A59" location="'2.1 - SO 02.1 -  Rekonstr...'!C2" display="/"/>
    <hyperlink ref="A60" location="'2.2 - SO 02.2 -  Rekonstr...'!C2" display="/"/>
    <hyperlink ref="A61" location="'VON.01 - Vedlejší a ostat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45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87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1:46" s="1" customFormat="1" ht="24.9" customHeight="1">
      <c r="B4" s="22"/>
      <c r="D4" s="113" t="s">
        <v>104</v>
      </c>
      <c r="L4" s="22"/>
      <c r="M4" s="114" t="s">
        <v>10</v>
      </c>
      <c r="AT4" s="19" t="s">
        <v>34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15" t="s">
        <v>16</v>
      </c>
      <c r="L6" s="22"/>
    </row>
    <row r="7" spans="1:46" s="1" customFormat="1" ht="16.5" customHeight="1">
      <c r="B7" s="22"/>
      <c r="E7" s="387" t="str">
        <f>'Rekapitulace stavby'!K6</f>
        <v>Olešnický potok, Čestice, rekonstrukce koryta, ř. km 0,600 – 0,900</v>
      </c>
      <c r="F7" s="388"/>
      <c r="G7" s="388"/>
      <c r="H7" s="388"/>
      <c r="L7" s="22"/>
    </row>
    <row r="8" spans="1:46" s="1" customFormat="1" ht="12" customHeight="1">
      <c r="B8" s="22"/>
      <c r="D8" s="115" t="s">
        <v>105</v>
      </c>
      <c r="L8" s="22"/>
    </row>
    <row r="9" spans="1:46" s="2" customFormat="1" ht="16.5" customHeight="1">
      <c r="A9" s="36"/>
      <c r="B9" s="41"/>
      <c r="C9" s="36"/>
      <c r="D9" s="36"/>
      <c r="E9" s="387" t="s">
        <v>106</v>
      </c>
      <c r="F9" s="389"/>
      <c r="G9" s="389"/>
      <c r="H9" s="389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5" t="s">
        <v>107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390" t="s">
        <v>108</v>
      </c>
      <c r="F11" s="389"/>
      <c r="G11" s="389"/>
      <c r="H11" s="389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0.199999999999999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14. 8. 2020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8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3" t="s">
        <v>109</v>
      </c>
      <c r="F29" s="393"/>
      <c r="G29" s="393"/>
      <c r="H29" s="393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ROUND(J93, 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125" t="s">
        <v>43</v>
      </c>
      <c r="E35" s="115" t="s">
        <v>44</v>
      </c>
      <c r="F35" s="126">
        <f>ROUND((SUM(BE93:BE544)),  2)</f>
        <v>0</v>
      </c>
      <c r="G35" s="36"/>
      <c r="H35" s="36"/>
      <c r="I35" s="127">
        <v>0.21</v>
      </c>
      <c r="J35" s="126">
        <f>ROUND(((SUM(BE93:BE544))*I35),  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5" t="s">
        <v>45</v>
      </c>
      <c r="F36" s="126">
        <f>ROUND((SUM(BF93:BF544)),  2)</f>
        <v>0</v>
      </c>
      <c r="G36" s="36"/>
      <c r="H36" s="36"/>
      <c r="I36" s="127">
        <v>0.15</v>
      </c>
      <c r="J36" s="126">
        <f>ROUND(((SUM(BF93:BF544))*I36),  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15" t="s">
        <v>43</v>
      </c>
      <c r="E37" s="115" t="s">
        <v>46</v>
      </c>
      <c r="F37" s="126">
        <f>ROUND((SUM(BG93:BG544)),  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5" t="s">
        <v>47</v>
      </c>
      <c r="F38" s="126">
        <f>ROUND((SUM(BH93:BH544)),  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hidden="1" customHeight="1">
      <c r="A39" s="36"/>
      <c r="B39" s="41"/>
      <c r="C39" s="36"/>
      <c r="D39" s="36"/>
      <c r="E39" s="115" t="s">
        <v>48</v>
      </c>
      <c r="F39" s="126">
        <f>ROUND((SUM(BI93:BI544)),  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5" t="s">
        <v>110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94" t="str">
        <f>E7</f>
        <v>Olešnický potok, Čestice, rekonstrukce koryta, ř. km 0,600 – 0,900</v>
      </c>
      <c r="F50" s="395"/>
      <c r="G50" s="395"/>
      <c r="H50" s="395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105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394" t="s">
        <v>106</v>
      </c>
      <c r="F52" s="396"/>
      <c r="G52" s="396"/>
      <c r="H52" s="396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107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43" t="str">
        <f>E11</f>
        <v>1.1 - SO 01.1 -  Rekonstrukce opevnění svahů a dna koryta</v>
      </c>
      <c r="F54" s="396"/>
      <c r="G54" s="396"/>
      <c r="H54" s="396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22</v>
      </c>
      <c r="D56" s="38"/>
      <c r="E56" s="38"/>
      <c r="F56" s="29" t="str">
        <f>F14</f>
        <v>Čestice</v>
      </c>
      <c r="G56" s="38"/>
      <c r="H56" s="38"/>
      <c r="I56" s="31" t="s">
        <v>24</v>
      </c>
      <c r="J56" s="62" t="str">
        <f>IF(J14="","",J14)</f>
        <v>14. 8. 2020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40.049999999999997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15.15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9" t="s">
        <v>111</v>
      </c>
      <c r="D61" s="140"/>
      <c r="E61" s="140"/>
      <c r="F61" s="140"/>
      <c r="G61" s="140"/>
      <c r="H61" s="140"/>
      <c r="I61" s="140"/>
      <c r="J61" s="141" t="s">
        <v>112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J93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113</v>
      </c>
    </row>
    <row r="64" spans="1:47" s="9" customFormat="1" ht="24.9" customHeight="1">
      <c r="B64" s="143"/>
      <c r="C64" s="144"/>
      <c r="D64" s="145" t="s">
        <v>114</v>
      </c>
      <c r="E64" s="146"/>
      <c r="F64" s="146"/>
      <c r="G64" s="146"/>
      <c r="H64" s="146"/>
      <c r="I64" s="146"/>
      <c r="J64" s="147">
        <f>J94</f>
        <v>0</v>
      </c>
      <c r="K64" s="144"/>
      <c r="L64" s="148"/>
    </row>
    <row r="65" spans="1:31" s="10" customFormat="1" ht="19.95" customHeight="1">
      <c r="B65" s="149"/>
      <c r="C65" s="100"/>
      <c r="D65" s="150" t="s">
        <v>115</v>
      </c>
      <c r="E65" s="151"/>
      <c r="F65" s="151"/>
      <c r="G65" s="151"/>
      <c r="H65" s="151"/>
      <c r="I65" s="151"/>
      <c r="J65" s="152">
        <f>J95</f>
        <v>0</v>
      </c>
      <c r="K65" s="100"/>
      <c r="L65" s="153"/>
    </row>
    <row r="66" spans="1:31" s="10" customFormat="1" ht="19.95" customHeight="1">
      <c r="B66" s="149"/>
      <c r="C66" s="100"/>
      <c r="D66" s="150" t="s">
        <v>116</v>
      </c>
      <c r="E66" s="151"/>
      <c r="F66" s="151"/>
      <c r="G66" s="151"/>
      <c r="H66" s="151"/>
      <c r="I66" s="151"/>
      <c r="J66" s="152">
        <f>J365</f>
        <v>0</v>
      </c>
      <c r="K66" s="100"/>
      <c r="L66" s="153"/>
    </row>
    <row r="67" spans="1:31" s="10" customFormat="1" ht="19.95" customHeight="1">
      <c r="B67" s="149"/>
      <c r="C67" s="100"/>
      <c r="D67" s="150" t="s">
        <v>117</v>
      </c>
      <c r="E67" s="151"/>
      <c r="F67" s="151"/>
      <c r="G67" s="151"/>
      <c r="H67" s="151"/>
      <c r="I67" s="151"/>
      <c r="J67" s="152">
        <f>J374</f>
        <v>0</v>
      </c>
      <c r="K67" s="100"/>
      <c r="L67" s="153"/>
    </row>
    <row r="68" spans="1:31" s="10" customFormat="1" ht="19.95" customHeight="1">
      <c r="B68" s="149"/>
      <c r="C68" s="100"/>
      <c r="D68" s="150" t="s">
        <v>118</v>
      </c>
      <c r="E68" s="151"/>
      <c r="F68" s="151"/>
      <c r="G68" s="151"/>
      <c r="H68" s="151"/>
      <c r="I68" s="151"/>
      <c r="J68" s="152">
        <f>J469</f>
        <v>0</v>
      </c>
      <c r="K68" s="100"/>
      <c r="L68" s="153"/>
    </row>
    <row r="69" spans="1:31" s="10" customFormat="1" ht="19.95" customHeight="1">
      <c r="B69" s="149"/>
      <c r="C69" s="100"/>
      <c r="D69" s="150" t="s">
        <v>119</v>
      </c>
      <c r="E69" s="151"/>
      <c r="F69" s="151"/>
      <c r="G69" s="151"/>
      <c r="H69" s="151"/>
      <c r="I69" s="151"/>
      <c r="J69" s="152">
        <f>J478</f>
        <v>0</v>
      </c>
      <c r="K69" s="100"/>
      <c r="L69" s="153"/>
    </row>
    <row r="70" spans="1:31" s="10" customFormat="1" ht="19.95" customHeight="1">
      <c r="B70" s="149"/>
      <c r="C70" s="100"/>
      <c r="D70" s="150" t="s">
        <v>120</v>
      </c>
      <c r="E70" s="151"/>
      <c r="F70" s="151"/>
      <c r="G70" s="151"/>
      <c r="H70" s="151"/>
      <c r="I70" s="151"/>
      <c r="J70" s="152">
        <f>J523</f>
        <v>0</v>
      </c>
      <c r="K70" s="100"/>
      <c r="L70" s="153"/>
    </row>
    <row r="71" spans="1:31" s="10" customFormat="1" ht="19.95" customHeight="1">
      <c r="B71" s="149"/>
      <c r="C71" s="100"/>
      <c r="D71" s="150" t="s">
        <v>121</v>
      </c>
      <c r="E71" s="151"/>
      <c r="F71" s="151"/>
      <c r="G71" s="151"/>
      <c r="H71" s="151"/>
      <c r="I71" s="151"/>
      <c r="J71" s="152">
        <f>J542</f>
        <v>0</v>
      </c>
      <c r="K71" s="100"/>
      <c r="L71" s="153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" customHeight="1">
      <c r="A77" s="3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" customHeight="1">
      <c r="A78" s="36"/>
      <c r="B78" s="37"/>
      <c r="C78" s="25" t="s">
        <v>122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6.5" customHeight="1">
      <c r="A81" s="36"/>
      <c r="B81" s="37"/>
      <c r="C81" s="38"/>
      <c r="D81" s="38"/>
      <c r="E81" s="394" t="str">
        <f>E7</f>
        <v>Olešnický potok, Čestice, rekonstrukce koryta, ř. km 0,600 – 0,900</v>
      </c>
      <c r="F81" s="395"/>
      <c r="G81" s="395"/>
      <c r="H81" s="395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1" customFormat="1" ht="12" customHeight="1">
      <c r="B82" s="23"/>
      <c r="C82" s="31" t="s">
        <v>105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65" s="2" customFormat="1" ht="16.5" customHeight="1">
      <c r="A83" s="36"/>
      <c r="B83" s="37"/>
      <c r="C83" s="38"/>
      <c r="D83" s="38"/>
      <c r="E83" s="394" t="s">
        <v>106</v>
      </c>
      <c r="F83" s="396"/>
      <c r="G83" s="396"/>
      <c r="H83" s="396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107</v>
      </c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43" t="str">
        <f>E11</f>
        <v>1.1 - SO 01.1 -  Rekonstrukce opevnění svahů a dna koryta</v>
      </c>
      <c r="F85" s="396"/>
      <c r="G85" s="396"/>
      <c r="H85" s="396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22</v>
      </c>
      <c r="D87" s="38"/>
      <c r="E87" s="38"/>
      <c r="F87" s="29" t="str">
        <f>F14</f>
        <v>Čestice</v>
      </c>
      <c r="G87" s="38"/>
      <c r="H87" s="38"/>
      <c r="I87" s="31" t="s">
        <v>24</v>
      </c>
      <c r="J87" s="62" t="str">
        <f>IF(J14="","",J14)</f>
        <v>14. 8. 2020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40.049999999999997" customHeight="1">
      <c r="A89" s="36"/>
      <c r="B89" s="37"/>
      <c r="C89" s="31" t="s">
        <v>26</v>
      </c>
      <c r="D89" s="38"/>
      <c r="E89" s="38"/>
      <c r="F89" s="29" t="str">
        <f>E17</f>
        <v>Povodí Labe, státní podnik, OIČ, Hradec Králové</v>
      </c>
      <c r="G89" s="38"/>
      <c r="H89" s="38"/>
      <c r="I89" s="31" t="s">
        <v>33</v>
      </c>
      <c r="J89" s="34" t="str">
        <f>E23</f>
        <v>Povodí Labe, státní podnik, OIČ, Hradec Králové</v>
      </c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15" customHeight="1">
      <c r="A90" s="36"/>
      <c r="B90" s="37"/>
      <c r="C90" s="31" t="s">
        <v>31</v>
      </c>
      <c r="D90" s="38"/>
      <c r="E90" s="38"/>
      <c r="F90" s="29" t="str">
        <f>IF(E20="","",E20)</f>
        <v>Vyplň údaj</v>
      </c>
      <c r="G90" s="38"/>
      <c r="H90" s="38"/>
      <c r="I90" s="31" t="s">
        <v>35</v>
      </c>
      <c r="J90" s="34" t="str">
        <f>E26</f>
        <v>Ing. Eva Morkesová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54"/>
      <c r="B92" s="155"/>
      <c r="C92" s="156" t="s">
        <v>123</v>
      </c>
      <c r="D92" s="157" t="s">
        <v>58</v>
      </c>
      <c r="E92" s="157" t="s">
        <v>54</v>
      </c>
      <c r="F92" s="157" t="s">
        <v>55</v>
      </c>
      <c r="G92" s="157" t="s">
        <v>124</v>
      </c>
      <c r="H92" s="157" t="s">
        <v>125</v>
      </c>
      <c r="I92" s="157" t="s">
        <v>126</v>
      </c>
      <c r="J92" s="157" t="s">
        <v>112</v>
      </c>
      <c r="K92" s="158" t="s">
        <v>127</v>
      </c>
      <c r="L92" s="159"/>
      <c r="M92" s="71" t="s">
        <v>28</v>
      </c>
      <c r="N92" s="72" t="s">
        <v>43</v>
      </c>
      <c r="O92" s="72" t="s">
        <v>128</v>
      </c>
      <c r="P92" s="72" t="s">
        <v>129</v>
      </c>
      <c r="Q92" s="72" t="s">
        <v>130</v>
      </c>
      <c r="R92" s="72" t="s">
        <v>131</v>
      </c>
      <c r="S92" s="72" t="s">
        <v>132</v>
      </c>
      <c r="T92" s="73" t="s">
        <v>133</v>
      </c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65" s="2" customFormat="1" ht="22.8" customHeight="1">
      <c r="A93" s="36"/>
      <c r="B93" s="37"/>
      <c r="C93" s="78" t="s">
        <v>134</v>
      </c>
      <c r="D93" s="38"/>
      <c r="E93" s="38"/>
      <c r="F93" s="38"/>
      <c r="G93" s="38"/>
      <c r="H93" s="38"/>
      <c r="I93" s="38"/>
      <c r="J93" s="160">
        <f>BK93</f>
        <v>0</v>
      </c>
      <c r="K93" s="38"/>
      <c r="L93" s="41"/>
      <c r="M93" s="74"/>
      <c r="N93" s="161"/>
      <c r="O93" s="75"/>
      <c r="P93" s="162">
        <f>P94</f>
        <v>0</v>
      </c>
      <c r="Q93" s="75"/>
      <c r="R93" s="162">
        <f>R94</f>
        <v>1323.3796304980001</v>
      </c>
      <c r="S93" s="75"/>
      <c r="T93" s="163">
        <f>T94</f>
        <v>239.06215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113</v>
      </c>
      <c r="BK93" s="164">
        <f>BK94</f>
        <v>0</v>
      </c>
    </row>
    <row r="94" spans="1:65" s="12" customFormat="1" ht="25.95" customHeight="1">
      <c r="B94" s="165"/>
      <c r="C94" s="166"/>
      <c r="D94" s="167" t="s">
        <v>72</v>
      </c>
      <c r="E94" s="168" t="s">
        <v>135</v>
      </c>
      <c r="F94" s="168" t="s">
        <v>136</v>
      </c>
      <c r="G94" s="166"/>
      <c r="H94" s="166"/>
      <c r="I94" s="169"/>
      <c r="J94" s="170">
        <f>BK94</f>
        <v>0</v>
      </c>
      <c r="K94" s="166"/>
      <c r="L94" s="171"/>
      <c r="M94" s="172"/>
      <c r="N94" s="173"/>
      <c r="O94" s="173"/>
      <c r="P94" s="174">
        <f>P95+P365+P374+P469+P478+P523+P542</f>
        <v>0</v>
      </c>
      <c r="Q94" s="173"/>
      <c r="R94" s="174">
        <f>R95+R365+R374+R469+R478+R523+R542</f>
        <v>1323.3796304980001</v>
      </c>
      <c r="S94" s="173"/>
      <c r="T94" s="175">
        <f>T95+T365+T374+T469+T478+T523+T542</f>
        <v>239.06215</v>
      </c>
      <c r="AR94" s="176" t="s">
        <v>80</v>
      </c>
      <c r="AT94" s="177" t="s">
        <v>72</v>
      </c>
      <c r="AU94" s="177" t="s">
        <v>73</v>
      </c>
      <c r="AY94" s="176" t="s">
        <v>137</v>
      </c>
      <c r="BK94" s="178">
        <f>BK95+BK365+BK374+BK469+BK478+BK523+BK542</f>
        <v>0</v>
      </c>
    </row>
    <row r="95" spans="1:65" s="12" customFormat="1" ht="22.8" customHeight="1">
      <c r="B95" s="165"/>
      <c r="C95" s="166"/>
      <c r="D95" s="167" t="s">
        <v>72</v>
      </c>
      <c r="E95" s="179" t="s">
        <v>80</v>
      </c>
      <c r="F95" s="179" t="s">
        <v>138</v>
      </c>
      <c r="G95" s="166"/>
      <c r="H95" s="166"/>
      <c r="I95" s="169"/>
      <c r="J95" s="180">
        <f>BK95</f>
        <v>0</v>
      </c>
      <c r="K95" s="166"/>
      <c r="L95" s="171"/>
      <c r="M95" s="172"/>
      <c r="N95" s="173"/>
      <c r="O95" s="173"/>
      <c r="P95" s="174">
        <f>SUM(P96:P364)</f>
        <v>0</v>
      </c>
      <c r="Q95" s="173"/>
      <c r="R95" s="174">
        <f>SUM(R96:R364)</f>
        <v>108.946426</v>
      </c>
      <c r="S95" s="173"/>
      <c r="T95" s="175">
        <f>SUM(T96:T364)</f>
        <v>191.15275</v>
      </c>
      <c r="AR95" s="176" t="s">
        <v>80</v>
      </c>
      <c r="AT95" s="177" t="s">
        <v>72</v>
      </c>
      <c r="AU95" s="177" t="s">
        <v>80</v>
      </c>
      <c r="AY95" s="176" t="s">
        <v>137</v>
      </c>
      <c r="BK95" s="178">
        <f>SUM(BK96:BK364)</f>
        <v>0</v>
      </c>
    </row>
    <row r="96" spans="1:65" s="2" customFormat="1" ht="16.5" customHeight="1">
      <c r="A96" s="36"/>
      <c r="B96" s="37"/>
      <c r="C96" s="181" t="s">
        <v>80</v>
      </c>
      <c r="D96" s="181" t="s">
        <v>139</v>
      </c>
      <c r="E96" s="182" t="s">
        <v>140</v>
      </c>
      <c r="F96" s="183" t="s">
        <v>141</v>
      </c>
      <c r="G96" s="184" t="s">
        <v>142</v>
      </c>
      <c r="H96" s="185">
        <v>705.63</v>
      </c>
      <c r="I96" s="186"/>
      <c r="J96" s="187">
        <f>ROUND(I96*H96,2)</f>
        <v>0</v>
      </c>
      <c r="K96" s="183" t="s">
        <v>143</v>
      </c>
      <c r="L96" s="41"/>
      <c r="M96" s="188" t="s">
        <v>28</v>
      </c>
      <c r="N96" s="189" t="s">
        <v>46</v>
      </c>
      <c r="O96" s="67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2" t="s">
        <v>144</v>
      </c>
      <c r="AT96" s="192" t="s">
        <v>139</v>
      </c>
      <c r="AU96" s="192" t="s">
        <v>82</v>
      </c>
      <c r="AY96" s="19" t="s">
        <v>137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9" t="s">
        <v>144</v>
      </c>
      <c r="BK96" s="193">
        <f>ROUND(I96*H96,2)</f>
        <v>0</v>
      </c>
      <c r="BL96" s="19" t="s">
        <v>144</v>
      </c>
      <c r="BM96" s="192" t="s">
        <v>145</v>
      </c>
    </row>
    <row r="97" spans="1:65" s="2" customFormat="1" ht="10.199999999999999">
      <c r="A97" s="36"/>
      <c r="B97" s="37"/>
      <c r="C97" s="38"/>
      <c r="D97" s="194" t="s">
        <v>146</v>
      </c>
      <c r="E97" s="38"/>
      <c r="F97" s="195" t="s">
        <v>147</v>
      </c>
      <c r="G97" s="38"/>
      <c r="H97" s="38"/>
      <c r="I97" s="196"/>
      <c r="J97" s="38"/>
      <c r="K97" s="38"/>
      <c r="L97" s="41"/>
      <c r="M97" s="197"/>
      <c r="N97" s="198"/>
      <c r="O97" s="67"/>
      <c r="P97" s="67"/>
      <c r="Q97" s="67"/>
      <c r="R97" s="67"/>
      <c r="S97" s="67"/>
      <c r="T97" s="68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146</v>
      </c>
      <c r="AU97" s="19" t="s">
        <v>82</v>
      </c>
    </row>
    <row r="98" spans="1:65" s="13" customFormat="1" ht="10.199999999999999">
      <c r="B98" s="199"/>
      <c r="C98" s="200"/>
      <c r="D98" s="194" t="s">
        <v>148</v>
      </c>
      <c r="E98" s="201" t="s">
        <v>28</v>
      </c>
      <c r="F98" s="202" t="s">
        <v>149</v>
      </c>
      <c r="G98" s="200"/>
      <c r="H98" s="201" t="s">
        <v>28</v>
      </c>
      <c r="I98" s="203"/>
      <c r="J98" s="200"/>
      <c r="K98" s="200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148</v>
      </c>
      <c r="AU98" s="208" t="s">
        <v>82</v>
      </c>
      <c r="AV98" s="13" t="s">
        <v>80</v>
      </c>
      <c r="AW98" s="13" t="s">
        <v>34</v>
      </c>
      <c r="AX98" s="13" t="s">
        <v>73</v>
      </c>
      <c r="AY98" s="208" t="s">
        <v>137</v>
      </c>
    </row>
    <row r="99" spans="1:65" s="13" customFormat="1" ht="10.199999999999999">
      <c r="B99" s="199"/>
      <c r="C99" s="200"/>
      <c r="D99" s="194" t="s">
        <v>148</v>
      </c>
      <c r="E99" s="201" t="s">
        <v>28</v>
      </c>
      <c r="F99" s="202" t="s">
        <v>150</v>
      </c>
      <c r="G99" s="200"/>
      <c r="H99" s="201" t="s">
        <v>28</v>
      </c>
      <c r="I99" s="203"/>
      <c r="J99" s="200"/>
      <c r="K99" s="200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148</v>
      </c>
      <c r="AU99" s="208" t="s">
        <v>82</v>
      </c>
      <c r="AV99" s="13" t="s">
        <v>80</v>
      </c>
      <c r="AW99" s="13" t="s">
        <v>34</v>
      </c>
      <c r="AX99" s="13" t="s">
        <v>73</v>
      </c>
      <c r="AY99" s="208" t="s">
        <v>137</v>
      </c>
    </row>
    <row r="100" spans="1:65" s="14" customFormat="1" ht="10.199999999999999">
      <c r="B100" s="209"/>
      <c r="C100" s="210"/>
      <c r="D100" s="194" t="s">
        <v>148</v>
      </c>
      <c r="E100" s="211" t="s">
        <v>28</v>
      </c>
      <c r="F100" s="212" t="s">
        <v>151</v>
      </c>
      <c r="G100" s="210"/>
      <c r="H100" s="213">
        <v>377.88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148</v>
      </c>
      <c r="AU100" s="219" t="s">
        <v>82</v>
      </c>
      <c r="AV100" s="14" t="s">
        <v>82</v>
      </c>
      <c r="AW100" s="14" t="s">
        <v>34</v>
      </c>
      <c r="AX100" s="14" t="s">
        <v>73</v>
      </c>
      <c r="AY100" s="219" t="s">
        <v>137</v>
      </c>
    </row>
    <row r="101" spans="1:65" s="13" customFormat="1" ht="10.199999999999999">
      <c r="B101" s="199"/>
      <c r="C101" s="200"/>
      <c r="D101" s="194" t="s">
        <v>148</v>
      </c>
      <c r="E101" s="201" t="s">
        <v>28</v>
      </c>
      <c r="F101" s="202" t="s">
        <v>152</v>
      </c>
      <c r="G101" s="200"/>
      <c r="H101" s="201" t="s">
        <v>28</v>
      </c>
      <c r="I101" s="203"/>
      <c r="J101" s="200"/>
      <c r="K101" s="200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148</v>
      </c>
      <c r="AU101" s="208" t="s">
        <v>82</v>
      </c>
      <c r="AV101" s="13" t="s">
        <v>80</v>
      </c>
      <c r="AW101" s="13" t="s">
        <v>34</v>
      </c>
      <c r="AX101" s="13" t="s">
        <v>73</v>
      </c>
      <c r="AY101" s="208" t="s">
        <v>137</v>
      </c>
    </row>
    <row r="102" spans="1:65" s="14" customFormat="1" ht="10.199999999999999">
      <c r="B102" s="209"/>
      <c r="C102" s="210"/>
      <c r="D102" s="194" t="s">
        <v>148</v>
      </c>
      <c r="E102" s="211" t="s">
        <v>28</v>
      </c>
      <c r="F102" s="212" t="s">
        <v>153</v>
      </c>
      <c r="G102" s="210"/>
      <c r="H102" s="213">
        <v>327.75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148</v>
      </c>
      <c r="AU102" s="219" t="s">
        <v>82</v>
      </c>
      <c r="AV102" s="14" t="s">
        <v>82</v>
      </c>
      <c r="AW102" s="14" t="s">
        <v>34</v>
      </c>
      <c r="AX102" s="14" t="s">
        <v>73</v>
      </c>
      <c r="AY102" s="219" t="s">
        <v>137</v>
      </c>
    </row>
    <row r="103" spans="1:65" s="15" customFormat="1" ht="10.199999999999999">
      <c r="B103" s="220"/>
      <c r="C103" s="221"/>
      <c r="D103" s="194" t="s">
        <v>148</v>
      </c>
      <c r="E103" s="222" t="s">
        <v>28</v>
      </c>
      <c r="F103" s="223" t="s">
        <v>154</v>
      </c>
      <c r="G103" s="221"/>
      <c r="H103" s="224">
        <v>705.63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148</v>
      </c>
      <c r="AU103" s="230" t="s">
        <v>82</v>
      </c>
      <c r="AV103" s="15" t="s">
        <v>144</v>
      </c>
      <c r="AW103" s="15" t="s">
        <v>34</v>
      </c>
      <c r="AX103" s="15" t="s">
        <v>80</v>
      </c>
      <c r="AY103" s="230" t="s">
        <v>137</v>
      </c>
    </row>
    <row r="104" spans="1:65" s="2" customFormat="1" ht="21.75" customHeight="1">
      <c r="A104" s="36"/>
      <c r="B104" s="37"/>
      <c r="C104" s="181" t="s">
        <v>82</v>
      </c>
      <c r="D104" s="181" t="s">
        <v>139</v>
      </c>
      <c r="E104" s="182" t="s">
        <v>155</v>
      </c>
      <c r="F104" s="183" t="s">
        <v>156</v>
      </c>
      <c r="G104" s="184" t="s">
        <v>142</v>
      </c>
      <c r="H104" s="185">
        <v>2.25</v>
      </c>
      <c r="I104" s="186"/>
      <c r="J104" s="187">
        <f>ROUND(I104*H104,2)</f>
        <v>0</v>
      </c>
      <c r="K104" s="183" t="s">
        <v>143</v>
      </c>
      <c r="L104" s="41"/>
      <c r="M104" s="188" t="s">
        <v>28</v>
      </c>
      <c r="N104" s="189" t="s">
        <v>46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144</v>
      </c>
      <c r="AT104" s="192" t="s">
        <v>139</v>
      </c>
      <c r="AU104" s="192" t="s">
        <v>82</v>
      </c>
      <c r="AY104" s="19" t="s">
        <v>137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144</v>
      </c>
      <c r="BK104" s="193">
        <f>ROUND(I104*H104,2)</f>
        <v>0</v>
      </c>
      <c r="BL104" s="19" t="s">
        <v>144</v>
      </c>
      <c r="BM104" s="192" t="s">
        <v>157</v>
      </c>
    </row>
    <row r="105" spans="1:65" s="2" customFormat="1" ht="19.2">
      <c r="A105" s="36"/>
      <c r="B105" s="37"/>
      <c r="C105" s="38"/>
      <c r="D105" s="194" t="s">
        <v>146</v>
      </c>
      <c r="E105" s="38"/>
      <c r="F105" s="195" t="s">
        <v>158</v>
      </c>
      <c r="G105" s="38"/>
      <c r="H105" s="38"/>
      <c r="I105" s="196"/>
      <c r="J105" s="38"/>
      <c r="K105" s="38"/>
      <c r="L105" s="41"/>
      <c r="M105" s="197"/>
      <c r="N105" s="198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146</v>
      </c>
      <c r="AU105" s="19" t="s">
        <v>82</v>
      </c>
    </row>
    <row r="106" spans="1:65" s="13" customFormat="1" ht="10.199999999999999">
      <c r="B106" s="199"/>
      <c r="C106" s="200"/>
      <c r="D106" s="194" t="s">
        <v>148</v>
      </c>
      <c r="E106" s="201" t="s">
        <v>28</v>
      </c>
      <c r="F106" s="202" t="s">
        <v>159</v>
      </c>
      <c r="G106" s="200"/>
      <c r="H106" s="201" t="s">
        <v>28</v>
      </c>
      <c r="I106" s="203"/>
      <c r="J106" s="200"/>
      <c r="K106" s="200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148</v>
      </c>
      <c r="AU106" s="208" t="s">
        <v>82</v>
      </c>
      <c r="AV106" s="13" t="s">
        <v>80</v>
      </c>
      <c r="AW106" s="13" t="s">
        <v>34</v>
      </c>
      <c r="AX106" s="13" t="s">
        <v>73</v>
      </c>
      <c r="AY106" s="208" t="s">
        <v>137</v>
      </c>
    </row>
    <row r="107" spans="1:65" s="13" customFormat="1" ht="10.199999999999999">
      <c r="B107" s="199"/>
      <c r="C107" s="200"/>
      <c r="D107" s="194" t="s">
        <v>148</v>
      </c>
      <c r="E107" s="201" t="s">
        <v>28</v>
      </c>
      <c r="F107" s="202" t="s">
        <v>160</v>
      </c>
      <c r="G107" s="200"/>
      <c r="H107" s="201" t="s">
        <v>28</v>
      </c>
      <c r="I107" s="203"/>
      <c r="J107" s="200"/>
      <c r="K107" s="200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148</v>
      </c>
      <c r="AU107" s="208" t="s">
        <v>82</v>
      </c>
      <c r="AV107" s="13" t="s">
        <v>80</v>
      </c>
      <c r="AW107" s="13" t="s">
        <v>34</v>
      </c>
      <c r="AX107" s="13" t="s">
        <v>73</v>
      </c>
      <c r="AY107" s="208" t="s">
        <v>137</v>
      </c>
    </row>
    <row r="108" spans="1:65" s="14" customFormat="1" ht="10.199999999999999">
      <c r="B108" s="209"/>
      <c r="C108" s="210"/>
      <c r="D108" s="194" t="s">
        <v>148</v>
      </c>
      <c r="E108" s="211" t="s">
        <v>28</v>
      </c>
      <c r="F108" s="212" t="s">
        <v>161</v>
      </c>
      <c r="G108" s="210"/>
      <c r="H108" s="213">
        <v>2.25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148</v>
      </c>
      <c r="AU108" s="219" t="s">
        <v>82</v>
      </c>
      <c r="AV108" s="14" t="s">
        <v>82</v>
      </c>
      <c r="AW108" s="14" t="s">
        <v>34</v>
      </c>
      <c r="AX108" s="14" t="s">
        <v>80</v>
      </c>
      <c r="AY108" s="219" t="s">
        <v>137</v>
      </c>
    </row>
    <row r="109" spans="1:65" s="2" customFormat="1" ht="16.5" customHeight="1">
      <c r="A109" s="36"/>
      <c r="B109" s="37"/>
      <c r="C109" s="181" t="s">
        <v>162</v>
      </c>
      <c r="D109" s="181" t="s">
        <v>139</v>
      </c>
      <c r="E109" s="182" t="s">
        <v>163</v>
      </c>
      <c r="F109" s="183" t="s">
        <v>164</v>
      </c>
      <c r="G109" s="184" t="s">
        <v>165</v>
      </c>
      <c r="H109" s="185">
        <v>0.31</v>
      </c>
      <c r="I109" s="186"/>
      <c r="J109" s="187">
        <f>ROUND(I109*H109,2)</f>
        <v>0</v>
      </c>
      <c r="K109" s="183" t="s">
        <v>143</v>
      </c>
      <c r="L109" s="41"/>
      <c r="M109" s="188" t="s">
        <v>28</v>
      </c>
      <c r="N109" s="189" t="s">
        <v>46</v>
      </c>
      <c r="O109" s="67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144</v>
      </c>
      <c r="AT109" s="192" t="s">
        <v>139</v>
      </c>
      <c r="AU109" s="192" t="s">
        <v>82</v>
      </c>
      <c r="AY109" s="19" t="s">
        <v>137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9" t="s">
        <v>144</v>
      </c>
      <c r="BK109" s="193">
        <f>ROUND(I109*H109,2)</f>
        <v>0</v>
      </c>
      <c r="BL109" s="19" t="s">
        <v>144</v>
      </c>
      <c r="BM109" s="192" t="s">
        <v>166</v>
      </c>
    </row>
    <row r="110" spans="1:65" s="2" customFormat="1" ht="19.2">
      <c r="A110" s="36"/>
      <c r="B110" s="37"/>
      <c r="C110" s="38"/>
      <c r="D110" s="194" t="s">
        <v>146</v>
      </c>
      <c r="E110" s="38"/>
      <c r="F110" s="195" t="s">
        <v>167</v>
      </c>
      <c r="G110" s="38"/>
      <c r="H110" s="38"/>
      <c r="I110" s="196"/>
      <c r="J110" s="38"/>
      <c r="K110" s="38"/>
      <c r="L110" s="41"/>
      <c r="M110" s="197"/>
      <c r="N110" s="198"/>
      <c r="O110" s="67"/>
      <c r="P110" s="67"/>
      <c r="Q110" s="67"/>
      <c r="R110" s="67"/>
      <c r="S110" s="67"/>
      <c r="T110" s="68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146</v>
      </c>
      <c r="AU110" s="19" t="s">
        <v>82</v>
      </c>
    </row>
    <row r="111" spans="1:65" s="13" customFormat="1" ht="10.199999999999999">
      <c r="B111" s="199"/>
      <c r="C111" s="200"/>
      <c r="D111" s="194" t="s">
        <v>148</v>
      </c>
      <c r="E111" s="201" t="s">
        <v>28</v>
      </c>
      <c r="F111" s="202" t="s">
        <v>168</v>
      </c>
      <c r="G111" s="200"/>
      <c r="H111" s="201" t="s">
        <v>28</v>
      </c>
      <c r="I111" s="203"/>
      <c r="J111" s="200"/>
      <c r="K111" s="200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148</v>
      </c>
      <c r="AU111" s="208" t="s">
        <v>82</v>
      </c>
      <c r="AV111" s="13" t="s">
        <v>80</v>
      </c>
      <c r="AW111" s="13" t="s">
        <v>34</v>
      </c>
      <c r="AX111" s="13" t="s">
        <v>73</v>
      </c>
      <c r="AY111" s="208" t="s">
        <v>137</v>
      </c>
    </row>
    <row r="112" spans="1:65" s="13" customFormat="1" ht="10.199999999999999">
      <c r="B112" s="199"/>
      <c r="C112" s="200"/>
      <c r="D112" s="194" t="s">
        <v>148</v>
      </c>
      <c r="E112" s="201" t="s">
        <v>28</v>
      </c>
      <c r="F112" s="202" t="s">
        <v>169</v>
      </c>
      <c r="G112" s="200"/>
      <c r="H112" s="201" t="s">
        <v>28</v>
      </c>
      <c r="I112" s="203"/>
      <c r="J112" s="200"/>
      <c r="K112" s="200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148</v>
      </c>
      <c r="AU112" s="208" t="s">
        <v>82</v>
      </c>
      <c r="AV112" s="13" t="s">
        <v>80</v>
      </c>
      <c r="AW112" s="13" t="s">
        <v>34</v>
      </c>
      <c r="AX112" s="13" t="s">
        <v>73</v>
      </c>
      <c r="AY112" s="208" t="s">
        <v>137</v>
      </c>
    </row>
    <row r="113" spans="1:65" s="14" customFormat="1" ht="10.199999999999999">
      <c r="B113" s="209"/>
      <c r="C113" s="210"/>
      <c r="D113" s="194" t="s">
        <v>148</v>
      </c>
      <c r="E113" s="211" t="s">
        <v>28</v>
      </c>
      <c r="F113" s="212" t="s">
        <v>170</v>
      </c>
      <c r="G113" s="210"/>
      <c r="H113" s="213">
        <v>0.31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148</v>
      </c>
      <c r="AU113" s="219" t="s">
        <v>82</v>
      </c>
      <c r="AV113" s="14" t="s">
        <v>82</v>
      </c>
      <c r="AW113" s="14" t="s">
        <v>34</v>
      </c>
      <c r="AX113" s="14" t="s">
        <v>80</v>
      </c>
      <c r="AY113" s="219" t="s">
        <v>137</v>
      </c>
    </row>
    <row r="114" spans="1:65" s="2" customFormat="1" ht="24.15" customHeight="1">
      <c r="A114" s="36"/>
      <c r="B114" s="37"/>
      <c r="C114" s="181" t="s">
        <v>144</v>
      </c>
      <c r="D114" s="181" t="s">
        <v>139</v>
      </c>
      <c r="E114" s="182" t="s">
        <v>171</v>
      </c>
      <c r="F114" s="183" t="s">
        <v>172</v>
      </c>
      <c r="G114" s="184" t="s">
        <v>142</v>
      </c>
      <c r="H114" s="185">
        <v>13.25</v>
      </c>
      <c r="I114" s="186"/>
      <c r="J114" s="187">
        <f>ROUND(I114*H114,2)</f>
        <v>0</v>
      </c>
      <c r="K114" s="183" t="s">
        <v>143</v>
      </c>
      <c r="L114" s="41"/>
      <c r="M114" s="188" t="s">
        <v>28</v>
      </c>
      <c r="N114" s="189" t="s">
        <v>46</v>
      </c>
      <c r="O114" s="67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144</v>
      </c>
      <c r="AT114" s="192" t="s">
        <v>139</v>
      </c>
      <c r="AU114" s="192" t="s">
        <v>82</v>
      </c>
      <c r="AY114" s="19" t="s">
        <v>137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9" t="s">
        <v>144</v>
      </c>
      <c r="BK114" s="193">
        <f>ROUND(I114*H114,2)</f>
        <v>0</v>
      </c>
      <c r="BL114" s="19" t="s">
        <v>144</v>
      </c>
      <c r="BM114" s="192" t="s">
        <v>173</v>
      </c>
    </row>
    <row r="115" spans="1:65" s="2" customFormat="1" ht="19.2">
      <c r="A115" s="36"/>
      <c r="B115" s="37"/>
      <c r="C115" s="38"/>
      <c r="D115" s="194" t="s">
        <v>146</v>
      </c>
      <c r="E115" s="38"/>
      <c r="F115" s="195" t="s">
        <v>174</v>
      </c>
      <c r="G115" s="38"/>
      <c r="H115" s="38"/>
      <c r="I115" s="196"/>
      <c r="J115" s="38"/>
      <c r="K115" s="38"/>
      <c r="L115" s="41"/>
      <c r="M115" s="197"/>
      <c r="N115" s="198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146</v>
      </c>
      <c r="AU115" s="19" t="s">
        <v>82</v>
      </c>
    </row>
    <row r="116" spans="1:65" s="13" customFormat="1" ht="10.199999999999999">
      <c r="B116" s="199"/>
      <c r="C116" s="200"/>
      <c r="D116" s="194" t="s">
        <v>148</v>
      </c>
      <c r="E116" s="201" t="s">
        <v>28</v>
      </c>
      <c r="F116" s="202" t="s">
        <v>175</v>
      </c>
      <c r="G116" s="200"/>
      <c r="H116" s="201" t="s">
        <v>28</v>
      </c>
      <c r="I116" s="203"/>
      <c r="J116" s="200"/>
      <c r="K116" s="200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148</v>
      </c>
      <c r="AU116" s="208" t="s">
        <v>82</v>
      </c>
      <c r="AV116" s="13" t="s">
        <v>80</v>
      </c>
      <c r="AW116" s="13" t="s">
        <v>34</v>
      </c>
      <c r="AX116" s="13" t="s">
        <v>73</v>
      </c>
      <c r="AY116" s="208" t="s">
        <v>137</v>
      </c>
    </row>
    <row r="117" spans="1:65" s="13" customFormat="1" ht="10.199999999999999">
      <c r="B117" s="199"/>
      <c r="C117" s="200"/>
      <c r="D117" s="194" t="s">
        <v>148</v>
      </c>
      <c r="E117" s="201" t="s">
        <v>28</v>
      </c>
      <c r="F117" s="202" t="s">
        <v>176</v>
      </c>
      <c r="G117" s="200"/>
      <c r="H117" s="201" t="s">
        <v>28</v>
      </c>
      <c r="I117" s="203"/>
      <c r="J117" s="200"/>
      <c r="K117" s="200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148</v>
      </c>
      <c r="AU117" s="208" t="s">
        <v>82</v>
      </c>
      <c r="AV117" s="13" t="s">
        <v>80</v>
      </c>
      <c r="AW117" s="13" t="s">
        <v>34</v>
      </c>
      <c r="AX117" s="13" t="s">
        <v>73</v>
      </c>
      <c r="AY117" s="208" t="s">
        <v>137</v>
      </c>
    </row>
    <row r="118" spans="1:65" s="14" customFormat="1" ht="10.199999999999999">
      <c r="B118" s="209"/>
      <c r="C118" s="210"/>
      <c r="D118" s="194" t="s">
        <v>148</v>
      </c>
      <c r="E118" s="211" t="s">
        <v>28</v>
      </c>
      <c r="F118" s="212" t="s">
        <v>177</v>
      </c>
      <c r="G118" s="210"/>
      <c r="H118" s="213">
        <v>2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148</v>
      </c>
      <c r="AU118" s="219" t="s">
        <v>82</v>
      </c>
      <c r="AV118" s="14" t="s">
        <v>82</v>
      </c>
      <c r="AW118" s="14" t="s">
        <v>34</v>
      </c>
      <c r="AX118" s="14" t="s">
        <v>73</v>
      </c>
      <c r="AY118" s="219" t="s">
        <v>137</v>
      </c>
    </row>
    <row r="119" spans="1:65" s="13" customFormat="1" ht="10.199999999999999">
      <c r="B119" s="199"/>
      <c r="C119" s="200"/>
      <c r="D119" s="194" t="s">
        <v>148</v>
      </c>
      <c r="E119" s="201" t="s">
        <v>28</v>
      </c>
      <c r="F119" s="202" t="s">
        <v>178</v>
      </c>
      <c r="G119" s="200"/>
      <c r="H119" s="201" t="s">
        <v>28</v>
      </c>
      <c r="I119" s="203"/>
      <c r="J119" s="200"/>
      <c r="K119" s="200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148</v>
      </c>
      <c r="AU119" s="208" t="s">
        <v>82</v>
      </c>
      <c r="AV119" s="13" t="s">
        <v>80</v>
      </c>
      <c r="AW119" s="13" t="s">
        <v>34</v>
      </c>
      <c r="AX119" s="13" t="s">
        <v>73</v>
      </c>
      <c r="AY119" s="208" t="s">
        <v>137</v>
      </c>
    </row>
    <row r="120" spans="1:65" s="14" customFormat="1" ht="10.199999999999999">
      <c r="B120" s="209"/>
      <c r="C120" s="210"/>
      <c r="D120" s="194" t="s">
        <v>148</v>
      </c>
      <c r="E120" s="211" t="s">
        <v>28</v>
      </c>
      <c r="F120" s="212" t="s">
        <v>177</v>
      </c>
      <c r="G120" s="210"/>
      <c r="H120" s="213">
        <v>2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148</v>
      </c>
      <c r="AU120" s="219" t="s">
        <v>82</v>
      </c>
      <c r="AV120" s="14" t="s">
        <v>82</v>
      </c>
      <c r="AW120" s="14" t="s">
        <v>34</v>
      </c>
      <c r="AX120" s="14" t="s">
        <v>73</v>
      </c>
      <c r="AY120" s="219" t="s">
        <v>137</v>
      </c>
    </row>
    <row r="121" spans="1:65" s="13" customFormat="1" ht="10.199999999999999">
      <c r="B121" s="199"/>
      <c r="C121" s="200"/>
      <c r="D121" s="194" t="s">
        <v>148</v>
      </c>
      <c r="E121" s="201" t="s">
        <v>28</v>
      </c>
      <c r="F121" s="202" t="s">
        <v>179</v>
      </c>
      <c r="G121" s="200"/>
      <c r="H121" s="201" t="s">
        <v>28</v>
      </c>
      <c r="I121" s="203"/>
      <c r="J121" s="200"/>
      <c r="K121" s="200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148</v>
      </c>
      <c r="AU121" s="208" t="s">
        <v>82</v>
      </c>
      <c r="AV121" s="13" t="s">
        <v>80</v>
      </c>
      <c r="AW121" s="13" t="s">
        <v>34</v>
      </c>
      <c r="AX121" s="13" t="s">
        <v>73</v>
      </c>
      <c r="AY121" s="208" t="s">
        <v>137</v>
      </c>
    </row>
    <row r="122" spans="1:65" s="14" customFormat="1" ht="10.199999999999999">
      <c r="B122" s="209"/>
      <c r="C122" s="210"/>
      <c r="D122" s="194" t="s">
        <v>148</v>
      </c>
      <c r="E122" s="211" t="s">
        <v>28</v>
      </c>
      <c r="F122" s="212" t="s">
        <v>161</v>
      </c>
      <c r="G122" s="210"/>
      <c r="H122" s="213">
        <v>2.25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148</v>
      </c>
      <c r="AU122" s="219" t="s">
        <v>82</v>
      </c>
      <c r="AV122" s="14" t="s">
        <v>82</v>
      </c>
      <c r="AW122" s="14" t="s">
        <v>34</v>
      </c>
      <c r="AX122" s="14" t="s">
        <v>73</v>
      </c>
      <c r="AY122" s="219" t="s">
        <v>137</v>
      </c>
    </row>
    <row r="123" spans="1:65" s="13" customFormat="1" ht="10.199999999999999">
      <c r="B123" s="199"/>
      <c r="C123" s="200"/>
      <c r="D123" s="194" t="s">
        <v>148</v>
      </c>
      <c r="E123" s="201" t="s">
        <v>28</v>
      </c>
      <c r="F123" s="202" t="s">
        <v>180</v>
      </c>
      <c r="G123" s="200"/>
      <c r="H123" s="201" t="s">
        <v>28</v>
      </c>
      <c r="I123" s="203"/>
      <c r="J123" s="200"/>
      <c r="K123" s="200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148</v>
      </c>
      <c r="AU123" s="208" t="s">
        <v>82</v>
      </c>
      <c r="AV123" s="13" t="s">
        <v>80</v>
      </c>
      <c r="AW123" s="13" t="s">
        <v>34</v>
      </c>
      <c r="AX123" s="13" t="s">
        <v>73</v>
      </c>
      <c r="AY123" s="208" t="s">
        <v>137</v>
      </c>
    </row>
    <row r="124" spans="1:65" s="14" customFormat="1" ht="10.199999999999999">
      <c r="B124" s="209"/>
      <c r="C124" s="210"/>
      <c r="D124" s="194" t="s">
        <v>148</v>
      </c>
      <c r="E124" s="211" t="s">
        <v>28</v>
      </c>
      <c r="F124" s="212" t="s">
        <v>181</v>
      </c>
      <c r="G124" s="210"/>
      <c r="H124" s="213">
        <v>4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148</v>
      </c>
      <c r="AU124" s="219" t="s">
        <v>82</v>
      </c>
      <c r="AV124" s="14" t="s">
        <v>82</v>
      </c>
      <c r="AW124" s="14" t="s">
        <v>34</v>
      </c>
      <c r="AX124" s="14" t="s">
        <v>73</v>
      </c>
      <c r="AY124" s="219" t="s">
        <v>137</v>
      </c>
    </row>
    <row r="125" spans="1:65" s="13" customFormat="1" ht="10.199999999999999">
      <c r="B125" s="199"/>
      <c r="C125" s="200"/>
      <c r="D125" s="194" t="s">
        <v>148</v>
      </c>
      <c r="E125" s="201" t="s">
        <v>28</v>
      </c>
      <c r="F125" s="202" t="s">
        <v>182</v>
      </c>
      <c r="G125" s="200"/>
      <c r="H125" s="201" t="s">
        <v>28</v>
      </c>
      <c r="I125" s="203"/>
      <c r="J125" s="200"/>
      <c r="K125" s="200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148</v>
      </c>
      <c r="AU125" s="208" t="s">
        <v>82</v>
      </c>
      <c r="AV125" s="13" t="s">
        <v>80</v>
      </c>
      <c r="AW125" s="13" t="s">
        <v>34</v>
      </c>
      <c r="AX125" s="13" t="s">
        <v>73</v>
      </c>
      <c r="AY125" s="208" t="s">
        <v>137</v>
      </c>
    </row>
    <row r="126" spans="1:65" s="14" customFormat="1" ht="10.199999999999999">
      <c r="B126" s="209"/>
      <c r="C126" s="210"/>
      <c r="D126" s="194" t="s">
        <v>148</v>
      </c>
      <c r="E126" s="211" t="s">
        <v>28</v>
      </c>
      <c r="F126" s="212" t="s">
        <v>183</v>
      </c>
      <c r="G126" s="210"/>
      <c r="H126" s="213">
        <v>3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148</v>
      </c>
      <c r="AU126" s="219" t="s">
        <v>82</v>
      </c>
      <c r="AV126" s="14" t="s">
        <v>82</v>
      </c>
      <c r="AW126" s="14" t="s">
        <v>34</v>
      </c>
      <c r="AX126" s="14" t="s">
        <v>73</v>
      </c>
      <c r="AY126" s="219" t="s">
        <v>137</v>
      </c>
    </row>
    <row r="127" spans="1:65" s="15" customFormat="1" ht="10.199999999999999">
      <c r="B127" s="220"/>
      <c r="C127" s="221"/>
      <c r="D127" s="194" t="s">
        <v>148</v>
      </c>
      <c r="E127" s="222" t="s">
        <v>28</v>
      </c>
      <c r="F127" s="223" t="s">
        <v>154</v>
      </c>
      <c r="G127" s="221"/>
      <c r="H127" s="224">
        <v>13.25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148</v>
      </c>
      <c r="AU127" s="230" t="s">
        <v>82</v>
      </c>
      <c r="AV127" s="15" t="s">
        <v>144</v>
      </c>
      <c r="AW127" s="15" t="s">
        <v>34</v>
      </c>
      <c r="AX127" s="15" t="s">
        <v>80</v>
      </c>
      <c r="AY127" s="230" t="s">
        <v>137</v>
      </c>
    </row>
    <row r="128" spans="1:65" s="2" customFormat="1" ht="16.5" customHeight="1">
      <c r="A128" s="36"/>
      <c r="B128" s="37"/>
      <c r="C128" s="181" t="s">
        <v>184</v>
      </c>
      <c r="D128" s="181" t="s">
        <v>139</v>
      </c>
      <c r="E128" s="182" t="s">
        <v>185</v>
      </c>
      <c r="F128" s="183" t="s">
        <v>186</v>
      </c>
      <c r="G128" s="184" t="s">
        <v>187</v>
      </c>
      <c r="H128" s="185">
        <v>1</v>
      </c>
      <c r="I128" s="186"/>
      <c r="J128" s="187">
        <f>ROUND(I128*H128,2)</f>
        <v>0</v>
      </c>
      <c r="K128" s="183" t="s">
        <v>143</v>
      </c>
      <c r="L128" s="41"/>
      <c r="M128" s="188" t="s">
        <v>28</v>
      </c>
      <c r="N128" s="189" t="s">
        <v>46</v>
      </c>
      <c r="O128" s="67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144</v>
      </c>
      <c r="AT128" s="192" t="s">
        <v>139</v>
      </c>
      <c r="AU128" s="192" t="s">
        <v>82</v>
      </c>
      <c r="AY128" s="19" t="s">
        <v>137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144</v>
      </c>
      <c r="BK128" s="193">
        <f>ROUND(I128*H128,2)</f>
        <v>0</v>
      </c>
      <c r="BL128" s="19" t="s">
        <v>144</v>
      </c>
      <c r="BM128" s="192" t="s">
        <v>188</v>
      </c>
    </row>
    <row r="129" spans="1:65" s="2" customFormat="1" ht="10.199999999999999">
      <c r="A129" s="36"/>
      <c r="B129" s="37"/>
      <c r="C129" s="38"/>
      <c r="D129" s="194" t="s">
        <v>146</v>
      </c>
      <c r="E129" s="38"/>
      <c r="F129" s="195" t="s">
        <v>189</v>
      </c>
      <c r="G129" s="38"/>
      <c r="H129" s="38"/>
      <c r="I129" s="196"/>
      <c r="J129" s="38"/>
      <c r="K129" s="38"/>
      <c r="L129" s="41"/>
      <c r="M129" s="197"/>
      <c r="N129" s="198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146</v>
      </c>
      <c r="AU129" s="19" t="s">
        <v>82</v>
      </c>
    </row>
    <row r="130" spans="1:65" s="13" customFormat="1" ht="10.199999999999999">
      <c r="B130" s="199"/>
      <c r="C130" s="200"/>
      <c r="D130" s="194" t="s">
        <v>148</v>
      </c>
      <c r="E130" s="201" t="s">
        <v>28</v>
      </c>
      <c r="F130" s="202" t="s">
        <v>190</v>
      </c>
      <c r="G130" s="200"/>
      <c r="H130" s="201" t="s">
        <v>28</v>
      </c>
      <c r="I130" s="203"/>
      <c r="J130" s="200"/>
      <c r="K130" s="200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148</v>
      </c>
      <c r="AU130" s="208" t="s">
        <v>82</v>
      </c>
      <c r="AV130" s="13" t="s">
        <v>80</v>
      </c>
      <c r="AW130" s="13" t="s">
        <v>34</v>
      </c>
      <c r="AX130" s="13" t="s">
        <v>73</v>
      </c>
      <c r="AY130" s="208" t="s">
        <v>137</v>
      </c>
    </row>
    <row r="131" spans="1:65" s="14" customFormat="1" ht="10.199999999999999">
      <c r="B131" s="209"/>
      <c r="C131" s="210"/>
      <c r="D131" s="194" t="s">
        <v>148</v>
      </c>
      <c r="E131" s="211" t="s">
        <v>28</v>
      </c>
      <c r="F131" s="212" t="s">
        <v>80</v>
      </c>
      <c r="G131" s="210"/>
      <c r="H131" s="213">
        <v>1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148</v>
      </c>
      <c r="AU131" s="219" t="s">
        <v>82</v>
      </c>
      <c r="AV131" s="14" t="s">
        <v>82</v>
      </c>
      <c r="AW131" s="14" t="s">
        <v>34</v>
      </c>
      <c r="AX131" s="14" t="s">
        <v>80</v>
      </c>
      <c r="AY131" s="219" t="s">
        <v>137</v>
      </c>
    </row>
    <row r="132" spans="1:65" s="2" customFormat="1" ht="16.5" customHeight="1">
      <c r="A132" s="36"/>
      <c r="B132" s="37"/>
      <c r="C132" s="181" t="s">
        <v>191</v>
      </c>
      <c r="D132" s="181" t="s">
        <v>139</v>
      </c>
      <c r="E132" s="182" t="s">
        <v>192</v>
      </c>
      <c r="F132" s="183" t="s">
        <v>193</v>
      </c>
      <c r="G132" s="184" t="s">
        <v>187</v>
      </c>
      <c r="H132" s="185">
        <v>1</v>
      </c>
      <c r="I132" s="186"/>
      <c r="J132" s="187">
        <f>ROUND(I132*H132,2)</f>
        <v>0</v>
      </c>
      <c r="K132" s="183" t="s">
        <v>28</v>
      </c>
      <c r="L132" s="41"/>
      <c r="M132" s="188" t="s">
        <v>28</v>
      </c>
      <c r="N132" s="189" t="s">
        <v>46</v>
      </c>
      <c r="O132" s="67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144</v>
      </c>
      <c r="AT132" s="192" t="s">
        <v>139</v>
      </c>
      <c r="AU132" s="192" t="s">
        <v>82</v>
      </c>
      <c r="AY132" s="19" t="s">
        <v>137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9" t="s">
        <v>144</v>
      </c>
      <c r="BK132" s="193">
        <f>ROUND(I132*H132,2)</f>
        <v>0</v>
      </c>
      <c r="BL132" s="19" t="s">
        <v>144</v>
      </c>
      <c r="BM132" s="192" t="s">
        <v>194</v>
      </c>
    </row>
    <row r="133" spans="1:65" s="2" customFormat="1" ht="10.199999999999999">
      <c r="A133" s="36"/>
      <c r="B133" s="37"/>
      <c r="C133" s="38"/>
      <c r="D133" s="194" t="s">
        <v>146</v>
      </c>
      <c r="E133" s="38"/>
      <c r="F133" s="195" t="s">
        <v>195</v>
      </c>
      <c r="G133" s="38"/>
      <c r="H133" s="38"/>
      <c r="I133" s="196"/>
      <c r="J133" s="38"/>
      <c r="K133" s="38"/>
      <c r="L133" s="41"/>
      <c r="M133" s="197"/>
      <c r="N133" s="198"/>
      <c r="O133" s="67"/>
      <c r="P133" s="67"/>
      <c r="Q133" s="67"/>
      <c r="R133" s="67"/>
      <c r="S133" s="67"/>
      <c r="T133" s="68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146</v>
      </c>
      <c r="AU133" s="19" t="s">
        <v>82</v>
      </c>
    </row>
    <row r="134" spans="1:65" s="13" customFormat="1" ht="10.199999999999999">
      <c r="B134" s="199"/>
      <c r="C134" s="200"/>
      <c r="D134" s="194" t="s">
        <v>148</v>
      </c>
      <c r="E134" s="201" t="s">
        <v>28</v>
      </c>
      <c r="F134" s="202" t="s">
        <v>196</v>
      </c>
      <c r="G134" s="200"/>
      <c r="H134" s="201" t="s">
        <v>28</v>
      </c>
      <c r="I134" s="203"/>
      <c r="J134" s="200"/>
      <c r="K134" s="200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148</v>
      </c>
      <c r="AU134" s="208" t="s">
        <v>82</v>
      </c>
      <c r="AV134" s="13" t="s">
        <v>80</v>
      </c>
      <c r="AW134" s="13" t="s">
        <v>34</v>
      </c>
      <c r="AX134" s="13" t="s">
        <v>73</v>
      </c>
      <c r="AY134" s="208" t="s">
        <v>137</v>
      </c>
    </row>
    <row r="135" spans="1:65" s="14" customFormat="1" ht="10.199999999999999">
      <c r="B135" s="209"/>
      <c r="C135" s="210"/>
      <c r="D135" s="194" t="s">
        <v>148</v>
      </c>
      <c r="E135" s="211" t="s">
        <v>28</v>
      </c>
      <c r="F135" s="212" t="s">
        <v>80</v>
      </c>
      <c r="G135" s="210"/>
      <c r="H135" s="213">
        <v>1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148</v>
      </c>
      <c r="AU135" s="219" t="s">
        <v>82</v>
      </c>
      <c r="AV135" s="14" t="s">
        <v>82</v>
      </c>
      <c r="AW135" s="14" t="s">
        <v>34</v>
      </c>
      <c r="AX135" s="14" t="s">
        <v>80</v>
      </c>
      <c r="AY135" s="219" t="s">
        <v>137</v>
      </c>
    </row>
    <row r="136" spans="1:65" s="2" customFormat="1" ht="16.5" customHeight="1">
      <c r="A136" s="36"/>
      <c r="B136" s="37"/>
      <c r="C136" s="181" t="s">
        <v>197</v>
      </c>
      <c r="D136" s="181" t="s">
        <v>139</v>
      </c>
      <c r="E136" s="182" t="s">
        <v>198</v>
      </c>
      <c r="F136" s="183" t="s">
        <v>199</v>
      </c>
      <c r="G136" s="184" t="s">
        <v>187</v>
      </c>
      <c r="H136" s="185">
        <v>1</v>
      </c>
      <c r="I136" s="186"/>
      <c r="J136" s="187">
        <f>ROUND(I136*H136,2)</f>
        <v>0</v>
      </c>
      <c r="K136" s="183" t="s">
        <v>143</v>
      </c>
      <c r="L136" s="41"/>
      <c r="M136" s="188" t="s">
        <v>28</v>
      </c>
      <c r="N136" s="189" t="s">
        <v>46</v>
      </c>
      <c r="O136" s="67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144</v>
      </c>
      <c r="AT136" s="192" t="s">
        <v>139</v>
      </c>
      <c r="AU136" s="192" t="s">
        <v>82</v>
      </c>
      <c r="AY136" s="19" t="s">
        <v>137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9" t="s">
        <v>144</v>
      </c>
      <c r="BK136" s="193">
        <f>ROUND(I136*H136,2)</f>
        <v>0</v>
      </c>
      <c r="BL136" s="19" t="s">
        <v>144</v>
      </c>
      <c r="BM136" s="192" t="s">
        <v>200</v>
      </c>
    </row>
    <row r="137" spans="1:65" s="2" customFormat="1" ht="10.199999999999999">
      <c r="A137" s="36"/>
      <c r="B137" s="37"/>
      <c r="C137" s="38"/>
      <c r="D137" s="194" t="s">
        <v>146</v>
      </c>
      <c r="E137" s="38"/>
      <c r="F137" s="195" t="s">
        <v>201</v>
      </c>
      <c r="G137" s="38"/>
      <c r="H137" s="38"/>
      <c r="I137" s="196"/>
      <c r="J137" s="38"/>
      <c r="K137" s="38"/>
      <c r="L137" s="41"/>
      <c r="M137" s="197"/>
      <c r="N137" s="198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146</v>
      </c>
      <c r="AU137" s="19" t="s">
        <v>82</v>
      </c>
    </row>
    <row r="138" spans="1:65" s="13" customFormat="1" ht="10.199999999999999">
      <c r="B138" s="199"/>
      <c r="C138" s="200"/>
      <c r="D138" s="194" t="s">
        <v>148</v>
      </c>
      <c r="E138" s="201" t="s">
        <v>28</v>
      </c>
      <c r="F138" s="202" t="s">
        <v>202</v>
      </c>
      <c r="G138" s="200"/>
      <c r="H138" s="201" t="s">
        <v>28</v>
      </c>
      <c r="I138" s="203"/>
      <c r="J138" s="200"/>
      <c r="K138" s="200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148</v>
      </c>
      <c r="AU138" s="208" t="s">
        <v>82</v>
      </c>
      <c r="AV138" s="13" t="s">
        <v>80</v>
      </c>
      <c r="AW138" s="13" t="s">
        <v>34</v>
      </c>
      <c r="AX138" s="13" t="s">
        <v>73</v>
      </c>
      <c r="AY138" s="208" t="s">
        <v>137</v>
      </c>
    </row>
    <row r="139" spans="1:65" s="14" customFormat="1" ht="10.199999999999999">
      <c r="B139" s="209"/>
      <c r="C139" s="210"/>
      <c r="D139" s="194" t="s">
        <v>148</v>
      </c>
      <c r="E139" s="211" t="s">
        <v>28</v>
      </c>
      <c r="F139" s="212" t="s">
        <v>80</v>
      </c>
      <c r="G139" s="210"/>
      <c r="H139" s="213">
        <v>1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148</v>
      </c>
      <c r="AU139" s="219" t="s">
        <v>82</v>
      </c>
      <c r="AV139" s="14" t="s">
        <v>82</v>
      </c>
      <c r="AW139" s="14" t="s">
        <v>34</v>
      </c>
      <c r="AX139" s="14" t="s">
        <v>80</v>
      </c>
      <c r="AY139" s="219" t="s">
        <v>137</v>
      </c>
    </row>
    <row r="140" spans="1:65" s="2" customFormat="1" ht="16.5" customHeight="1">
      <c r="A140" s="36"/>
      <c r="B140" s="37"/>
      <c r="C140" s="181" t="s">
        <v>203</v>
      </c>
      <c r="D140" s="181" t="s">
        <v>139</v>
      </c>
      <c r="E140" s="182" t="s">
        <v>204</v>
      </c>
      <c r="F140" s="183" t="s">
        <v>205</v>
      </c>
      <c r="G140" s="184" t="s">
        <v>142</v>
      </c>
      <c r="H140" s="185">
        <v>8.0500000000000007</v>
      </c>
      <c r="I140" s="186"/>
      <c r="J140" s="187">
        <f>ROUND(I140*H140,2)</f>
        <v>0</v>
      </c>
      <c r="K140" s="183" t="s">
        <v>143</v>
      </c>
      <c r="L140" s="41"/>
      <c r="M140" s="188" t="s">
        <v>28</v>
      </c>
      <c r="N140" s="189" t="s">
        <v>46</v>
      </c>
      <c r="O140" s="67"/>
      <c r="P140" s="190">
        <f>O140*H140</f>
        <v>0</v>
      </c>
      <c r="Q140" s="190">
        <v>0</v>
      </c>
      <c r="R140" s="190">
        <f>Q140*H140</f>
        <v>0</v>
      </c>
      <c r="S140" s="190">
        <v>0.255</v>
      </c>
      <c r="T140" s="191">
        <f>S140*H140</f>
        <v>2.0527500000000001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144</v>
      </c>
      <c r="AT140" s="192" t="s">
        <v>139</v>
      </c>
      <c r="AU140" s="192" t="s">
        <v>82</v>
      </c>
      <c r="AY140" s="19" t="s">
        <v>137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9" t="s">
        <v>144</v>
      </c>
      <c r="BK140" s="193">
        <f>ROUND(I140*H140,2)</f>
        <v>0</v>
      </c>
      <c r="BL140" s="19" t="s">
        <v>144</v>
      </c>
      <c r="BM140" s="192" t="s">
        <v>206</v>
      </c>
    </row>
    <row r="141" spans="1:65" s="2" customFormat="1" ht="28.8">
      <c r="A141" s="36"/>
      <c r="B141" s="37"/>
      <c r="C141" s="38"/>
      <c r="D141" s="194" t="s">
        <v>146</v>
      </c>
      <c r="E141" s="38"/>
      <c r="F141" s="195" t="s">
        <v>207</v>
      </c>
      <c r="G141" s="38"/>
      <c r="H141" s="38"/>
      <c r="I141" s="196"/>
      <c r="J141" s="38"/>
      <c r="K141" s="38"/>
      <c r="L141" s="41"/>
      <c r="M141" s="197"/>
      <c r="N141" s="198"/>
      <c r="O141" s="67"/>
      <c r="P141" s="67"/>
      <c r="Q141" s="67"/>
      <c r="R141" s="67"/>
      <c r="S141" s="67"/>
      <c r="T141" s="68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146</v>
      </c>
      <c r="AU141" s="19" t="s">
        <v>82</v>
      </c>
    </row>
    <row r="142" spans="1:65" s="13" customFormat="1" ht="10.199999999999999">
      <c r="B142" s="199"/>
      <c r="C142" s="200"/>
      <c r="D142" s="194" t="s">
        <v>148</v>
      </c>
      <c r="E142" s="201" t="s">
        <v>28</v>
      </c>
      <c r="F142" s="202" t="s">
        <v>208</v>
      </c>
      <c r="G142" s="200"/>
      <c r="H142" s="201" t="s">
        <v>28</v>
      </c>
      <c r="I142" s="203"/>
      <c r="J142" s="200"/>
      <c r="K142" s="200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148</v>
      </c>
      <c r="AU142" s="208" t="s">
        <v>82</v>
      </c>
      <c r="AV142" s="13" t="s">
        <v>80</v>
      </c>
      <c r="AW142" s="13" t="s">
        <v>34</v>
      </c>
      <c r="AX142" s="13" t="s">
        <v>73</v>
      </c>
      <c r="AY142" s="208" t="s">
        <v>137</v>
      </c>
    </row>
    <row r="143" spans="1:65" s="13" customFormat="1" ht="10.199999999999999">
      <c r="B143" s="199"/>
      <c r="C143" s="200"/>
      <c r="D143" s="194" t="s">
        <v>148</v>
      </c>
      <c r="E143" s="201" t="s">
        <v>28</v>
      </c>
      <c r="F143" s="202" t="s">
        <v>209</v>
      </c>
      <c r="G143" s="200"/>
      <c r="H143" s="201" t="s">
        <v>28</v>
      </c>
      <c r="I143" s="203"/>
      <c r="J143" s="200"/>
      <c r="K143" s="200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148</v>
      </c>
      <c r="AU143" s="208" t="s">
        <v>82</v>
      </c>
      <c r="AV143" s="13" t="s">
        <v>80</v>
      </c>
      <c r="AW143" s="13" t="s">
        <v>34</v>
      </c>
      <c r="AX143" s="13" t="s">
        <v>73</v>
      </c>
      <c r="AY143" s="208" t="s">
        <v>137</v>
      </c>
    </row>
    <row r="144" spans="1:65" s="14" customFormat="1" ht="10.199999999999999">
      <c r="B144" s="209"/>
      <c r="C144" s="210"/>
      <c r="D144" s="194" t="s">
        <v>148</v>
      </c>
      <c r="E144" s="211" t="s">
        <v>28</v>
      </c>
      <c r="F144" s="212" t="s">
        <v>210</v>
      </c>
      <c r="G144" s="210"/>
      <c r="H144" s="213">
        <v>8.0500000000000007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148</v>
      </c>
      <c r="AU144" s="219" t="s">
        <v>82</v>
      </c>
      <c r="AV144" s="14" t="s">
        <v>82</v>
      </c>
      <c r="AW144" s="14" t="s">
        <v>34</v>
      </c>
      <c r="AX144" s="14" t="s">
        <v>80</v>
      </c>
      <c r="AY144" s="219" t="s">
        <v>137</v>
      </c>
    </row>
    <row r="145" spans="1:65" s="2" customFormat="1" ht="16.5" customHeight="1">
      <c r="A145" s="36"/>
      <c r="B145" s="37"/>
      <c r="C145" s="181" t="s">
        <v>211</v>
      </c>
      <c r="D145" s="181" t="s">
        <v>139</v>
      </c>
      <c r="E145" s="182" t="s">
        <v>212</v>
      </c>
      <c r="F145" s="183" t="s">
        <v>213</v>
      </c>
      <c r="G145" s="184" t="s">
        <v>214</v>
      </c>
      <c r="H145" s="185">
        <v>13</v>
      </c>
      <c r="I145" s="186"/>
      <c r="J145" s="187">
        <f>ROUND(I145*H145,2)</f>
        <v>0</v>
      </c>
      <c r="K145" s="183" t="s">
        <v>28</v>
      </c>
      <c r="L145" s="41"/>
      <c r="M145" s="188" t="s">
        <v>28</v>
      </c>
      <c r="N145" s="189" t="s">
        <v>46</v>
      </c>
      <c r="O145" s="67"/>
      <c r="P145" s="190">
        <f>O145*H145</f>
        <v>0</v>
      </c>
      <c r="Q145" s="190">
        <v>0</v>
      </c>
      <c r="R145" s="190">
        <f>Q145*H145</f>
        <v>0</v>
      </c>
      <c r="S145" s="190">
        <v>0.20499999999999999</v>
      </c>
      <c r="T145" s="191">
        <f>S145*H145</f>
        <v>2.665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144</v>
      </c>
      <c r="AT145" s="192" t="s">
        <v>139</v>
      </c>
      <c r="AU145" s="192" t="s">
        <v>82</v>
      </c>
      <c r="AY145" s="19" t="s">
        <v>137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9" t="s">
        <v>144</v>
      </c>
      <c r="BK145" s="193">
        <f>ROUND(I145*H145,2)</f>
        <v>0</v>
      </c>
      <c r="BL145" s="19" t="s">
        <v>144</v>
      </c>
      <c r="BM145" s="192" t="s">
        <v>215</v>
      </c>
    </row>
    <row r="146" spans="1:65" s="2" customFormat="1" ht="19.2">
      <c r="A146" s="36"/>
      <c r="B146" s="37"/>
      <c r="C146" s="38"/>
      <c r="D146" s="194" t="s">
        <v>146</v>
      </c>
      <c r="E146" s="38"/>
      <c r="F146" s="195" t="s">
        <v>216</v>
      </c>
      <c r="G146" s="38"/>
      <c r="H146" s="38"/>
      <c r="I146" s="196"/>
      <c r="J146" s="38"/>
      <c r="K146" s="38"/>
      <c r="L146" s="41"/>
      <c r="M146" s="197"/>
      <c r="N146" s="198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146</v>
      </c>
      <c r="AU146" s="19" t="s">
        <v>82</v>
      </c>
    </row>
    <row r="147" spans="1:65" s="13" customFormat="1" ht="10.199999999999999">
      <c r="B147" s="199"/>
      <c r="C147" s="200"/>
      <c r="D147" s="194" t="s">
        <v>148</v>
      </c>
      <c r="E147" s="201" t="s">
        <v>28</v>
      </c>
      <c r="F147" s="202" t="s">
        <v>217</v>
      </c>
      <c r="G147" s="200"/>
      <c r="H147" s="201" t="s">
        <v>28</v>
      </c>
      <c r="I147" s="203"/>
      <c r="J147" s="200"/>
      <c r="K147" s="200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148</v>
      </c>
      <c r="AU147" s="208" t="s">
        <v>82</v>
      </c>
      <c r="AV147" s="13" t="s">
        <v>80</v>
      </c>
      <c r="AW147" s="13" t="s">
        <v>34</v>
      </c>
      <c r="AX147" s="13" t="s">
        <v>73</v>
      </c>
      <c r="AY147" s="208" t="s">
        <v>137</v>
      </c>
    </row>
    <row r="148" spans="1:65" s="13" customFormat="1" ht="10.199999999999999">
      <c r="B148" s="199"/>
      <c r="C148" s="200"/>
      <c r="D148" s="194" t="s">
        <v>148</v>
      </c>
      <c r="E148" s="201" t="s">
        <v>28</v>
      </c>
      <c r="F148" s="202" t="s">
        <v>218</v>
      </c>
      <c r="G148" s="200"/>
      <c r="H148" s="201" t="s">
        <v>28</v>
      </c>
      <c r="I148" s="203"/>
      <c r="J148" s="200"/>
      <c r="K148" s="200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148</v>
      </c>
      <c r="AU148" s="208" t="s">
        <v>82</v>
      </c>
      <c r="AV148" s="13" t="s">
        <v>80</v>
      </c>
      <c r="AW148" s="13" t="s">
        <v>34</v>
      </c>
      <c r="AX148" s="13" t="s">
        <v>73</v>
      </c>
      <c r="AY148" s="208" t="s">
        <v>137</v>
      </c>
    </row>
    <row r="149" spans="1:65" s="14" customFormat="1" ht="10.199999999999999">
      <c r="B149" s="209"/>
      <c r="C149" s="210"/>
      <c r="D149" s="194" t="s">
        <v>148</v>
      </c>
      <c r="E149" s="211" t="s">
        <v>28</v>
      </c>
      <c r="F149" s="212" t="s">
        <v>219</v>
      </c>
      <c r="G149" s="210"/>
      <c r="H149" s="213">
        <v>7</v>
      </c>
      <c r="I149" s="214"/>
      <c r="J149" s="210"/>
      <c r="K149" s="210"/>
      <c r="L149" s="215"/>
      <c r="M149" s="216"/>
      <c r="N149" s="217"/>
      <c r="O149" s="217"/>
      <c r="P149" s="217"/>
      <c r="Q149" s="217"/>
      <c r="R149" s="217"/>
      <c r="S149" s="217"/>
      <c r="T149" s="218"/>
      <c r="AT149" s="219" t="s">
        <v>148</v>
      </c>
      <c r="AU149" s="219" t="s">
        <v>82</v>
      </c>
      <c r="AV149" s="14" t="s">
        <v>82</v>
      </c>
      <c r="AW149" s="14" t="s">
        <v>34</v>
      </c>
      <c r="AX149" s="14" t="s">
        <v>73</v>
      </c>
      <c r="AY149" s="219" t="s">
        <v>137</v>
      </c>
    </row>
    <row r="150" spans="1:65" s="13" customFormat="1" ht="10.199999999999999">
      <c r="B150" s="199"/>
      <c r="C150" s="200"/>
      <c r="D150" s="194" t="s">
        <v>148</v>
      </c>
      <c r="E150" s="201" t="s">
        <v>28</v>
      </c>
      <c r="F150" s="202" t="s">
        <v>220</v>
      </c>
      <c r="G150" s="200"/>
      <c r="H150" s="201" t="s">
        <v>28</v>
      </c>
      <c r="I150" s="203"/>
      <c r="J150" s="200"/>
      <c r="K150" s="200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148</v>
      </c>
      <c r="AU150" s="208" t="s">
        <v>82</v>
      </c>
      <c r="AV150" s="13" t="s">
        <v>80</v>
      </c>
      <c r="AW150" s="13" t="s">
        <v>34</v>
      </c>
      <c r="AX150" s="13" t="s">
        <v>73</v>
      </c>
      <c r="AY150" s="208" t="s">
        <v>137</v>
      </c>
    </row>
    <row r="151" spans="1:65" s="14" customFormat="1" ht="10.199999999999999">
      <c r="B151" s="209"/>
      <c r="C151" s="210"/>
      <c r="D151" s="194" t="s">
        <v>148</v>
      </c>
      <c r="E151" s="211" t="s">
        <v>28</v>
      </c>
      <c r="F151" s="212" t="s">
        <v>221</v>
      </c>
      <c r="G151" s="210"/>
      <c r="H151" s="213">
        <v>6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148</v>
      </c>
      <c r="AU151" s="219" t="s">
        <v>82</v>
      </c>
      <c r="AV151" s="14" t="s">
        <v>82</v>
      </c>
      <c r="AW151" s="14" t="s">
        <v>34</v>
      </c>
      <c r="AX151" s="14" t="s">
        <v>73</v>
      </c>
      <c r="AY151" s="219" t="s">
        <v>137</v>
      </c>
    </row>
    <row r="152" spans="1:65" s="15" customFormat="1" ht="10.199999999999999">
      <c r="B152" s="220"/>
      <c r="C152" s="221"/>
      <c r="D152" s="194" t="s">
        <v>148</v>
      </c>
      <c r="E152" s="222" t="s">
        <v>28</v>
      </c>
      <c r="F152" s="223" t="s">
        <v>154</v>
      </c>
      <c r="G152" s="221"/>
      <c r="H152" s="224">
        <v>13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AT152" s="230" t="s">
        <v>148</v>
      </c>
      <c r="AU152" s="230" t="s">
        <v>82</v>
      </c>
      <c r="AV152" s="15" t="s">
        <v>144</v>
      </c>
      <c r="AW152" s="15" t="s">
        <v>34</v>
      </c>
      <c r="AX152" s="15" t="s">
        <v>80</v>
      </c>
      <c r="AY152" s="230" t="s">
        <v>137</v>
      </c>
    </row>
    <row r="153" spans="1:65" s="2" customFormat="1" ht="16.5" customHeight="1">
      <c r="A153" s="36"/>
      <c r="B153" s="37"/>
      <c r="C153" s="181" t="s">
        <v>222</v>
      </c>
      <c r="D153" s="181" t="s">
        <v>139</v>
      </c>
      <c r="E153" s="182" t="s">
        <v>223</v>
      </c>
      <c r="F153" s="183" t="s">
        <v>224</v>
      </c>
      <c r="G153" s="184" t="s">
        <v>165</v>
      </c>
      <c r="H153" s="185">
        <v>103.575</v>
      </c>
      <c r="I153" s="186"/>
      <c r="J153" s="187">
        <f>ROUND(I153*H153,2)</f>
        <v>0</v>
      </c>
      <c r="K153" s="183" t="s">
        <v>143</v>
      </c>
      <c r="L153" s="41"/>
      <c r="M153" s="188" t="s">
        <v>28</v>
      </c>
      <c r="N153" s="189" t="s">
        <v>46</v>
      </c>
      <c r="O153" s="67"/>
      <c r="P153" s="190">
        <f>O153*H153</f>
        <v>0</v>
      </c>
      <c r="Q153" s="190">
        <v>0</v>
      </c>
      <c r="R153" s="190">
        <f>Q153*H153</f>
        <v>0</v>
      </c>
      <c r="S153" s="190">
        <v>1.8</v>
      </c>
      <c r="T153" s="191">
        <f>S153*H153</f>
        <v>186.435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144</v>
      </c>
      <c r="AT153" s="192" t="s">
        <v>139</v>
      </c>
      <c r="AU153" s="192" t="s">
        <v>82</v>
      </c>
      <c r="AY153" s="19" t="s">
        <v>137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9" t="s">
        <v>144</v>
      </c>
      <c r="BK153" s="193">
        <f>ROUND(I153*H153,2)</f>
        <v>0</v>
      </c>
      <c r="BL153" s="19" t="s">
        <v>144</v>
      </c>
      <c r="BM153" s="192" t="s">
        <v>225</v>
      </c>
    </row>
    <row r="154" spans="1:65" s="2" customFormat="1" ht="19.2">
      <c r="A154" s="36"/>
      <c r="B154" s="37"/>
      <c r="C154" s="38"/>
      <c r="D154" s="194" t="s">
        <v>146</v>
      </c>
      <c r="E154" s="38"/>
      <c r="F154" s="195" t="s">
        <v>226</v>
      </c>
      <c r="G154" s="38"/>
      <c r="H154" s="38"/>
      <c r="I154" s="196"/>
      <c r="J154" s="38"/>
      <c r="K154" s="38"/>
      <c r="L154" s="41"/>
      <c r="M154" s="197"/>
      <c r="N154" s="198"/>
      <c r="O154" s="67"/>
      <c r="P154" s="67"/>
      <c r="Q154" s="67"/>
      <c r="R154" s="67"/>
      <c r="S154" s="67"/>
      <c r="T154" s="68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146</v>
      </c>
      <c r="AU154" s="19" t="s">
        <v>82</v>
      </c>
    </row>
    <row r="155" spans="1:65" s="13" customFormat="1" ht="10.199999999999999">
      <c r="B155" s="199"/>
      <c r="C155" s="200"/>
      <c r="D155" s="194" t="s">
        <v>148</v>
      </c>
      <c r="E155" s="201" t="s">
        <v>28</v>
      </c>
      <c r="F155" s="202" t="s">
        <v>168</v>
      </c>
      <c r="G155" s="200"/>
      <c r="H155" s="201" t="s">
        <v>28</v>
      </c>
      <c r="I155" s="203"/>
      <c r="J155" s="200"/>
      <c r="K155" s="200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148</v>
      </c>
      <c r="AU155" s="208" t="s">
        <v>82</v>
      </c>
      <c r="AV155" s="13" t="s">
        <v>80</v>
      </c>
      <c r="AW155" s="13" t="s">
        <v>34</v>
      </c>
      <c r="AX155" s="13" t="s">
        <v>73</v>
      </c>
      <c r="AY155" s="208" t="s">
        <v>137</v>
      </c>
    </row>
    <row r="156" spans="1:65" s="13" customFormat="1" ht="10.199999999999999">
      <c r="B156" s="199"/>
      <c r="C156" s="200"/>
      <c r="D156" s="194" t="s">
        <v>148</v>
      </c>
      <c r="E156" s="201" t="s">
        <v>28</v>
      </c>
      <c r="F156" s="202" t="s">
        <v>227</v>
      </c>
      <c r="G156" s="200"/>
      <c r="H156" s="201" t="s">
        <v>28</v>
      </c>
      <c r="I156" s="203"/>
      <c r="J156" s="200"/>
      <c r="K156" s="200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148</v>
      </c>
      <c r="AU156" s="208" t="s">
        <v>82</v>
      </c>
      <c r="AV156" s="13" t="s">
        <v>80</v>
      </c>
      <c r="AW156" s="13" t="s">
        <v>34</v>
      </c>
      <c r="AX156" s="13" t="s">
        <v>73</v>
      </c>
      <c r="AY156" s="208" t="s">
        <v>137</v>
      </c>
    </row>
    <row r="157" spans="1:65" s="13" customFormat="1" ht="10.199999999999999">
      <c r="B157" s="199"/>
      <c r="C157" s="200"/>
      <c r="D157" s="194" t="s">
        <v>148</v>
      </c>
      <c r="E157" s="201" t="s">
        <v>28</v>
      </c>
      <c r="F157" s="202" t="s">
        <v>150</v>
      </c>
      <c r="G157" s="200"/>
      <c r="H157" s="201" t="s">
        <v>28</v>
      </c>
      <c r="I157" s="203"/>
      <c r="J157" s="200"/>
      <c r="K157" s="200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148</v>
      </c>
      <c r="AU157" s="208" t="s">
        <v>82</v>
      </c>
      <c r="AV157" s="13" t="s">
        <v>80</v>
      </c>
      <c r="AW157" s="13" t="s">
        <v>34</v>
      </c>
      <c r="AX157" s="13" t="s">
        <v>73</v>
      </c>
      <c r="AY157" s="208" t="s">
        <v>137</v>
      </c>
    </row>
    <row r="158" spans="1:65" s="14" customFormat="1" ht="10.199999999999999">
      <c r="B158" s="209"/>
      <c r="C158" s="210"/>
      <c r="D158" s="194" t="s">
        <v>148</v>
      </c>
      <c r="E158" s="211" t="s">
        <v>28</v>
      </c>
      <c r="F158" s="212" t="s">
        <v>228</v>
      </c>
      <c r="G158" s="210"/>
      <c r="H158" s="213">
        <v>17.646999999999998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148</v>
      </c>
      <c r="AU158" s="219" t="s">
        <v>82</v>
      </c>
      <c r="AV158" s="14" t="s">
        <v>82</v>
      </c>
      <c r="AW158" s="14" t="s">
        <v>34</v>
      </c>
      <c r="AX158" s="14" t="s">
        <v>73</v>
      </c>
      <c r="AY158" s="219" t="s">
        <v>137</v>
      </c>
    </row>
    <row r="159" spans="1:65" s="13" customFormat="1" ht="10.199999999999999">
      <c r="B159" s="199"/>
      <c r="C159" s="200"/>
      <c r="D159" s="194" t="s">
        <v>148</v>
      </c>
      <c r="E159" s="201" t="s">
        <v>28</v>
      </c>
      <c r="F159" s="202" t="s">
        <v>152</v>
      </c>
      <c r="G159" s="200"/>
      <c r="H159" s="201" t="s">
        <v>28</v>
      </c>
      <c r="I159" s="203"/>
      <c r="J159" s="200"/>
      <c r="K159" s="200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148</v>
      </c>
      <c r="AU159" s="208" t="s">
        <v>82</v>
      </c>
      <c r="AV159" s="13" t="s">
        <v>80</v>
      </c>
      <c r="AW159" s="13" t="s">
        <v>34</v>
      </c>
      <c r="AX159" s="13" t="s">
        <v>73</v>
      </c>
      <c r="AY159" s="208" t="s">
        <v>137</v>
      </c>
    </row>
    <row r="160" spans="1:65" s="14" customFormat="1" ht="10.199999999999999">
      <c r="B160" s="209"/>
      <c r="C160" s="210"/>
      <c r="D160" s="194" t="s">
        <v>148</v>
      </c>
      <c r="E160" s="211" t="s">
        <v>28</v>
      </c>
      <c r="F160" s="212" t="s">
        <v>229</v>
      </c>
      <c r="G160" s="210"/>
      <c r="H160" s="213">
        <v>17.576000000000001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148</v>
      </c>
      <c r="AU160" s="219" t="s">
        <v>82</v>
      </c>
      <c r="AV160" s="14" t="s">
        <v>82</v>
      </c>
      <c r="AW160" s="14" t="s">
        <v>34</v>
      </c>
      <c r="AX160" s="14" t="s">
        <v>73</v>
      </c>
      <c r="AY160" s="219" t="s">
        <v>137</v>
      </c>
    </row>
    <row r="161" spans="1:65" s="13" customFormat="1" ht="10.199999999999999">
      <c r="B161" s="199"/>
      <c r="C161" s="200"/>
      <c r="D161" s="194" t="s">
        <v>148</v>
      </c>
      <c r="E161" s="201" t="s">
        <v>28</v>
      </c>
      <c r="F161" s="202" t="s">
        <v>230</v>
      </c>
      <c r="G161" s="200"/>
      <c r="H161" s="201" t="s">
        <v>28</v>
      </c>
      <c r="I161" s="203"/>
      <c r="J161" s="200"/>
      <c r="K161" s="200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148</v>
      </c>
      <c r="AU161" s="208" t="s">
        <v>82</v>
      </c>
      <c r="AV161" s="13" t="s">
        <v>80</v>
      </c>
      <c r="AW161" s="13" t="s">
        <v>34</v>
      </c>
      <c r="AX161" s="13" t="s">
        <v>73</v>
      </c>
      <c r="AY161" s="208" t="s">
        <v>137</v>
      </c>
    </row>
    <row r="162" spans="1:65" s="14" customFormat="1" ht="10.199999999999999">
      <c r="B162" s="209"/>
      <c r="C162" s="210"/>
      <c r="D162" s="194" t="s">
        <v>148</v>
      </c>
      <c r="E162" s="211" t="s">
        <v>28</v>
      </c>
      <c r="F162" s="212" t="s">
        <v>231</v>
      </c>
      <c r="G162" s="210"/>
      <c r="H162" s="213">
        <v>23.512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148</v>
      </c>
      <c r="AU162" s="219" t="s">
        <v>82</v>
      </c>
      <c r="AV162" s="14" t="s">
        <v>82</v>
      </c>
      <c r="AW162" s="14" t="s">
        <v>34</v>
      </c>
      <c r="AX162" s="14" t="s">
        <v>73</v>
      </c>
      <c r="AY162" s="219" t="s">
        <v>137</v>
      </c>
    </row>
    <row r="163" spans="1:65" s="16" customFormat="1" ht="10.199999999999999">
      <c r="B163" s="231"/>
      <c r="C163" s="232"/>
      <c r="D163" s="194" t="s">
        <v>148</v>
      </c>
      <c r="E163" s="233" t="s">
        <v>28</v>
      </c>
      <c r="F163" s="234" t="s">
        <v>232</v>
      </c>
      <c r="G163" s="232"/>
      <c r="H163" s="235">
        <v>58.734999999999999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148</v>
      </c>
      <c r="AU163" s="241" t="s">
        <v>82</v>
      </c>
      <c r="AV163" s="16" t="s">
        <v>162</v>
      </c>
      <c r="AW163" s="16" t="s">
        <v>34</v>
      </c>
      <c r="AX163" s="16" t="s">
        <v>73</v>
      </c>
      <c r="AY163" s="241" t="s">
        <v>137</v>
      </c>
    </row>
    <row r="164" spans="1:65" s="13" customFormat="1" ht="10.199999999999999">
      <c r="B164" s="199"/>
      <c r="C164" s="200"/>
      <c r="D164" s="194" t="s">
        <v>148</v>
      </c>
      <c r="E164" s="201" t="s">
        <v>28</v>
      </c>
      <c r="F164" s="202" t="s">
        <v>233</v>
      </c>
      <c r="G164" s="200"/>
      <c r="H164" s="201" t="s">
        <v>28</v>
      </c>
      <c r="I164" s="203"/>
      <c r="J164" s="200"/>
      <c r="K164" s="200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148</v>
      </c>
      <c r="AU164" s="208" t="s">
        <v>82</v>
      </c>
      <c r="AV164" s="13" t="s">
        <v>80</v>
      </c>
      <c r="AW164" s="13" t="s">
        <v>34</v>
      </c>
      <c r="AX164" s="13" t="s">
        <v>73</v>
      </c>
      <c r="AY164" s="208" t="s">
        <v>137</v>
      </c>
    </row>
    <row r="165" spans="1:65" s="13" customFormat="1" ht="10.199999999999999">
      <c r="B165" s="199"/>
      <c r="C165" s="200"/>
      <c r="D165" s="194" t="s">
        <v>148</v>
      </c>
      <c r="E165" s="201" t="s">
        <v>28</v>
      </c>
      <c r="F165" s="202" t="s">
        <v>150</v>
      </c>
      <c r="G165" s="200"/>
      <c r="H165" s="201" t="s">
        <v>28</v>
      </c>
      <c r="I165" s="203"/>
      <c r="J165" s="200"/>
      <c r="K165" s="200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148</v>
      </c>
      <c r="AU165" s="208" t="s">
        <v>82</v>
      </c>
      <c r="AV165" s="13" t="s">
        <v>80</v>
      </c>
      <c r="AW165" s="13" t="s">
        <v>34</v>
      </c>
      <c r="AX165" s="13" t="s">
        <v>73</v>
      </c>
      <c r="AY165" s="208" t="s">
        <v>137</v>
      </c>
    </row>
    <row r="166" spans="1:65" s="14" customFormat="1" ht="10.199999999999999">
      <c r="B166" s="209"/>
      <c r="C166" s="210"/>
      <c r="D166" s="194" t="s">
        <v>148</v>
      </c>
      <c r="E166" s="211" t="s">
        <v>28</v>
      </c>
      <c r="F166" s="212" t="s">
        <v>234</v>
      </c>
      <c r="G166" s="210"/>
      <c r="H166" s="213">
        <v>10.43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148</v>
      </c>
      <c r="AU166" s="219" t="s">
        <v>82</v>
      </c>
      <c r="AV166" s="14" t="s">
        <v>82</v>
      </c>
      <c r="AW166" s="14" t="s">
        <v>34</v>
      </c>
      <c r="AX166" s="14" t="s">
        <v>73</v>
      </c>
      <c r="AY166" s="219" t="s">
        <v>137</v>
      </c>
    </row>
    <row r="167" spans="1:65" s="13" customFormat="1" ht="10.199999999999999">
      <c r="B167" s="199"/>
      <c r="C167" s="200"/>
      <c r="D167" s="194" t="s">
        <v>148</v>
      </c>
      <c r="E167" s="201" t="s">
        <v>28</v>
      </c>
      <c r="F167" s="202" t="s">
        <v>152</v>
      </c>
      <c r="G167" s="200"/>
      <c r="H167" s="201" t="s">
        <v>28</v>
      </c>
      <c r="I167" s="203"/>
      <c r="J167" s="200"/>
      <c r="K167" s="200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148</v>
      </c>
      <c r="AU167" s="208" t="s">
        <v>82</v>
      </c>
      <c r="AV167" s="13" t="s">
        <v>80</v>
      </c>
      <c r="AW167" s="13" t="s">
        <v>34</v>
      </c>
      <c r="AX167" s="13" t="s">
        <v>73</v>
      </c>
      <c r="AY167" s="208" t="s">
        <v>137</v>
      </c>
    </row>
    <row r="168" spans="1:65" s="14" customFormat="1" ht="10.199999999999999">
      <c r="B168" s="209"/>
      <c r="C168" s="210"/>
      <c r="D168" s="194" t="s">
        <v>148</v>
      </c>
      <c r="E168" s="211" t="s">
        <v>28</v>
      </c>
      <c r="F168" s="212" t="s">
        <v>235</v>
      </c>
      <c r="G168" s="210"/>
      <c r="H168" s="213">
        <v>34.409999999999997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148</v>
      </c>
      <c r="AU168" s="219" t="s">
        <v>82</v>
      </c>
      <c r="AV168" s="14" t="s">
        <v>82</v>
      </c>
      <c r="AW168" s="14" t="s">
        <v>34</v>
      </c>
      <c r="AX168" s="14" t="s">
        <v>73</v>
      </c>
      <c r="AY168" s="219" t="s">
        <v>137</v>
      </c>
    </row>
    <row r="169" spans="1:65" s="16" customFormat="1" ht="10.199999999999999">
      <c r="B169" s="231"/>
      <c r="C169" s="232"/>
      <c r="D169" s="194" t="s">
        <v>148</v>
      </c>
      <c r="E169" s="233" t="s">
        <v>28</v>
      </c>
      <c r="F169" s="234" t="s">
        <v>232</v>
      </c>
      <c r="G169" s="232"/>
      <c r="H169" s="235">
        <v>44.84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148</v>
      </c>
      <c r="AU169" s="241" t="s">
        <v>82</v>
      </c>
      <c r="AV169" s="16" t="s">
        <v>162</v>
      </c>
      <c r="AW169" s="16" t="s">
        <v>34</v>
      </c>
      <c r="AX169" s="16" t="s">
        <v>73</v>
      </c>
      <c r="AY169" s="241" t="s">
        <v>137</v>
      </c>
    </row>
    <row r="170" spans="1:65" s="15" customFormat="1" ht="10.199999999999999">
      <c r="B170" s="220"/>
      <c r="C170" s="221"/>
      <c r="D170" s="194" t="s">
        <v>148</v>
      </c>
      <c r="E170" s="222" t="s">
        <v>28</v>
      </c>
      <c r="F170" s="223" t="s">
        <v>154</v>
      </c>
      <c r="G170" s="221"/>
      <c r="H170" s="224">
        <v>103.575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148</v>
      </c>
      <c r="AU170" s="230" t="s">
        <v>82</v>
      </c>
      <c r="AV170" s="15" t="s">
        <v>144</v>
      </c>
      <c r="AW170" s="15" t="s">
        <v>34</v>
      </c>
      <c r="AX170" s="15" t="s">
        <v>80</v>
      </c>
      <c r="AY170" s="230" t="s">
        <v>137</v>
      </c>
    </row>
    <row r="171" spans="1:65" s="2" customFormat="1" ht="16.5" customHeight="1">
      <c r="A171" s="36"/>
      <c r="B171" s="37"/>
      <c r="C171" s="181" t="s">
        <v>236</v>
      </c>
      <c r="D171" s="181" t="s">
        <v>139</v>
      </c>
      <c r="E171" s="182" t="s">
        <v>237</v>
      </c>
      <c r="F171" s="183" t="s">
        <v>238</v>
      </c>
      <c r="G171" s="184" t="s">
        <v>165</v>
      </c>
      <c r="H171" s="185">
        <v>76.986999999999995</v>
      </c>
      <c r="I171" s="186"/>
      <c r="J171" s="187">
        <f>ROUND(I171*H171,2)</f>
        <v>0</v>
      </c>
      <c r="K171" s="183" t="s">
        <v>143</v>
      </c>
      <c r="L171" s="41"/>
      <c r="M171" s="188" t="s">
        <v>28</v>
      </c>
      <c r="N171" s="189" t="s">
        <v>46</v>
      </c>
      <c r="O171" s="67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144</v>
      </c>
      <c r="AT171" s="192" t="s">
        <v>139</v>
      </c>
      <c r="AU171" s="192" t="s">
        <v>82</v>
      </c>
      <c r="AY171" s="19" t="s">
        <v>137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9" t="s">
        <v>144</v>
      </c>
      <c r="BK171" s="193">
        <f>ROUND(I171*H171,2)</f>
        <v>0</v>
      </c>
      <c r="BL171" s="19" t="s">
        <v>144</v>
      </c>
      <c r="BM171" s="192" t="s">
        <v>239</v>
      </c>
    </row>
    <row r="172" spans="1:65" s="2" customFormat="1" ht="19.2">
      <c r="A172" s="36"/>
      <c r="B172" s="37"/>
      <c r="C172" s="38"/>
      <c r="D172" s="194" t="s">
        <v>146</v>
      </c>
      <c r="E172" s="38"/>
      <c r="F172" s="195" t="s">
        <v>240</v>
      </c>
      <c r="G172" s="38"/>
      <c r="H172" s="38"/>
      <c r="I172" s="196"/>
      <c r="J172" s="38"/>
      <c r="K172" s="38"/>
      <c r="L172" s="41"/>
      <c r="M172" s="197"/>
      <c r="N172" s="198"/>
      <c r="O172" s="67"/>
      <c r="P172" s="67"/>
      <c r="Q172" s="67"/>
      <c r="R172" s="67"/>
      <c r="S172" s="67"/>
      <c r="T172" s="68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146</v>
      </c>
      <c r="AU172" s="19" t="s">
        <v>82</v>
      </c>
    </row>
    <row r="173" spans="1:65" s="13" customFormat="1" ht="10.199999999999999">
      <c r="B173" s="199"/>
      <c r="C173" s="200"/>
      <c r="D173" s="194" t="s">
        <v>148</v>
      </c>
      <c r="E173" s="201" t="s">
        <v>28</v>
      </c>
      <c r="F173" s="202" t="s">
        <v>241</v>
      </c>
      <c r="G173" s="200"/>
      <c r="H173" s="201" t="s">
        <v>28</v>
      </c>
      <c r="I173" s="203"/>
      <c r="J173" s="200"/>
      <c r="K173" s="200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148</v>
      </c>
      <c r="AU173" s="208" t="s">
        <v>82</v>
      </c>
      <c r="AV173" s="13" t="s">
        <v>80</v>
      </c>
      <c r="AW173" s="13" t="s">
        <v>34</v>
      </c>
      <c r="AX173" s="13" t="s">
        <v>73</v>
      </c>
      <c r="AY173" s="208" t="s">
        <v>137</v>
      </c>
    </row>
    <row r="174" spans="1:65" s="13" customFormat="1" ht="10.199999999999999">
      <c r="B174" s="199"/>
      <c r="C174" s="200"/>
      <c r="D174" s="194" t="s">
        <v>148</v>
      </c>
      <c r="E174" s="201" t="s">
        <v>28</v>
      </c>
      <c r="F174" s="202" t="s">
        <v>242</v>
      </c>
      <c r="G174" s="200"/>
      <c r="H174" s="201" t="s">
        <v>28</v>
      </c>
      <c r="I174" s="203"/>
      <c r="J174" s="200"/>
      <c r="K174" s="200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148</v>
      </c>
      <c r="AU174" s="208" t="s">
        <v>82</v>
      </c>
      <c r="AV174" s="13" t="s">
        <v>80</v>
      </c>
      <c r="AW174" s="13" t="s">
        <v>34</v>
      </c>
      <c r="AX174" s="13" t="s">
        <v>73</v>
      </c>
      <c r="AY174" s="208" t="s">
        <v>137</v>
      </c>
    </row>
    <row r="175" spans="1:65" s="14" customFormat="1" ht="10.199999999999999">
      <c r="B175" s="209"/>
      <c r="C175" s="210"/>
      <c r="D175" s="194" t="s">
        <v>148</v>
      </c>
      <c r="E175" s="211" t="s">
        <v>28</v>
      </c>
      <c r="F175" s="212" t="s">
        <v>243</v>
      </c>
      <c r="G175" s="210"/>
      <c r="H175" s="213">
        <v>41.115000000000002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148</v>
      </c>
      <c r="AU175" s="219" t="s">
        <v>82</v>
      </c>
      <c r="AV175" s="14" t="s">
        <v>82</v>
      </c>
      <c r="AW175" s="14" t="s">
        <v>34</v>
      </c>
      <c r="AX175" s="14" t="s">
        <v>73</v>
      </c>
      <c r="AY175" s="219" t="s">
        <v>137</v>
      </c>
    </row>
    <row r="176" spans="1:65" s="13" customFormat="1" ht="10.199999999999999">
      <c r="B176" s="199"/>
      <c r="C176" s="200"/>
      <c r="D176" s="194" t="s">
        <v>148</v>
      </c>
      <c r="E176" s="201" t="s">
        <v>28</v>
      </c>
      <c r="F176" s="202" t="s">
        <v>244</v>
      </c>
      <c r="G176" s="200"/>
      <c r="H176" s="201" t="s">
        <v>28</v>
      </c>
      <c r="I176" s="203"/>
      <c r="J176" s="200"/>
      <c r="K176" s="200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148</v>
      </c>
      <c r="AU176" s="208" t="s">
        <v>82</v>
      </c>
      <c r="AV176" s="13" t="s">
        <v>80</v>
      </c>
      <c r="AW176" s="13" t="s">
        <v>34</v>
      </c>
      <c r="AX176" s="13" t="s">
        <v>73</v>
      </c>
      <c r="AY176" s="208" t="s">
        <v>137</v>
      </c>
    </row>
    <row r="177" spans="1:65" s="14" customFormat="1" ht="10.199999999999999">
      <c r="B177" s="209"/>
      <c r="C177" s="210"/>
      <c r="D177" s="194" t="s">
        <v>148</v>
      </c>
      <c r="E177" s="211" t="s">
        <v>28</v>
      </c>
      <c r="F177" s="212" t="s">
        <v>245</v>
      </c>
      <c r="G177" s="210"/>
      <c r="H177" s="213">
        <v>35.872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148</v>
      </c>
      <c r="AU177" s="219" t="s">
        <v>82</v>
      </c>
      <c r="AV177" s="14" t="s">
        <v>82</v>
      </c>
      <c r="AW177" s="14" t="s">
        <v>34</v>
      </c>
      <c r="AX177" s="14" t="s">
        <v>73</v>
      </c>
      <c r="AY177" s="219" t="s">
        <v>137</v>
      </c>
    </row>
    <row r="178" spans="1:65" s="15" customFormat="1" ht="10.199999999999999">
      <c r="B178" s="220"/>
      <c r="C178" s="221"/>
      <c r="D178" s="194" t="s">
        <v>148</v>
      </c>
      <c r="E178" s="222" t="s">
        <v>28</v>
      </c>
      <c r="F178" s="223" t="s">
        <v>154</v>
      </c>
      <c r="G178" s="221"/>
      <c r="H178" s="224">
        <v>76.986999999999995</v>
      </c>
      <c r="I178" s="225"/>
      <c r="J178" s="221"/>
      <c r="K178" s="221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148</v>
      </c>
      <c r="AU178" s="230" t="s">
        <v>82</v>
      </c>
      <c r="AV178" s="15" t="s">
        <v>144</v>
      </c>
      <c r="AW178" s="15" t="s">
        <v>34</v>
      </c>
      <c r="AX178" s="15" t="s">
        <v>80</v>
      </c>
      <c r="AY178" s="230" t="s">
        <v>137</v>
      </c>
    </row>
    <row r="179" spans="1:65" s="2" customFormat="1" ht="21.75" customHeight="1">
      <c r="A179" s="36"/>
      <c r="B179" s="37"/>
      <c r="C179" s="181" t="s">
        <v>246</v>
      </c>
      <c r="D179" s="181" t="s">
        <v>139</v>
      </c>
      <c r="E179" s="182" t="s">
        <v>247</v>
      </c>
      <c r="F179" s="183" t="s">
        <v>248</v>
      </c>
      <c r="G179" s="184" t="s">
        <v>165</v>
      </c>
      <c r="H179" s="185">
        <v>311.25</v>
      </c>
      <c r="I179" s="186"/>
      <c r="J179" s="187">
        <f>ROUND(I179*H179,2)</f>
        <v>0</v>
      </c>
      <c r="K179" s="183" t="s">
        <v>143</v>
      </c>
      <c r="L179" s="41"/>
      <c r="M179" s="188" t="s">
        <v>28</v>
      </c>
      <c r="N179" s="189" t="s">
        <v>46</v>
      </c>
      <c r="O179" s="67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2" t="s">
        <v>144</v>
      </c>
      <c r="AT179" s="192" t="s">
        <v>139</v>
      </c>
      <c r="AU179" s="192" t="s">
        <v>82</v>
      </c>
      <c r="AY179" s="19" t="s">
        <v>137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9" t="s">
        <v>144</v>
      </c>
      <c r="BK179" s="193">
        <f>ROUND(I179*H179,2)</f>
        <v>0</v>
      </c>
      <c r="BL179" s="19" t="s">
        <v>144</v>
      </c>
      <c r="BM179" s="192" t="s">
        <v>249</v>
      </c>
    </row>
    <row r="180" spans="1:65" s="2" customFormat="1" ht="10.199999999999999">
      <c r="A180" s="36"/>
      <c r="B180" s="37"/>
      <c r="C180" s="38"/>
      <c r="D180" s="194" t="s">
        <v>146</v>
      </c>
      <c r="E180" s="38"/>
      <c r="F180" s="195" t="s">
        <v>250</v>
      </c>
      <c r="G180" s="38"/>
      <c r="H180" s="38"/>
      <c r="I180" s="196"/>
      <c r="J180" s="38"/>
      <c r="K180" s="38"/>
      <c r="L180" s="41"/>
      <c r="M180" s="197"/>
      <c r="N180" s="198"/>
      <c r="O180" s="67"/>
      <c r="P180" s="67"/>
      <c r="Q180" s="67"/>
      <c r="R180" s="67"/>
      <c r="S180" s="67"/>
      <c r="T180" s="68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146</v>
      </c>
      <c r="AU180" s="19" t="s">
        <v>82</v>
      </c>
    </row>
    <row r="181" spans="1:65" s="13" customFormat="1" ht="10.199999999999999">
      <c r="B181" s="199"/>
      <c r="C181" s="200"/>
      <c r="D181" s="194" t="s">
        <v>148</v>
      </c>
      <c r="E181" s="201" t="s">
        <v>28</v>
      </c>
      <c r="F181" s="202" t="s">
        <v>251</v>
      </c>
      <c r="G181" s="200"/>
      <c r="H181" s="201" t="s">
        <v>28</v>
      </c>
      <c r="I181" s="203"/>
      <c r="J181" s="200"/>
      <c r="K181" s="200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148</v>
      </c>
      <c r="AU181" s="208" t="s">
        <v>82</v>
      </c>
      <c r="AV181" s="13" t="s">
        <v>80</v>
      </c>
      <c r="AW181" s="13" t="s">
        <v>34</v>
      </c>
      <c r="AX181" s="13" t="s">
        <v>73</v>
      </c>
      <c r="AY181" s="208" t="s">
        <v>137</v>
      </c>
    </row>
    <row r="182" spans="1:65" s="14" customFormat="1" ht="10.199999999999999">
      <c r="B182" s="209"/>
      <c r="C182" s="210"/>
      <c r="D182" s="194" t="s">
        <v>148</v>
      </c>
      <c r="E182" s="211" t="s">
        <v>28</v>
      </c>
      <c r="F182" s="212" t="s">
        <v>252</v>
      </c>
      <c r="G182" s="210"/>
      <c r="H182" s="213">
        <v>311.25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148</v>
      </c>
      <c r="AU182" s="219" t="s">
        <v>82</v>
      </c>
      <c r="AV182" s="14" t="s">
        <v>82</v>
      </c>
      <c r="AW182" s="14" t="s">
        <v>34</v>
      </c>
      <c r="AX182" s="14" t="s">
        <v>80</v>
      </c>
      <c r="AY182" s="219" t="s">
        <v>137</v>
      </c>
    </row>
    <row r="183" spans="1:65" s="2" customFormat="1" ht="21.75" customHeight="1">
      <c r="A183" s="36"/>
      <c r="B183" s="37"/>
      <c r="C183" s="181" t="s">
        <v>253</v>
      </c>
      <c r="D183" s="181" t="s">
        <v>139</v>
      </c>
      <c r="E183" s="182" t="s">
        <v>254</v>
      </c>
      <c r="F183" s="183" t="s">
        <v>255</v>
      </c>
      <c r="G183" s="184" t="s">
        <v>165</v>
      </c>
      <c r="H183" s="185">
        <v>89.62</v>
      </c>
      <c r="I183" s="186"/>
      <c r="J183" s="187">
        <f>ROUND(I183*H183,2)</f>
        <v>0</v>
      </c>
      <c r="K183" s="183" t="s">
        <v>143</v>
      </c>
      <c r="L183" s="41"/>
      <c r="M183" s="188" t="s">
        <v>28</v>
      </c>
      <c r="N183" s="189" t="s">
        <v>46</v>
      </c>
      <c r="O183" s="67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144</v>
      </c>
      <c r="AT183" s="192" t="s">
        <v>139</v>
      </c>
      <c r="AU183" s="192" t="s">
        <v>82</v>
      </c>
      <c r="AY183" s="19" t="s">
        <v>137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9" t="s">
        <v>144</v>
      </c>
      <c r="BK183" s="193">
        <f>ROUND(I183*H183,2)</f>
        <v>0</v>
      </c>
      <c r="BL183" s="19" t="s">
        <v>144</v>
      </c>
      <c r="BM183" s="192" t="s">
        <v>256</v>
      </c>
    </row>
    <row r="184" spans="1:65" s="2" customFormat="1" ht="19.2">
      <c r="A184" s="36"/>
      <c r="B184" s="37"/>
      <c r="C184" s="38"/>
      <c r="D184" s="194" t="s">
        <v>146</v>
      </c>
      <c r="E184" s="38"/>
      <c r="F184" s="195" t="s">
        <v>257</v>
      </c>
      <c r="G184" s="38"/>
      <c r="H184" s="38"/>
      <c r="I184" s="196"/>
      <c r="J184" s="38"/>
      <c r="K184" s="38"/>
      <c r="L184" s="41"/>
      <c r="M184" s="197"/>
      <c r="N184" s="198"/>
      <c r="O184" s="67"/>
      <c r="P184" s="67"/>
      <c r="Q184" s="67"/>
      <c r="R184" s="67"/>
      <c r="S184" s="67"/>
      <c r="T184" s="68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146</v>
      </c>
      <c r="AU184" s="19" t="s">
        <v>82</v>
      </c>
    </row>
    <row r="185" spans="1:65" s="13" customFormat="1" ht="10.199999999999999">
      <c r="B185" s="199"/>
      <c r="C185" s="200"/>
      <c r="D185" s="194" t="s">
        <v>148</v>
      </c>
      <c r="E185" s="201" t="s">
        <v>28</v>
      </c>
      <c r="F185" s="202" t="s">
        <v>258</v>
      </c>
      <c r="G185" s="200"/>
      <c r="H185" s="201" t="s">
        <v>28</v>
      </c>
      <c r="I185" s="203"/>
      <c r="J185" s="200"/>
      <c r="K185" s="200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148</v>
      </c>
      <c r="AU185" s="208" t="s">
        <v>82</v>
      </c>
      <c r="AV185" s="13" t="s">
        <v>80</v>
      </c>
      <c r="AW185" s="13" t="s">
        <v>34</v>
      </c>
      <c r="AX185" s="13" t="s">
        <v>73</v>
      </c>
      <c r="AY185" s="208" t="s">
        <v>137</v>
      </c>
    </row>
    <row r="186" spans="1:65" s="13" customFormat="1" ht="10.199999999999999">
      <c r="B186" s="199"/>
      <c r="C186" s="200"/>
      <c r="D186" s="194" t="s">
        <v>148</v>
      </c>
      <c r="E186" s="201" t="s">
        <v>28</v>
      </c>
      <c r="F186" s="202" t="s">
        <v>150</v>
      </c>
      <c r="G186" s="200"/>
      <c r="H186" s="201" t="s">
        <v>28</v>
      </c>
      <c r="I186" s="203"/>
      <c r="J186" s="200"/>
      <c r="K186" s="200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148</v>
      </c>
      <c r="AU186" s="208" t="s">
        <v>82</v>
      </c>
      <c r="AV186" s="13" t="s">
        <v>80</v>
      </c>
      <c r="AW186" s="13" t="s">
        <v>34</v>
      </c>
      <c r="AX186" s="13" t="s">
        <v>73</v>
      </c>
      <c r="AY186" s="208" t="s">
        <v>137</v>
      </c>
    </row>
    <row r="187" spans="1:65" s="14" customFormat="1" ht="10.199999999999999">
      <c r="B187" s="209"/>
      <c r="C187" s="210"/>
      <c r="D187" s="194" t="s">
        <v>148</v>
      </c>
      <c r="E187" s="211" t="s">
        <v>28</v>
      </c>
      <c r="F187" s="212" t="s">
        <v>259</v>
      </c>
      <c r="G187" s="210"/>
      <c r="H187" s="213">
        <v>32.31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148</v>
      </c>
      <c r="AU187" s="219" t="s">
        <v>82</v>
      </c>
      <c r="AV187" s="14" t="s">
        <v>82</v>
      </c>
      <c r="AW187" s="14" t="s">
        <v>34</v>
      </c>
      <c r="AX187" s="14" t="s">
        <v>73</v>
      </c>
      <c r="AY187" s="219" t="s">
        <v>137</v>
      </c>
    </row>
    <row r="188" spans="1:65" s="13" customFormat="1" ht="10.199999999999999">
      <c r="B188" s="199"/>
      <c r="C188" s="200"/>
      <c r="D188" s="194" t="s">
        <v>148</v>
      </c>
      <c r="E188" s="201" t="s">
        <v>28</v>
      </c>
      <c r="F188" s="202" t="s">
        <v>152</v>
      </c>
      <c r="G188" s="200"/>
      <c r="H188" s="201" t="s">
        <v>28</v>
      </c>
      <c r="I188" s="203"/>
      <c r="J188" s="200"/>
      <c r="K188" s="200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148</v>
      </c>
      <c r="AU188" s="208" t="s">
        <v>82</v>
      </c>
      <c r="AV188" s="13" t="s">
        <v>80</v>
      </c>
      <c r="AW188" s="13" t="s">
        <v>34</v>
      </c>
      <c r="AX188" s="13" t="s">
        <v>73</v>
      </c>
      <c r="AY188" s="208" t="s">
        <v>137</v>
      </c>
    </row>
    <row r="189" spans="1:65" s="14" customFormat="1" ht="10.199999999999999">
      <c r="B189" s="209"/>
      <c r="C189" s="210"/>
      <c r="D189" s="194" t="s">
        <v>148</v>
      </c>
      <c r="E189" s="211" t="s">
        <v>28</v>
      </c>
      <c r="F189" s="212" t="s">
        <v>260</v>
      </c>
      <c r="G189" s="210"/>
      <c r="H189" s="213">
        <v>57.31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148</v>
      </c>
      <c r="AU189" s="219" t="s">
        <v>82</v>
      </c>
      <c r="AV189" s="14" t="s">
        <v>82</v>
      </c>
      <c r="AW189" s="14" t="s">
        <v>34</v>
      </c>
      <c r="AX189" s="14" t="s">
        <v>73</v>
      </c>
      <c r="AY189" s="219" t="s">
        <v>137</v>
      </c>
    </row>
    <row r="190" spans="1:65" s="15" customFormat="1" ht="10.199999999999999">
      <c r="B190" s="220"/>
      <c r="C190" s="221"/>
      <c r="D190" s="194" t="s">
        <v>148</v>
      </c>
      <c r="E190" s="222" t="s">
        <v>28</v>
      </c>
      <c r="F190" s="223" t="s">
        <v>154</v>
      </c>
      <c r="G190" s="221"/>
      <c r="H190" s="224">
        <v>89.62</v>
      </c>
      <c r="I190" s="225"/>
      <c r="J190" s="221"/>
      <c r="K190" s="221"/>
      <c r="L190" s="226"/>
      <c r="M190" s="227"/>
      <c r="N190" s="228"/>
      <c r="O190" s="228"/>
      <c r="P190" s="228"/>
      <c r="Q190" s="228"/>
      <c r="R190" s="228"/>
      <c r="S190" s="228"/>
      <c r="T190" s="229"/>
      <c r="AT190" s="230" t="s">
        <v>148</v>
      </c>
      <c r="AU190" s="230" t="s">
        <v>82</v>
      </c>
      <c r="AV190" s="15" t="s">
        <v>144</v>
      </c>
      <c r="AW190" s="15" t="s">
        <v>34</v>
      </c>
      <c r="AX190" s="15" t="s">
        <v>80</v>
      </c>
      <c r="AY190" s="230" t="s">
        <v>137</v>
      </c>
    </row>
    <row r="191" spans="1:65" s="2" customFormat="1" ht="21.75" customHeight="1">
      <c r="A191" s="36"/>
      <c r="B191" s="37"/>
      <c r="C191" s="181" t="s">
        <v>261</v>
      </c>
      <c r="D191" s="181" t="s">
        <v>139</v>
      </c>
      <c r="E191" s="182" t="s">
        <v>262</v>
      </c>
      <c r="F191" s="183" t="s">
        <v>263</v>
      </c>
      <c r="G191" s="184" t="s">
        <v>165</v>
      </c>
      <c r="H191" s="185">
        <v>49.9</v>
      </c>
      <c r="I191" s="186"/>
      <c r="J191" s="187">
        <f>ROUND(I191*H191,2)</f>
        <v>0</v>
      </c>
      <c r="K191" s="183" t="s">
        <v>143</v>
      </c>
      <c r="L191" s="41"/>
      <c r="M191" s="188" t="s">
        <v>28</v>
      </c>
      <c r="N191" s="189" t="s">
        <v>46</v>
      </c>
      <c r="O191" s="67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2" t="s">
        <v>144</v>
      </c>
      <c r="AT191" s="192" t="s">
        <v>139</v>
      </c>
      <c r="AU191" s="192" t="s">
        <v>82</v>
      </c>
      <c r="AY191" s="19" t="s">
        <v>137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9" t="s">
        <v>144</v>
      </c>
      <c r="BK191" s="193">
        <f>ROUND(I191*H191,2)</f>
        <v>0</v>
      </c>
      <c r="BL191" s="19" t="s">
        <v>144</v>
      </c>
      <c r="BM191" s="192" t="s">
        <v>264</v>
      </c>
    </row>
    <row r="192" spans="1:65" s="2" customFormat="1" ht="19.2">
      <c r="A192" s="36"/>
      <c r="B192" s="37"/>
      <c r="C192" s="38"/>
      <c r="D192" s="194" t="s">
        <v>146</v>
      </c>
      <c r="E192" s="38"/>
      <c r="F192" s="195" t="s">
        <v>265</v>
      </c>
      <c r="G192" s="38"/>
      <c r="H192" s="38"/>
      <c r="I192" s="196"/>
      <c r="J192" s="38"/>
      <c r="K192" s="38"/>
      <c r="L192" s="41"/>
      <c r="M192" s="197"/>
      <c r="N192" s="198"/>
      <c r="O192" s="67"/>
      <c r="P192" s="67"/>
      <c r="Q192" s="67"/>
      <c r="R192" s="67"/>
      <c r="S192" s="67"/>
      <c r="T192" s="68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146</v>
      </c>
      <c r="AU192" s="19" t="s">
        <v>82</v>
      </c>
    </row>
    <row r="193" spans="1:65" s="13" customFormat="1" ht="10.199999999999999">
      <c r="B193" s="199"/>
      <c r="C193" s="200"/>
      <c r="D193" s="194" t="s">
        <v>148</v>
      </c>
      <c r="E193" s="201" t="s">
        <v>28</v>
      </c>
      <c r="F193" s="202" t="s">
        <v>168</v>
      </c>
      <c r="G193" s="200"/>
      <c r="H193" s="201" t="s">
        <v>28</v>
      </c>
      <c r="I193" s="203"/>
      <c r="J193" s="200"/>
      <c r="K193" s="200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148</v>
      </c>
      <c r="AU193" s="208" t="s">
        <v>82</v>
      </c>
      <c r="AV193" s="13" t="s">
        <v>80</v>
      </c>
      <c r="AW193" s="13" t="s">
        <v>34</v>
      </c>
      <c r="AX193" s="13" t="s">
        <v>73</v>
      </c>
      <c r="AY193" s="208" t="s">
        <v>137</v>
      </c>
    </row>
    <row r="194" spans="1:65" s="13" customFormat="1" ht="10.199999999999999">
      <c r="B194" s="199"/>
      <c r="C194" s="200"/>
      <c r="D194" s="194" t="s">
        <v>148</v>
      </c>
      <c r="E194" s="201" t="s">
        <v>28</v>
      </c>
      <c r="F194" s="202" t="s">
        <v>266</v>
      </c>
      <c r="G194" s="200"/>
      <c r="H194" s="201" t="s">
        <v>28</v>
      </c>
      <c r="I194" s="203"/>
      <c r="J194" s="200"/>
      <c r="K194" s="200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148</v>
      </c>
      <c r="AU194" s="208" t="s">
        <v>82</v>
      </c>
      <c r="AV194" s="13" t="s">
        <v>80</v>
      </c>
      <c r="AW194" s="13" t="s">
        <v>34</v>
      </c>
      <c r="AX194" s="13" t="s">
        <v>73</v>
      </c>
      <c r="AY194" s="208" t="s">
        <v>137</v>
      </c>
    </row>
    <row r="195" spans="1:65" s="13" customFormat="1" ht="10.199999999999999">
      <c r="B195" s="199"/>
      <c r="C195" s="200"/>
      <c r="D195" s="194" t="s">
        <v>148</v>
      </c>
      <c r="E195" s="201" t="s">
        <v>28</v>
      </c>
      <c r="F195" s="202" t="s">
        <v>150</v>
      </c>
      <c r="G195" s="200"/>
      <c r="H195" s="201" t="s">
        <v>28</v>
      </c>
      <c r="I195" s="203"/>
      <c r="J195" s="200"/>
      <c r="K195" s="200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148</v>
      </c>
      <c r="AU195" s="208" t="s">
        <v>82</v>
      </c>
      <c r="AV195" s="13" t="s">
        <v>80</v>
      </c>
      <c r="AW195" s="13" t="s">
        <v>34</v>
      </c>
      <c r="AX195" s="13" t="s">
        <v>73</v>
      </c>
      <c r="AY195" s="208" t="s">
        <v>137</v>
      </c>
    </row>
    <row r="196" spans="1:65" s="14" customFormat="1" ht="10.199999999999999">
      <c r="B196" s="209"/>
      <c r="C196" s="210"/>
      <c r="D196" s="194" t="s">
        <v>148</v>
      </c>
      <c r="E196" s="211" t="s">
        <v>28</v>
      </c>
      <c r="F196" s="212" t="s">
        <v>267</v>
      </c>
      <c r="G196" s="210"/>
      <c r="H196" s="213">
        <v>20.3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148</v>
      </c>
      <c r="AU196" s="219" t="s">
        <v>82</v>
      </c>
      <c r="AV196" s="14" t="s">
        <v>82</v>
      </c>
      <c r="AW196" s="14" t="s">
        <v>34</v>
      </c>
      <c r="AX196" s="14" t="s">
        <v>73</v>
      </c>
      <c r="AY196" s="219" t="s">
        <v>137</v>
      </c>
    </row>
    <row r="197" spans="1:65" s="13" customFormat="1" ht="10.199999999999999">
      <c r="B197" s="199"/>
      <c r="C197" s="200"/>
      <c r="D197" s="194" t="s">
        <v>148</v>
      </c>
      <c r="E197" s="201" t="s">
        <v>28</v>
      </c>
      <c r="F197" s="202" t="s">
        <v>152</v>
      </c>
      <c r="G197" s="200"/>
      <c r="H197" s="201" t="s">
        <v>28</v>
      </c>
      <c r="I197" s="203"/>
      <c r="J197" s="200"/>
      <c r="K197" s="200"/>
      <c r="L197" s="204"/>
      <c r="M197" s="205"/>
      <c r="N197" s="206"/>
      <c r="O197" s="206"/>
      <c r="P197" s="206"/>
      <c r="Q197" s="206"/>
      <c r="R197" s="206"/>
      <c r="S197" s="206"/>
      <c r="T197" s="207"/>
      <c r="AT197" s="208" t="s">
        <v>148</v>
      </c>
      <c r="AU197" s="208" t="s">
        <v>82</v>
      </c>
      <c r="AV197" s="13" t="s">
        <v>80</v>
      </c>
      <c r="AW197" s="13" t="s">
        <v>34</v>
      </c>
      <c r="AX197" s="13" t="s">
        <v>73</v>
      </c>
      <c r="AY197" s="208" t="s">
        <v>137</v>
      </c>
    </row>
    <row r="198" spans="1:65" s="14" customFormat="1" ht="10.199999999999999">
      <c r="B198" s="209"/>
      <c r="C198" s="210"/>
      <c r="D198" s="194" t="s">
        <v>148</v>
      </c>
      <c r="E198" s="211" t="s">
        <v>28</v>
      </c>
      <c r="F198" s="212" t="s">
        <v>268</v>
      </c>
      <c r="G198" s="210"/>
      <c r="H198" s="213">
        <v>27.05</v>
      </c>
      <c r="I198" s="214"/>
      <c r="J198" s="210"/>
      <c r="K198" s="210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148</v>
      </c>
      <c r="AU198" s="219" t="s">
        <v>82</v>
      </c>
      <c r="AV198" s="14" t="s">
        <v>82</v>
      </c>
      <c r="AW198" s="14" t="s">
        <v>34</v>
      </c>
      <c r="AX198" s="14" t="s">
        <v>73</v>
      </c>
      <c r="AY198" s="219" t="s">
        <v>137</v>
      </c>
    </row>
    <row r="199" spans="1:65" s="13" customFormat="1" ht="10.199999999999999">
      <c r="B199" s="199"/>
      <c r="C199" s="200"/>
      <c r="D199" s="194" t="s">
        <v>148</v>
      </c>
      <c r="E199" s="201" t="s">
        <v>28</v>
      </c>
      <c r="F199" s="202" t="s">
        <v>269</v>
      </c>
      <c r="G199" s="200"/>
      <c r="H199" s="201" t="s">
        <v>28</v>
      </c>
      <c r="I199" s="203"/>
      <c r="J199" s="200"/>
      <c r="K199" s="200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148</v>
      </c>
      <c r="AU199" s="208" t="s">
        <v>82</v>
      </c>
      <c r="AV199" s="13" t="s">
        <v>80</v>
      </c>
      <c r="AW199" s="13" t="s">
        <v>34</v>
      </c>
      <c r="AX199" s="13" t="s">
        <v>73</v>
      </c>
      <c r="AY199" s="208" t="s">
        <v>137</v>
      </c>
    </row>
    <row r="200" spans="1:65" s="14" customFormat="1" ht="10.199999999999999">
      <c r="B200" s="209"/>
      <c r="C200" s="210"/>
      <c r="D200" s="194" t="s">
        <v>148</v>
      </c>
      <c r="E200" s="211" t="s">
        <v>28</v>
      </c>
      <c r="F200" s="212" t="s">
        <v>270</v>
      </c>
      <c r="G200" s="210"/>
      <c r="H200" s="213">
        <v>2.5499999999999998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148</v>
      </c>
      <c r="AU200" s="219" t="s">
        <v>82</v>
      </c>
      <c r="AV200" s="14" t="s">
        <v>82</v>
      </c>
      <c r="AW200" s="14" t="s">
        <v>34</v>
      </c>
      <c r="AX200" s="14" t="s">
        <v>73</v>
      </c>
      <c r="AY200" s="219" t="s">
        <v>137</v>
      </c>
    </row>
    <row r="201" spans="1:65" s="15" customFormat="1" ht="10.199999999999999">
      <c r="B201" s="220"/>
      <c r="C201" s="221"/>
      <c r="D201" s="194" t="s">
        <v>148</v>
      </c>
      <c r="E201" s="222" t="s">
        <v>28</v>
      </c>
      <c r="F201" s="223" t="s">
        <v>154</v>
      </c>
      <c r="G201" s="221"/>
      <c r="H201" s="224">
        <v>49.9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148</v>
      </c>
      <c r="AU201" s="230" t="s">
        <v>82</v>
      </c>
      <c r="AV201" s="15" t="s">
        <v>144</v>
      </c>
      <c r="AW201" s="15" t="s">
        <v>34</v>
      </c>
      <c r="AX201" s="15" t="s">
        <v>80</v>
      </c>
      <c r="AY201" s="230" t="s">
        <v>137</v>
      </c>
    </row>
    <row r="202" spans="1:65" s="2" customFormat="1" ht="16.5" customHeight="1">
      <c r="A202" s="36"/>
      <c r="B202" s="37"/>
      <c r="C202" s="181" t="s">
        <v>8</v>
      </c>
      <c r="D202" s="181" t="s">
        <v>139</v>
      </c>
      <c r="E202" s="182" t="s">
        <v>271</v>
      </c>
      <c r="F202" s="183" t="s">
        <v>272</v>
      </c>
      <c r="G202" s="184" t="s">
        <v>165</v>
      </c>
      <c r="H202" s="185">
        <v>8</v>
      </c>
      <c r="I202" s="186"/>
      <c r="J202" s="187">
        <f>ROUND(I202*H202,2)</f>
        <v>0</v>
      </c>
      <c r="K202" s="183" t="s">
        <v>143</v>
      </c>
      <c r="L202" s="41"/>
      <c r="M202" s="188" t="s">
        <v>28</v>
      </c>
      <c r="N202" s="189" t="s">
        <v>46</v>
      </c>
      <c r="O202" s="67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2" t="s">
        <v>144</v>
      </c>
      <c r="AT202" s="192" t="s">
        <v>139</v>
      </c>
      <c r="AU202" s="192" t="s">
        <v>82</v>
      </c>
      <c r="AY202" s="19" t="s">
        <v>137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9" t="s">
        <v>144</v>
      </c>
      <c r="BK202" s="193">
        <f>ROUND(I202*H202,2)</f>
        <v>0</v>
      </c>
      <c r="BL202" s="19" t="s">
        <v>144</v>
      </c>
      <c r="BM202" s="192" t="s">
        <v>273</v>
      </c>
    </row>
    <row r="203" spans="1:65" s="2" customFormat="1" ht="19.2">
      <c r="A203" s="36"/>
      <c r="B203" s="37"/>
      <c r="C203" s="38"/>
      <c r="D203" s="194" t="s">
        <v>146</v>
      </c>
      <c r="E203" s="38"/>
      <c r="F203" s="195" t="s">
        <v>274</v>
      </c>
      <c r="G203" s="38"/>
      <c r="H203" s="38"/>
      <c r="I203" s="196"/>
      <c r="J203" s="38"/>
      <c r="K203" s="38"/>
      <c r="L203" s="41"/>
      <c r="M203" s="197"/>
      <c r="N203" s="198"/>
      <c r="O203" s="67"/>
      <c r="P203" s="67"/>
      <c r="Q203" s="67"/>
      <c r="R203" s="67"/>
      <c r="S203" s="67"/>
      <c r="T203" s="68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146</v>
      </c>
      <c r="AU203" s="19" t="s">
        <v>82</v>
      </c>
    </row>
    <row r="204" spans="1:65" s="13" customFormat="1" ht="10.199999999999999">
      <c r="B204" s="199"/>
      <c r="C204" s="200"/>
      <c r="D204" s="194" t="s">
        <v>148</v>
      </c>
      <c r="E204" s="201" t="s">
        <v>28</v>
      </c>
      <c r="F204" s="202" t="s">
        <v>275</v>
      </c>
      <c r="G204" s="200"/>
      <c r="H204" s="201" t="s">
        <v>28</v>
      </c>
      <c r="I204" s="203"/>
      <c r="J204" s="200"/>
      <c r="K204" s="200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148</v>
      </c>
      <c r="AU204" s="208" t="s">
        <v>82</v>
      </c>
      <c r="AV204" s="13" t="s">
        <v>80</v>
      </c>
      <c r="AW204" s="13" t="s">
        <v>34</v>
      </c>
      <c r="AX204" s="13" t="s">
        <v>73</v>
      </c>
      <c r="AY204" s="208" t="s">
        <v>137</v>
      </c>
    </row>
    <row r="205" spans="1:65" s="13" customFormat="1" ht="10.199999999999999">
      <c r="B205" s="199"/>
      <c r="C205" s="200"/>
      <c r="D205" s="194" t="s">
        <v>148</v>
      </c>
      <c r="E205" s="201" t="s">
        <v>28</v>
      </c>
      <c r="F205" s="202" t="s">
        <v>276</v>
      </c>
      <c r="G205" s="200"/>
      <c r="H205" s="201" t="s">
        <v>28</v>
      </c>
      <c r="I205" s="203"/>
      <c r="J205" s="200"/>
      <c r="K205" s="200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148</v>
      </c>
      <c r="AU205" s="208" t="s">
        <v>82</v>
      </c>
      <c r="AV205" s="13" t="s">
        <v>80</v>
      </c>
      <c r="AW205" s="13" t="s">
        <v>34</v>
      </c>
      <c r="AX205" s="13" t="s">
        <v>73</v>
      </c>
      <c r="AY205" s="208" t="s">
        <v>137</v>
      </c>
    </row>
    <row r="206" spans="1:65" s="14" customFormat="1" ht="10.199999999999999">
      <c r="B206" s="209"/>
      <c r="C206" s="210"/>
      <c r="D206" s="194" t="s">
        <v>148</v>
      </c>
      <c r="E206" s="211" t="s">
        <v>28</v>
      </c>
      <c r="F206" s="212" t="s">
        <v>277</v>
      </c>
      <c r="G206" s="210"/>
      <c r="H206" s="213">
        <v>3.2</v>
      </c>
      <c r="I206" s="214"/>
      <c r="J206" s="210"/>
      <c r="K206" s="210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148</v>
      </c>
      <c r="AU206" s="219" t="s">
        <v>82</v>
      </c>
      <c r="AV206" s="14" t="s">
        <v>82</v>
      </c>
      <c r="AW206" s="14" t="s">
        <v>34</v>
      </c>
      <c r="AX206" s="14" t="s">
        <v>73</v>
      </c>
      <c r="AY206" s="219" t="s">
        <v>137</v>
      </c>
    </row>
    <row r="207" spans="1:65" s="13" customFormat="1" ht="10.199999999999999">
      <c r="B207" s="199"/>
      <c r="C207" s="200"/>
      <c r="D207" s="194" t="s">
        <v>148</v>
      </c>
      <c r="E207" s="201" t="s">
        <v>28</v>
      </c>
      <c r="F207" s="202" t="s">
        <v>278</v>
      </c>
      <c r="G207" s="200"/>
      <c r="H207" s="201" t="s">
        <v>28</v>
      </c>
      <c r="I207" s="203"/>
      <c r="J207" s="200"/>
      <c r="K207" s="200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148</v>
      </c>
      <c r="AU207" s="208" t="s">
        <v>82</v>
      </c>
      <c r="AV207" s="13" t="s">
        <v>80</v>
      </c>
      <c r="AW207" s="13" t="s">
        <v>34</v>
      </c>
      <c r="AX207" s="13" t="s">
        <v>73</v>
      </c>
      <c r="AY207" s="208" t="s">
        <v>137</v>
      </c>
    </row>
    <row r="208" spans="1:65" s="14" customFormat="1" ht="10.199999999999999">
      <c r="B208" s="209"/>
      <c r="C208" s="210"/>
      <c r="D208" s="194" t="s">
        <v>148</v>
      </c>
      <c r="E208" s="211" t="s">
        <v>28</v>
      </c>
      <c r="F208" s="212" t="s">
        <v>279</v>
      </c>
      <c r="G208" s="210"/>
      <c r="H208" s="213">
        <v>4.2</v>
      </c>
      <c r="I208" s="214"/>
      <c r="J208" s="210"/>
      <c r="K208" s="210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148</v>
      </c>
      <c r="AU208" s="219" t="s">
        <v>82</v>
      </c>
      <c r="AV208" s="14" t="s">
        <v>82</v>
      </c>
      <c r="AW208" s="14" t="s">
        <v>34</v>
      </c>
      <c r="AX208" s="14" t="s">
        <v>73</v>
      </c>
      <c r="AY208" s="219" t="s">
        <v>137</v>
      </c>
    </row>
    <row r="209" spans="1:65" s="13" customFormat="1" ht="10.199999999999999">
      <c r="B209" s="199"/>
      <c r="C209" s="200"/>
      <c r="D209" s="194" t="s">
        <v>148</v>
      </c>
      <c r="E209" s="201" t="s">
        <v>28</v>
      </c>
      <c r="F209" s="202" t="s">
        <v>280</v>
      </c>
      <c r="G209" s="200"/>
      <c r="H209" s="201" t="s">
        <v>28</v>
      </c>
      <c r="I209" s="203"/>
      <c r="J209" s="200"/>
      <c r="K209" s="200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148</v>
      </c>
      <c r="AU209" s="208" t="s">
        <v>82</v>
      </c>
      <c r="AV209" s="13" t="s">
        <v>80</v>
      </c>
      <c r="AW209" s="13" t="s">
        <v>34</v>
      </c>
      <c r="AX209" s="13" t="s">
        <v>73</v>
      </c>
      <c r="AY209" s="208" t="s">
        <v>137</v>
      </c>
    </row>
    <row r="210" spans="1:65" s="14" customFormat="1" ht="10.199999999999999">
      <c r="B210" s="209"/>
      <c r="C210" s="210"/>
      <c r="D210" s="194" t="s">
        <v>148</v>
      </c>
      <c r="E210" s="211" t="s">
        <v>28</v>
      </c>
      <c r="F210" s="212" t="s">
        <v>281</v>
      </c>
      <c r="G210" s="210"/>
      <c r="H210" s="213">
        <v>0.6</v>
      </c>
      <c r="I210" s="214"/>
      <c r="J210" s="210"/>
      <c r="K210" s="210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148</v>
      </c>
      <c r="AU210" s="219" t="s">
        <v>82</v>
      </c>
      <c r="AV210" s="14" t="s">
        <v>82</v>
      </c>
      <c r="AW210" s="14" t="s">
        <v>34</v>
      </c>
      <c r="AX210" s="14" t="s">
        <v>73</v>
      </c>
      <c r="AY210" s="219" t="s">
        <v>137</v>
      </c>
    </row>
    <row r="211" spans="1:65" s="15" customFormat="1" ht="10.199999999999999">
      <c r="B211" s="220"/>
      <c r="C211" s="221"/>
      <c r="D211" s="194" t="s">
        <v>148</v>
      </c>
      <c r="E211" s="222" t="s">
        <v>28</v>
      </c>
      <c r="F211" s="223" t="s">
        <v>154</v>
      </c>
      <c r="G211" s="221"/>
      <c r="H211" s="224">
        <v>8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148</v>
      </c>
      <c r="AU211" s="230" t="s">
        <v>82</v>
      </c>
      <c r="AV211" s="15" t="s">
        <v>144</v>
      </c>
      <c r="AW211" s="15" t="s">
        <v>34</v>
      </c>
      <c r="AX211" s="15" t="s">
        <v>80</v>
      </c>
      <c r="AY211" s="230" t="s">
        <v>137</v>
      </c>
    </row>
    <row r="212" spans="1:65" s="2" customFormat="1" ht="16.5" customHeight="1">
      <c r="A212" s="36"/>
      <c r="B212" s="37"/>
      <c r="C212" s="181" t="s">
        <v>282</v>
      </c>
      <c r="D212" s="181" t="s">
        <v>139</v>
      </c>
      <c r="E212" s="182" t="s">
        <v>283</v>
      </c>
      <c r="F212" s="183" t="s">
        <v>284</v>
      </c>
      <c r="G212" s="184" t="s">
        <v>165</v>
      </c>
      <c r="H212" s="185">
        <v>43.36</v>
      </c>
      <c r="I212" s="186"/>
      <c r="J212" s="187">
        <f>ROUND(I212*H212,2)</f>
        <v>0</v>
      </c>
      <c r="K212" s="183" t="s">
        <v>143</v>
      </c>
      <c r="L212" s="41"/>
      <c r="M212" s="188" t="s">
        <v>28</v>
      </c>
      <c r="N212" s="189" t="s">
        <v>46</v>
      </c>
      <c r="O212" s="67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2" t="s">
        <v>144</v>
      </c>
      <c r="AT212" s="192" t="s">
        <v>139</v>
      </c>
      <c r="AU212" s="192" t="s">
        <v>82</v>
      </c>
      <c r="AY212" s="19" t="s">
        <v>137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9" t="s">
        <v>144</v>
      </c>
      <c r="BK212" s="193">
        <f>ROUND(I212*H212,2)</f>
        <v>0</v>
      </c>
      <c r="BL212" s="19" t="s">
        <v>144</v>
      </c>
      <c r="BM212" s="192" t="s">
        <v>285</v>
      </c>
    </row>
    <row r="213" spans="1:65" s="2" customFormat="1" ht="19.2">
      <c r="A213" s="36"/>
      <c r="B213" s="37"/>
      <c r="C213" s="38"/>
      <c r="D213" s="194" t="s">
        <v>146</v>
      </c>
      <c r="E213" s="38"/>
      <c r="F213" s="195" t="s">
        <v>286</v>
      </c>
      <c r="G213" s="38"/>
      <c r="H213" s="38"/>
      <c r="I213" s="196"/>
      <c r="J213" s="38"/>
      <c r="K213" s="38"/>
      <c r="L213" s="41"/>
      <c r="M213" s="197"/>
      <c r="N213" s="198"/>
      <c r="O213" s="67"/>
      <c r="P213" s="67"/>
      <c r="Q213" s="67"/>
      <c r="R213" s="67"/>
      <c r="S213" s="67"/>
      <c r="T213" s="68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146</v>
      </c>
      <c r="AU213" s="19" t="s">
        <v>82</v>
      </c>
    </row>
    <row r="214" spans="1:65" s="13" customFormat="1" ht="10.199999999999999">
      <c r="B214" s="199"/>
      <c r="C214" s="200"/>
      <c r="D214" s="194" t="s">
        <v>148</v>
      </c>
      <c r="E214" s="201" t="s">
        <v>28</v>
      </c>
      <c r="F214" s="202" t="s">
        <v>287</v>
      </c>
      <c r="G214" s="200"/>
      <c r="H214" s="201" t="s">
        <v>28</v>
      </c>
      <c r="I214" s="203"/>
      <c r="J214" s="200"/>
      <c r="K214" s="200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148</v>
      </c>
      <c r="AU214" s="208" t="s">
        <v>82</v>
      </c>
      <c r="AV214" s="13" t="s">
        <v>80</v>
      </c>
      <c r="AW214" s="13" t="s">
        <v>34</v>
      </c>
      <c r="AX214" s="13" t="s">
        <v>73</v>
      </c>
      <c r="AY214" s="208" t="s">
        <v>137</v>
      </c>
    </row>
    <row r="215" spans="1:65" s="14" customFormat="1" ht="10.199999999999999">
      <c r="B215" s="209"/>
      <c r="C215" s="210"/>
      <c r="D215" s="194" t="s">
        <v>148</v>
      </c>
      <c r="E215" s="211" t="s">
        <v>28</v>
      </c>
      <c r="F215" s="212" t="s">
        <v>288</v>
      </c>
      <c r="G215" s="210"/>
      <c r="H215" s="213">
        <v>43.36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148</v>
      </c>
      <c r="AU215" s="219" t="s">
        <v>82</v>
      </c>
      <c r="AV215" s="14" t="s">
        <v>82</v>
      </c>
      <c r="AW215" s="14" t="s">
        <v>34</v>
      </c>
      <c r="AX215" s="14" t="s">
        <v>80</v>
      </c>
      <c r="AY215" s="219" t="s">
        <v>137</v>
      </c>
    </row>
    <row r="216" spans="1:65" s="2" customFormat="1" ht="16.5" customHeight="1">
      <c r="A216" s="36"/>
      <c r="B216" s="37"/>
      <c r="C216" s="181" t="s">
        <v>289</v>
      </c>
      <c r="D216" s="181" t="s">
        <v>139</v>
      </c>
      <c r="E216" s="182" t="s">
        <v>290</v>
      </c>
      <c r="F216" s="183" t="s">
        <v>291</v>
      </c>
      <c r="G216" s="184" t="s">
        <v>165</v>
      </c>
      <c r="H216" s="185">
        <v>429.09</v>
      </c>
      <c r="I216" s="186"/>
      <c r="J216" s="187">
        <f>ROUND(I216*H216,2)</f>
        <v>0</v>
      </c>
      <c r="K216" s="183" t="s">
        <v>143</v>
      </c>
      <c r="L216" s="41"/>
      <c r="M216" s="188" t="s">
        <v>28</v>
      </c>
      <c r="N216" s="189" t="s">
        <v>46</v>
      </c>
      <c r="O216" s="67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2" t="s">
        <v>144</v>
      </c>
      <c r="AT216" s="192" t="s">
        <v>139</v>
      </c>
      <c r="AU216" s="192" t="s">
        <v>82</v>
      </c>
      <c r="AY216" s="19" t="s">
        <v>137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9" t="s">
        <v>144</v>
      </c>
      <c r="BK216" s="193">
        <f>ROUND(I216*H216,2)</f>
        <v>0</v>
      </c>
      <c r="BL216" s="19" t="s">
        <v>144</v>
      </c>
      <c r="BM216" s="192" t="s">
        <v>292</v>
      </c>
    </row>
    <row r="217" spans="1:65" s="2" customFormat="1" ht="19.2">
      <c r="A217" s="36"/>
      <c r="B217" s="37"/>
      <c r="C217" s="38"/>
      <c r="D217" s="194" t="s">
        <v>146</v>
      </c>
      <c r="E217" s="38"/>
      <c r="F217" s="195" t="s">
        <v>293</v>
      </c>
      <c r="G217" s="38"/>
      <c r="H217" s="38"/>
      <c r="I217" s="196"/>
      <c r="J217" s="38"/>
      <c r="K217" s="38"/>
      <c r="L217" s="41"/>
      <c r="M217" s="197"/>
      <c r="N217" s="198"/>
      <c r="O217" s="67"/>
      <c r="P217" s="67"/>
      <c r="Q217" s="67"/>
      <c r="R217" s="67"/>
      <c r="S217" s="67"/>
      <c r="T217" s="68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146</v>
      </c>
      <c r="AU217" s="19" t="s">
        <v>82</v>
      </c>
    </row>
    <row r="218" spans="1:65" s="13" customFormat="1" ht="10.199999999999999">
      <c r="B218" s="199"/>
      <c r="C218" s="200"/>
      <c r="D218" s="194" t="s">
        <v>148</v>
      </c>
      <c r="E218" s="201" t="s">
        <v>28</v>
      </c>
      <c r="F218" s="202" t="s">
        <v>294</v>
      </c>
      <c r="G218" s="200"/>
      <c r="H218" s="201" t="s">
        <v>28</v>
      </c>
      <c r="I218" s="203"/>
      <c r="J218" s="200"/>
      <c r="K218" s="200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148</v>
      </c>
      <c r="AU218" s="208" t="s">
        <v>82</v>
      </c>
      <c r="AV218" s="13" t="s">
        <v>80</v>
      </c>
      <c r="AW218" s="13" t="s">
        <v>34</v>
      </c>
      <c r="AX218" s="13" t="s">
        <v>73</v>
      </c>
      <c r="AY218" s="208" t="s">
        <v>137</v>
      </c>
    </row>
    <row r="219" spans="1:65" s="13" customFormat="1" ht="10.199999999999999">
      <c r="B219" s="199"/>
      <c r="C219" s="200"/>
      <c r="D219" s="194" t="s">
        <v>148</v>
      </c>
      <c r="E219" s="201" t="s">
        <v>28</v>
      </c>
      <c r="F219" s="202" t="s">
        <v>295</v>
      </c>
      <c r="G219" s="200"/>
      <c r="H219" s="201" t="s">
        <v>28</v>
      </c>
      <c r="I219" s="203"/>
      <c r="J219" s="200"/>
      <c r="K219" s="200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148</v>
      </c>
      <c r="AU219" s="208" t="s">
        <v>82</v>
      </c>
      <c r="AV219" s="13" t="s">
        <v>80</v>
      </c>
      <c r="AW219" s="13" t="s">
        <v>34</v>
      </c>
      <c r="AX219" s="13" t="s">
        <v>73</v>
      </c>
      <c r="AY219" s="208" t="s">
        <v>137</v>
      </c>
    </row>
    <row r="220" spans="1:65" s="14" customFormat="1" ht="10.199999999999999">
      <c r="B220" s="209"/>
      <c r="C220" s="210"/>
      <c r="D220" s="194" t="s">
        <v>148</v>
      </c>
      <c r="E220" s="211" t="s">
        <v>28</v>
      </c>
      <c r="F220" s="212" t="s">
        <v>252</v>
      </c>
      <c r="G220" s="210"/>
      <c r="H220" s="213">
        <v>311.25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148</v>
      </c>
      <c r="AU220" s="219" t="s">
        <v>82</v>
      </c>
      <c r="AV220" s="14" t="s">
        <v>82</v>
      </c>
      <c r="AW220" s="14" t="s">
        <v>34</v>
      </c>
      <c r="AX220" s="14" t="s">
        <v>73</v>
      </c>
      <c r="AY220" s="219" t="s">
        <v>137</v>
      </c>
    </row>
    <row r="221" spans="1:65" s="13" customFormat="1" ht="10.199999999999999">
      <c r="B221" s="199"/>
      <c r="C221" s="200"/>
      <c r="D221" s="194" t="s">
        <v>148</v>
      </c>
      <c r="E221" s="201" t="s">
        <v>28</v>
      </c>
      <c r="F221" s="202" t="s">
        <v>296</v>
      </c>
      <c r="G221" s="200"/>
      <c r="H221" s="201" t="s">
        <v>28</v>
      </c>
      <c r="I221" s="203"/>
      <c r="J221" s="200"/>
      <c r="K221" s="200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148</v>
      </c>
      <c r="AU221" s="208" t="s">
        <v>82</v>
      </c>
      <c r="AV221" s="13" t="s">
        <v>80</v>
      </c>
      <c r="AW221" s="13" t="s">
        <v>34</v>
      </c>
      <c r="AX221" s="13" t="s">
        <v>73</v>
      </c>
      <c r="AY221" s="208" t="s">
        <v>137</v>
      </c>
    </row>
    <row r="222" spans="1:65" s="14" customFormat="1" ht="10.199999999999999">
      <c r="B222" s="209"/>
      <c r="C222" s="210"/>
      <c r="D222" s="194" t="s">
        <v>148</v>
      </c>
      <c r="E222" s="211" t="s">
        <v>28</v>
      </c>
      <c r="F222" s="212" t="s">
        <v>297</v>
      </c>
      <c r="G222" s="210"/>
      <c r="H222" s="213">
        <v>89.62</v>
      </c>
      <c r="I222" s="214"/>
      <c r="J222" s="210"/>
      <c r="K222" s="210"/>
      <c r="L222" s="215"/>
      <c r="M222" s="216"/>
      <c r="N222" s="217"/>
      <c r="O222" s="217"/>
      <c r="P222" s="217"/>
      <c r="Q222" s="217"/>
      <c r="R222" s="217"/>
      <c r="S222" s="217"/>
      <c r="T222" s="218"/>
      <c r="AT222" s="219" t="s">
        <v>148</v>
      </c>
      <c r="AU222" s="219" t="s">
        <v>82</v>
      </c>
      <c r="AV222" s="14" t="s">
        <v>82</v>
      </c>
      <c r="AW222" s="14" t="s">
        <v>34</v>
      </c>
      <c r="AX222" s="14" t="s">
        <v>73</v>
      </c>
      <c r="AY222" s="219" t="s">
        <v>137</v>
      </c>
    </row>
    <row r="223" spans="1:65" s="13" customFormat="1" ht="10.199999999999999">
      <c r="B223" s="199"/>
      <c r="C223" s="200"/>
      <c r="D223" s="194" t="s">
        <v>148</v>
      </c>
      <c r="E223" s="201" t="s">
        <v>28</v>
      </c>
      <c r="F223" s="202" t="s">
        <v>298</v>
      </c>
      <c r="G223" s="200"/>
      <c r="H223" s="201" t="s">
        <v>28</v>
      </c>
      <c r="I223" s="203"/>
      <c r="J223" s="200"/>
      <c r="K223" s="200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148</v>
      </c>
      <c r="AU223" s="208" t="s">
        <v>82</v>
      </c>
      <c r="AV223" s="13" t="s">
        <v>80</v>
      </c>
      <c r="AW223" s="13" t="s">
        <v>34</v>
      </c>
      <c r="AX223" s="13" t="s">
        <v>73</v>
      </c>
      <c r="AY223" s="208" t="s">
        <v>137</v>
      </c>
    </row>
    <row r="224" spans="1:65" s="14" customFormat="1" ht="10.199999999999999">
      <c r="B224" s="209"/>
      <c r="C224" s="210"/>
      <c r="D224" s="194" t="s">
        <v>148</v>
      </c>
      <c r="E224" s="211" t="s">
        <v>28</v>
      </c>
      <c r="F224" s="212" t="s">
        <v>299</v>
      </c>
      <c r="G224" s="210"/>
      <c r="H224" s="213">
        <v>49.9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148</v>
      </c>
      <c r="AU224" s="219" t="s">
        <v>82</v>
      </c>
      <c r="AV224" s="14" t="s">
        <v>82</v>
      </c>
      <c r="AW224" s="14" t="s">
        <v>34</v>
      </c>
      <c r="AX224" s="14" t="s">
        <v>73</v>
      </c>
      <c r="AY224" s="219" t="s">
        <v>137</v>
      </c>
    </row>
    <row r="225" spans="1:65" s="13" customFormat="1" ht="10.199999999999999">
      <c r="B225" s="199"/>
      <c r="C225" s="200"/>
      <c r="D225" s="194" t="s">
        <v>148</v>
      </c>
      <c r="E225" s="201" t="s">
        <v>28</v>
      </c>
      <c r="F225" s="202" t="s">
        <v>300</v>
      </c>
      <c r="G225" s="200"/>
      <c r="H225" s="201" t="s">
        <v>28</v>
      </c>
      <c r="I225" s="203"/>
      <c r="J225" s="200"/>
      <c r="K225" s="200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148</v>
      </c>
      <c r="AU225" s="208" t="s">
        <v>82</v>
      </c>
      <c r="AV225" s="13" t="s">
        <v>80</v>
      </c>
      <c r="AW225" s="13" t="s">
        <v>34</v>
      </c>
      <c r="AX225" s="13" t="s">
        <v>73</v>
      </c>
      <c r="AY225" s="208" t="s">
        <v>137</v>
      </c>
    </row>
    <row r="226" spans="1:65" s="14" customFormat="1" ht="10.199999999999999">
      <c r="B226" s="209"/>
      <c r="C226" s="210"/>
      <c r="D226" s="194" t="s">
        <v>148</v>
      </c>
      <c r="E226" s="211" t="s">
        <v>28</v>
      </c>
      <c r="F226" s="212" t="s">
        <v>301</v>
      </c>
      <c r="G226" s="210"/>
      <c r="H226" s="213">
        <v>-21.68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148</v>
      </c>
      <c r="AU226" s="219" t="s">
        <v>82</v>
      </c>
      <c r="AV226" s="14" t="s">
        <v>82</v>
      </c>
      <c r="AW226" s="14" t="s">
        <v>34</v>
      </c>
      <c r="AX226" s="14" t="s">
        <v>73</v>
      </c>
      <c r="AY226" s="219" t="s">
        <v>137</v>
      </c>
    </row>
    <row r="227" spans="1:65" s="15" customFormat="1" ht="10.199999999999999">
      <c r="B227" s="220"/>
      <c r="C227" s="221"/>
      <c r="D227" s="194" t="s">
        <v>148</v>
      </c>
      <c r="E227" s="222" t="s">
        <v>28</v>
      </c>
      <c r="F227" s="223" t="s">
        <v>154</v>
      </c>
      <c r="G227" s="221"/>
      <c r="H227" s="224">
        <v>429.09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148</v>
      </c>
      <c r="AU227" s="230" t="s">
        <v>82</v>
      </c>
      <c r="AV227" s="15" t="s">
        <v>144</v>
      </c>
      <c r="AW227" s="15" t="s">
        <v>34</v>
      </c>
      <c r="AX227" s="15" t="s">
        <v>80</v>
      </c>
      <c r="AY227" s="230" t="s">
        <v>137</v>
      </c>
    </row>
    <row r="228" spans="1:65" s="2" customFormat="1" ht="16.5" customHeight="1">
      <c r="A228" s="36"/>
      <c r="B228" s="37"/>
      <c r="C228" s="181" t="s">
        <v>302</v>
      </c>
      <c r="D228" s="181" t="s">
        <v>139</v>
      </c>
      <c r="E228" s="182" t="s">
        <v>303</v>
      </c>
      <c r="F228" s="183" t="s">
        <v>304</v>
      </c>
      <c r="G228" s="184" t="s">
        <v>165</v>
      </c>
      <c r="H228" s="185">
        <v>8.0500000000000007</v>
      </c>
      <c r="I228" s="186"/>
      <c r="J228" s="187">
        <f>ROUND(I228*H228,2)</f>
        <v>0</v>
      </c>
      <c r="K228" s="183" t="s">
        <v>143</v>
      </c>
      <c r="L228" s="41"/>
      <c r="M228" s="188" t="s">
        <v>28</v>
      </c>
      <c r="N228" s="189" t="s">
        <v>46</v>
      </c>
      <c r="O228" s="67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2" t="s">
        <v>144</v>
      </c>
      <c r="AT228" s="192" t="s">
        <v>139</v>
      </c>
      <c r="AU228" s="192" t="s">
        <v>82</v>
      </c>
      <c r="AY228" s="19" t="s">
        <v>137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9" t="s">
        <v>144</v>
      </c>
      <c r="BK228" s="193">
        <f>ROUND(I228*H228,2)</f>
        <v>0</v>
      </c>
      <c r="BL228" s="19" t="s">
        <v>144</v>
      </c>
      <c r="BM228" s="192" t="s">
        <v>305</v>
      </c>
    </row>
    <row r="229" spans="1:65" s="2" customFormat="1" ht="19.2">
      <c r="A229" s="36"/>
      <c r="B229" s="37"/>
      <c r="C229" s="38"/>
      <c r="D229" s="194" t="s">
        <v>146</v>
      </c>
      <c r="E229" s="38"/>
      <c r="F229" s="195" t="s">
        <v>306</v>
      </c>
      <c r="G229" s="38"/>
      <c r="H229" s="38"/>
      <c r="I229" s="196"/>
      <c r="J229" s="38"/>
      <c r="K229" s="38"/>
      <c r="L229" s="41"/>
      <c r="M229" s="197"/>
      <c r="N229" s="198"/>
      <c r="O229" s="67"/>
      <c r="P229" s="67"/>
      <c r="Q229" s="67"/>
      <c r="R229" s="67"/>
      <c r="S229" s="67"/>
      <c r="T229" s="68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146</v>
      </c>
      <c r="AU229" s="19" t="s">
        <v>82</v>
      </c>
    </row>
    <row r="230" spans="1:65" s="13" customFormat="1" ht="10.199999999999999">
      <c r="B230" s="199"/>
      <c r="C230" s="200"/>
      <c r="D230" s="194" t="s">
        <v>148</v>
      </c>
      <c r="E230" s="201" t="s">
        <v>28</v>
      </c>
      <c r="F230" s="202" t="s">
        <v>168</v>
      </c>
      <c r="G230" s="200"/>
      <c r="H230" s="201" t="s">
        <v>28</v>
      </c>
      <c r="I230" s="203"/>
      <c r="J230" s="200"/>
      <c r="K230" s="200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148</v>
      </c>
      <c r="AU230" s="208" t="s">
        <v>82</v>
      </c>
      <c r="AV230" s="13" t="s">
        <v>80</v>
      </c>
      <c r="AW230" s="13" t="s">
        <v>34</v>
      </c>
      <c r="AX230" s="13" t="s">
        <v>73</v>
      </c>
      <c r="AY230" s="208" t="s">
        <v>137</v>
      </c>
    </row>
    <row r="231" spans="1:65" s="13" customFormat="1" ht="10.199999999999999">
      <c r="B231" s="199"/>
      <c r="C231" s="200"/>
      <c r="D231" s="194" t="s">
        <v>148</v>
      </c>
      <c r="E231" s="201" t="s">
        <v>28</v>
      </c>
      <c r="F231" s="202" t="s">
        <v>307</v>
      </c>
      <c r="G231" s="200"/>
      <c r="H231" s="201" t="s">
        <v>28</v>
      </c>
      <c r="I231" s="203"/>
      <c r="J231" s="200"/>
      <c r="K231" s="200"/>
      <c r="L231" s="204"/>
      <c r="M231" s="205"/>
      <c r="N231" s="206"/>
      <c r="O231" s="206"/>
      <c r="P231" s="206"/>
      <c r="Q231" s="206"/>
      <c r="R231" s="206"/>
      <c r="S231" s="206"/>
      <c r="T231" s="207"/>
      <c r="AT231" s="208" t="s">
        <v>148</v>
      </c>
      <c r="AU231" s="208" t="s">
        <v>82</v>
      </c>
      <c r="AV231" s="13" t="s">
        <v>80</v>
      </c>
      <c r="AW231" s="13" t="s">
        <v>34</v>
      </c>
      <c r="AX231" s="13" t="s">
        <v>73</v>
      </c>
      <c r="AY231" s="208" t="s">
        <v>137</v>
      </c>
    </row>
    <row r="232" spans="1:65" s="14" customFormat="1" ht="10.199999999999999">
      <c r="B232" s="209"/>
      <c r="C232" s="210"/>
      <c r="D232" s="194" t="s">
        <v>148</v>
      </c>
      <c r="E232" s="211" t="s">
        <v>28</v>
      </c>
      <c r="F232" s="212" t="s">
        <v>210</v>
      </c>
      <c r="G232" s="210"/>
      <c r="H232" s="213">
        <v>8.0500000000000007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148</v>
      </c>
      <c r="AU232" s="219" t="s">
        <v>82</v>
      </c>
      <c r="AV232" s="14" t="s">
        <v>82</v>
      </c>
      <c r="AW232" s="14" t="s">
        <v>34</v>
      </c>
      <c r="AX232" s="14" t="s">
        <v>80</v>
      </c>
      <c r="AY232" s="219" t="s">
        <v>137</v>
      </c>
    </row>
    <row r="233" spans="1:65" s="2" customFormat="1" ht="16.5" customHeight="1">
      <c r="A233" s="36"/>
      <c r="B233" s="37"/>
      <c r="C233" s="181" t="s">
        <v>308</v>
      </c>
      <c r="D233" s="181" t="s">
        <v>139</v>
      </c>
      <c r="E233" s="182" t="s">
        <v>309</v>
      </c>
      <c r="F233" s="183" t="s">
        <v>310</v>
      </c>
      <c r="G233" s="184" t="s">
        <v>165</v>
      </c>
      <c r="H233" s="185">
        <v>89.206000000000003</v>
      </c>
      <c r="I233" s="186"/>
      <c r="J233" s="187">
        <f>ROUND(I233*H233,2)</f>
        <v>0</v>
      </c>
      <c r="K233" s="183" t="s">
        <v>143</v>
      </c>
      <c r="L233" s="41"/>
      <c r="M233" s="188" t="s">
        <v>28</v>
      </c>
      <c r="N233" s="189" t="s">
        <v>46</v>
      </c>
      <c r="O233" s="67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2" t="s">
        <v>144</v>
      </c>
      <c r="AT233" s="192" t="s">
        <v>139</v>
      </c>
      <c r="AU233" s="192" t="s">
        <v>82</v>
      </c>
      <c r="AY233" s="19" t="s">
        <v>137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9" t="s">
        <v>144</v>
      </c>
      <c r="BK233" s="193">
        <f>ROUND(I233*H233,2)</f>
        <v>0</v>
      </c>
      <c r="BL233" s="19" t="s">
        <v>144</v>
      </c>
      <c r="BM233" s="192" t="s">
        <v>311</v>
      </c>
    </row>
    <row r="234" spans="1:65" s="2" customFormat="1" ht="19.2">
      <c r="A234" s="36"/>
      <c r="B234" s="37"/>
      <c r="C234" s="38"/>
      <c r="D234" s="194" t="s">
        <v>146</v>
      </c>
      <c r="E234" s="38"/>
      <c r="F234" s="195" t="s">
        <v>312</v>
      </c>
      <c r="G234" s="38"/>
      <c r="H234" s="38"/>
      <c r="I234" s="196"/>
      <c r="J234" s="38"/>
      <c r="K234" s="38"/>
      <c r="L234" s="41"/>
      <c r="M234" s="197"/>
      <c r="N234" s="198"/>
      <c r="O234" s="67"/>
      <c r="P234" s="67"/>
      <c r="Q234" s="67"/>
      <c r="R234" s="67"/>
      <c r="S234" s="67"/>
      <c r="T234" s="68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146</v>
      </c>
      <c r="AU234" s="19" t="s">
        <v>82</v>
      </c>
    </row>
    <row r="235" spans="1:65" s="13" customFormat="1" ht="10.199999999999999">
      <c r="B235" s="199"/>
      <c r="C235" s="200"/>
      <c r="D235" s="194" t="s">
        <v>148</v>
      </c>
      <c r="E235" s="201" t="s">
        <v>28</v>
      </c>
      <c r="F235" s="202" t="s">
        <v>168</v>
      </c>
      <c r="G235" s="200"/>
      <c r="H235" s="201" t="s">
        <v>28</v>
      </c>
      <c r="I235" s="203"/>
      <c r="J235" s="200"/>
      <c r="K235" s="200"/>
      <c r="L235" s="204"/>
      <c r="M235" s="205"/>
      <c r="N235" s="206"/>
      <c r="O235" s="206"/>
      <c r="P235" s="206"/>
      <c r="Q235" s="206"/>
      <c r="R235" s="206"/>
      <c r="S235" s="206"/>
      <c r="T235" s="207"/>
      <c r="AT235" s="208" t="s">
        <v>148</v>
      </c>
      <c r="AU235" s="208" t="s">
        <v>82</v>
      </c>
      <c r="AV235" s="13" t="s">
        <v>80</v>
      </c>
      <c r="AW235" s="13" t="s">
        <v>34</v>
      </c>
      <c r="AX235" s="13" t="s">
        <v>73</v>
      </c>
      <c r="AY235" s="208" t="s">
        <v>137</v>
      </c>
    </row>
    <row r="236" spans="1:65" s="13" customFormat="1" ht="20.399999999999999">
      <c r="B236" s="199"/>
      <c r="C236" s="200"/>
      <c r="D236" s="194" t="s">
        <v>148</v>
      </c>
      <c r="E236" s="201" t="s">
        <v>28</v>
      </c>
      <c r="F236" s="202" t="s">
        <v>313</v>
      </c>
      <c r="G236" s="200"/>
      <c r="H236" s="201" t="s">
        <v>28</v>
      </c>
      <c r="I236" s="203"/>
      <c r="J236" s="200"/>
      <c r="K236" s="200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148</v>
      </c>
      <c r="AU236" s="208" t="s">
        <v>82</v>
      </c>
      <c r="AV236" s="13" t="s">
        <v>80</v>
      </c>
      <c r="AW236" s="13" t="s">
        <v>34</v>
      </c>
      <c r="AX236" s="13" t="s">
        <v>73</v>
      </c>
      <c r="AY236" s="208" t="s">
        <v>137</v>
      </c>
    </row>
    <row r="237" spans="1:65" s="14" customFormat="1" ht="10.199999999999999">
      <c r="B237" s="209"/>
      <c r="C237" s="210"/>
      <c r="D237" s="194" t="s">
        <v>148</v>
      </c>
      <c r="E237" s="211" t="s">
        <v>28</v>
      </c>
      <c r="F237" s="212" t="s">
        <v>243</v>
      </c>
      <c r="G237" s="210"/>
      <c r="H237" s="213">
        <v>41.115000000000002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148</v>
      </c>
      <c r="AU237" s="219" t="s">
        <v>82</v>
      </c>
      <c r="AV237" s="14" t="s">
        <v>82</v>
      </c>
      <c r="AW237" s="14" t="s">
        <v>34</v>
      </c>
      <c r="AX237" s="14" t="s">
        <v>73</v>
      </c>
      <c r="AY237" s="219" t="s">
        <v>137</v>
      </c>
    </row>
    <row r="238" spans="1:65" s="13" customFormat="1" ht="10.199999999999999">
      <c r="B238" s="199"/>
      <c r="C238" s="200"/>
      <c r="D238" s="194" t="s">
        <v>148</v>
      </c>
      <c r="E238" s="201" t="s">
        <v>28</v>
      </c>
      <c r="F238" s="202" t="s">
        <v>314</v>
      </c>
      <c r="G238" s="200"/>
      <c r="H238" s="201" t="s">
        <v>28</v>
      </c>
      <c r="I238" s="203"/>
      <c r="J238" s="200"/>
      <c r="K238" s="200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148</v>
      </c>
      <c r="AU238" s="208" t="s">
        <v>82</v>
      </c>
      <c r="AV238" s="13" t="s">
        <v>80</v>
      </c>
      <c r="AW238" s="13" t="s">
        <v>34</v>
      </c>
      <c r="AX238" s="13" t="s">
        <v>73</v>
      </c>
      <c r="AY238" s="208" t="s">
        <v>137</v>
      </c>
    </row>
    <row r="239" spans="1:65" s="14" customFormat="1" ht="10.199999999999999">
      <c r="B239" s="209"/>
      <c r="C239" s="210"/>
      <c r="D239" s="194" t="s">
        <v>148</v>
      </c>
      <c r="E239" s="211" t="s">
        <v>28</v>
      </c>
      <c r="F239" s="212" t="s">
        <v>210</v>
      </c>
      <c r="G239" s="210"/>
      <c r="H239" s="213">
        <v>8.0500000000000007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148</v>
      </c>
      <c r="AU239" s="219" t="s">
        <v>82</v>
      </c>
      <c r="AV239" s="14" t="s">
        <v>82</v>
      </c>
      <c r="AW239" s="14" t="s">
        <v>34</v>
      </c>
      <c r="AX239" s="14" t="s">
        <v>73</v>
      </c>
      <c r="AY239" s="219" t="s">
        <v>137</v>
      </c>
    </row>
    <row r="240" spans="1:65" s="16" customFormat="1" ht="10.199999999999999">
      <c r="B240" s="231"/>
      <c r="C240" s="232"/>
      <c r="D240" s="194" t="s">
        <v>148</v>
      </c>
      <c r="E240" s="233" t="s">
        <v>28</v>
      </c>
      <c r="F240" s="234" t="s">
        <v>232</v>
      </c>
      <c r="G240" s="232"/>
      <c r="H240" s="235">
        <v>49.164999999999999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148</v>
      </c>
      <c r="AU240" s="241" t="s">
        <v>82</v>
      </c>
      <c r="AV240" s="16" t="s">
        <v>162</v>
      </c>
      <c r="AW240" s="16" t="s">
        <v>34</v>
      </c>
      <c r="AX240" s="16" t="s">
        <v>73</v>
      </c>
      <c r="AY240" s="241" t="s">
        <v>137</v>
      </c>
    </row>
    <row r="241" spans="1:65" s="13" customFormat="1" ht="10.199999999999999">
      <c r="B241" s="199"/>
      <c r="C241" s="200"/>
      <c r="D241" s="194" t="s">
        <v>148</v>
      </c>
      <c r="E241" s="201" t="s">
        <v>28</v>
      </c>
      <c r="F241" s="202" t="s">
        <v>315</v>
      </c>
      <c r="G241" s="200"/>
      <c r="H241" s="201" t="s">
        <v>28</v>
      </c>
      <c r="I241" s="203"/>
      <c r="J241" s="200"/>
      <c r="K241" s="200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148</v>
      </c>
      <c r="AU241" s="208" t="s">
        <v>82</v>
      </c>
      <c r="AV241" s="13" t="s">
        <v>80</v>
      </c>
      <c r="AW241" s="13" t="s">
        <v>34</v>
      </c>
      <c r="AX241" s="13" t="s">
        <v>73</v>
      </c>
      <c r="AY241" s="208" t="s">
        <v>137</v>
      </c>
    </row>
    <row r="242" spans="1:65" s="14" customFormat="1" ht="10.199999999999999">
      <c r="B242" s="209"/>
      <c r="C242" s="210"/>
      <c r="D242" s="194" t="s">
        <v>148</v>
      </c>
      <c r="E242" s="211" t="s">
        <v>28</v>
      </c>
      <c r="F242" s="212" t="s">
        <v>316</v>
      </c>
      <c r="G242" s="210"/>
      <c r="H242" s="213">
        <v>17.620999999999999</v>
      </c>
      <c r="I242" s="214"/>
      <c r="J242" s="210"/>
      <c r="K242" s="210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148</v>
      </c>
      <c r="AU242" s="219" t="s">
        <v>82</v>
      </c>
      <c r="AV242" s="14" t="s">
        <v>82</v>
      </c>
      <c r="AW242" s="14" t="s">
        <v>34</v>
      </c>
      <c r="AX242" s="14" t="s">
        <v>73</v>
      </c>
      <c r="AY242" s="219" t="s">
        <v>137</v>
      </c>
    </row>
    <row r="243" spans="1:65" s="13" customFormat="1" ht="10.199999999999999">
      <c r="B243" s="199"/>
      <c r="C243" s="200"/>
      <c r="D243" s="194" t="s">
        <v>148</v>
      </c>
      <c r="E243" s="201" t="s">
        <v>28</v>
      </c>
      <c r="F243" s="202" t="s">
        <v>317</v>
      </c>
      <c r="G243" s="200"/>
      <c r="H243" s="201" t="s">
        <v>28</v>
      </c>
      <c r="I243" s="203"/>
      <c r="J243" s="200"/>
      <c r="K243" s="200"/>
      <c r="L243" s="204"/>
      <c r="M243" s="205"/>
      <c r="N243" s="206"/>
      <c r="O243" s="206"/>
      <c r="P243" s="206"/>
      <c r="Q243" s="206"/>
      <c r="R243" s="206"/>
      <c r="S243" s="206"/>
      <c r="T243" s="207"/>
      <c r="AT243" s="208" t="s">
        <v>148</v>
      </c>
      <c r="AU243" s="208" t="s">
        <v>82</v>
      </c>
      <c r="AV243" s="13" t="s">
        <v>80</v>
      </c>
      <c r="AW243" s="13" t="s">
        <v>34</v>
      </c>
      <c r="AX243" s="13" t="s">
        <v>73</v>
      </c>
      <c r="AY243" s="208" t="s">
        <v>137</v>
      </c>
    </row>
    <row r="244" spans="1:65" s="14" customFormat="1" ht="10.199999999999999">
      <c r="B244" s="209"/>
      <c r="C244" s="210"/>
      <c r="D244" s="194" t="s">
        <v>148</v>
      </c>
      <c r="E244" s="211" t="s">
        <v>28</v>
      </c>
      <c r="F244" s="212" t="s">
        <v>318</v>
      </c>
      <c r="G244" s="210"/>
      <c r="H244" s="213">
        <v>22.42</v>
      </c>
      <c r="I244" s="214"/>
      <c r="J244" s="210"/>
      <c r="K244" s="210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148</v>
      </c>
      <c r="AU244" s="219" t="s">
        <v>82</v>
      </c>
      <c r="AV244" s="14" t="s">
        <v>82</v>
      </c>
      <c r="AW244" s="14" t="s">
        <v>34</v>
      </c>
      <c r="AX244" s="14" t="s">
        <v>73</v>
      </c>
      <c r="AY244" s="219" t="s">
        <v>137</v>
      </c>
    </row>
    <row r="245" spans="1:65" s="15" customFormat="1" ht="10.199999999999999">
      <c r="B245" s="220"/>
      <c r="C245" s="221"/>
      <c r="D245" s="194" t="s">
        <v>148</v>
      </c>
      <c r="E245" s="222" t="s">
        <v>28</v>
      </c>
      <c r="F245" s="223" t="s">
        <v>154</v>
      </c>
      <c r="G245" s="221"/>
      <c r="H245" s="224">
        <v>89.206000000000003</v>
      </c>
      <c r="I245" s="225"/>
      <c r="J245" s="221"/>
      <c r="K245" s="221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148</v>
      </c>
      <c r="AU245" s="230" t="s">
        <v>82</v>
      </c>
      <c r="AV245" s="15" t="s">
        <v>144</v>
      </c>
      <c r="AW245" s="15" t="s">
        <v>34</v>
      </c>
      <c r="AX245" s="15" t="s">
        <v>80</v>
      </c>
      <c r="AY245" s="230" t="s">
        <v>137</v>
      </c>
    </row>
    <row r="246" spans="1:65" s="2" customFormat="1" ht="16.5" customHeight="1">
      <c r="A246" s="36"/>
      <c r="B246" s="37"/>
      <c r="C246" s="181" t="s">
        <v>319</v>
      </c>
      <c r="D246" s="181" t="s">
        <v>139</v>
      </c>
      <c r="E246" s="182" t="s">
        <v>320</v>
      </c>
      <c r="F246" s="183" t="s">
        <v>321</v>
      </c>
      <c r="G246" s="184" t="s">
        <v>165</v>
      </c>
      <c r="H246" s="185">
        <v>41.115000000000002</v>
      </c>
      <c r="I246" s="186"/>
      <c r="J246" s="187">
        <f>ROUND(I246*H246,2)</f>
        <v>0</v>
      </c>
      <c r="K246" s="183" t="s">
        <v>143</v>
      </c>
      <c r="L246" s="41"/>
      <c r="M246" s="188" t="s">
        <v>28</v>
      </c>
      <c r="N246" s="189" t="s">
        <v>46</v>
      </c>
      <c r="O246" s="67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2" t="s">
        <v>144</v>
      </c>
      <c r="AT246" s="192" t="s">
        <v>139</v>
      </c>
      <c r="AU246" s="192" t="s">
        <v>82</v>
      </c>
      <c r="AY246" s="19" t="s">
        <v>137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9" t="s">
        <v>144</v>
      </c>
      <c r="BK246" s="193">
        <f>ROUND(I246*H246,2)</f>
        <v>0</v>
      </c>
      <c r="BL246" s="19" t="s">
        <v>144</v>
      </c>
      <c r="BM246" s="192" t="s">
        <v>322</v>
      </c>
    </row>
    <row r="247" spans="1:65" s="2" customFormat="1" ht="19.2">
      <c r="A247" s="36"/>
      <c r="B247" s="37"/>
      <c r="C247" s="38"/>
      <c r="D247" s="194" t="s">
        <v>146</v>
      </c>
      <c r="E247" s="38"/>
      <c r="F247" s="195" t="s">
        <v>323</v>
      </c>
      <c r="G247" s="38"/>
      <c r="H247" s="38"/>
      <c r="I247" s="196"/>
      <c r="J247" s="38"/>
      <c r="K247" s="38"/>
      <c r="L247" s="41"/>
      <c r="M247" s="197"/>
      <c r="N247" s="198"/>
      <c r="O247" s="67"/>
      <c r="P247" s="67"/>
      <c r="Q247" s="67"/>
      <c r="R247" s="67"/>
      <c r="S247" s="67"/>
      <c r="T247" s="68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146</v>
      </c>
      <c r="AU247" s="19" t="s">
        <v>82</v>
      </c>
    </row>
    <row r="248" spans="1:65" s="13" customFormat="1" ht="10.199999999999999">
      <c r="B248" s="199"/>
      <c r="C248" s="200"/>
      <c r="D248" s="194" t="s">
        <v>148</v>
      </c>
      <c r="E248" s="201" t="s">
        <v>28</v>
      </c>
      <c r="F248" s="202" t="s">
        <v>168</v>
      </c>
      <c r="G248" s="200"/>
      <c r="H248" s="201" t="s">
        <v>28</v>
      </c>
      <c r="I248" s="203"/>
      <c r="J248" s="200"/>
      <c r="K248" s="200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148</v>
      </c>
      <c r="AU248" s="208" t="s">
        <v>82</v>
      </c>
      <c r="AV248" s="13" t="s">
        <v>80</v>
      </c>
      <c r="AW248" s="13" t="s">
        <v>34</v>
      </c>
      <c r="AX248" s="13" t="s">
        <v>73</v>
      </c>
      <c r="AY248" s="208" t="s">
        <v>137</v>
      </c>
    </row>
    <row r="249" spans="1:65" s="13" customFormat="1" ht="20.399999999999999">
      <c r="B249" s="199"/>
      <c r="C249" s="200"/>
      <c r="D249" s="194" t="s">
        <v>148</v>
      </c>
      <c r="E249" s="201" t="s">
        <v>28</v>
      </c>
      <c r="F249" s="202" t="s">
        <v>324</v>
      </c>
      <c r="G249" s="200"/>
      <c r="H249" s="201" t="s">
        <v>28</v>
      </c>
      <c r="I249" s="203"/>
      <c r="J249" s="200"/>
      <c r="K249" s="200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148</v>
      </c>
      <c r="AU249" s="208" t="s">
        <v>82</v>
      </c>
      <c r="AV249" s="13" t="s">
        <v>80</v>
      </c>
      <c r="AW249" s="13" t="s">
        <v>34</v>
      </c>
      <c r="AX249" s="13" t="s">
        <v>73</v>
      </c>
      <c r="AY249" s="208" t="s">
        <v>137</v>
      </c>
    </row>
    <row r="250" spans="1:65" s="14" customFormat="1" ht="10.199999999999999">
      <c r="B250" s="209"/>
      <c r="C250" s="210"/>
      <c r="D250" s="194" t="s">
        <v>148</v>
      </c>
      <c r="E250" s="211" t="s">
        <v>28</v>
      </c>
      <c r="F250" s="212" t="s">
        <v>243</v>
      </c>
      <c r="G250" s="210"/>
      <c r="H250" s="213">
        <v>41.115000000000002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148</v>
      </c>
      <c r="AU250" s="219" t="s">
        <v>82</v>
      </c>
      <c r="AV250" s="14" t="s">
        <v>82</v>
      </c>
      <c r="AW250" s="14" t="s">
        <v>34</v>
      </c>
      <c r="AX250" s="14" t="s">
        <v>80</v>
      </c>
      <c r="AY250" s="219" t="s">
        <v>137</v>
      </c>
    </row>
    <row r="251" spans="1:65" s="2" customFormat="1" ht="24.15" customHeight="1">
      <c r="A251" s="36"/>
      <c r="B251" s="37"/>
      <c r="C251" s="181" t="s">
        <v>7</v>
      </c>
      <c r="D251" s="181" t="s">
        <v>139</v>
      </c>
      <c r="E251" s="182" t="s">
        <v>325</v>
      </c>
      <c r="F251" s="183" t="s">
        <v>326</v>
      </c>
      <c r="G251" s="184" t="s">
        <v>165</v>
      </c>
      <c r="H251" s="185">
        <v>740.06100000000004</v>
      </c>
      <c r="I251" s="186"/>
      <c r="J251" s="187">
        <f>ROUND(I251*H251,2)</f>
        <v>0</v>
      </c>
      <c r="K251" s="183" t="s">
        <v>143</v>
      </c>
      <c r="L251" s="41"/>
      <c r="M251" s="188" t="s">
        <v>28</v>
      </c>
      <c r="N251" s="189" t="s">
        <v>46</v>
      </c>
      <c r="O251" s="67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2" t="s">
        <v>144</v>
      </c>
      <c r="AT251" s="192" t="s">
        <v>139</v>
      </c>
      <c r="AU251" s="192" t="s">
        <v>82</v>
      </c>
      <c r="AY251" s="19" t="s">
        <v>137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9" t="s">
        <v>144</v>
      </c>
      <c r="BK251" s="193">
        <f>ROUND(I251*H251,2)</f>
        <v>0</v>
      </c>
      <c r="BL251" s="19" t="s">
        <v>144</v>
      </c>
      <c r="BM251" s="192" t="s">
        <v>327</v>
      </c>
    </row>
    <row r="252" spans="1:65" s="2" customFormat="1" ht="28.8">
      <c r="A252" s="36"/>
      <c r="B252" s="37"/>
      <c r="C252" s="38"/>
      <c r="D252" s="194" t="s">
        <v>146</v>
      </c>
      <c r="E252" s="38"/>
      <c r="F252" s="195" t="s">
        <v>328</v>
      </c>
      <c r="G252" s="38"/>
      <c r="H252" s="38"/>
      <c r="I252" s="196"/>
      <c r="J252" s="38"/>
      <c r="K252" s="38"/>
      <c r="L252" s="41"/>
      <c r="M252" s="197"/>
      <c r="N252" s="198"/>
      <c r="O252" s="67"/>
      <c r="P252" s="67"/>
      <c r="Q252" s="67"/>
      <c r="R252" s="67"/>
      <c r="S252" s="67"/>
      <c r="T252" s="68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146</v>
      </c>
      <c r="AU252" s="19" t="s">
        <v>82</v>
      </c>
    </row>
    <row r="253" spans="1:65" s="13" customFormat="1" ht="10.199999999999999">
      <c r="B253" s="199"/>
      <c r="C253" s="200"/>
      <c r="D253" s="194" t="s">
        <v>148</v>
      </c>
      <c r="E253" s="201" t="s">
        <v>28</v>
      </c>
      <c r="F253" s="202" t="s">
        <v>168</v>
      </c>
      <c r="G253" s="200"/>
      <c r="H253" s="201" t="s">
        <v>28</v>
      </c>
      <c r="I253" s="203"/>
      <c r="J253" s="200"/>
      <c r="K253" s="200"/>
      <c r="L253" s="204"/>
      <c r="M253" s="205"/>
      <c r="N253" s="206"/>
      <c r="O253" s="206"/>
      <c r="P253" s="206"/>
      <c r="Q253" s="206"/>
      <c r="R253" s="206"/>
      <c r="S253" s="206"/>
      <c r="T253" s="207"/>
      <c r="AT253" s="208" t="s">
        <v>148</v>
      </c>
      <c r="AU253" s="208" t="s">
        <v>82</v>
      </c>
      <c r="AV253" s="13" t="s">
        <v>80</v>
      </c>
      <c r="AW253" s="13" t="s">
        <v>34</v>
      </c>
      <c r="AX253" s="13" t="s">
        <v>73</v>
      </c>
      <c r="AY253" s="208" t="s">
        <v>137</v>
      </c>
    </row>
    <row r="254" spans="1:65" s="13" customFormat="1" ht="20.399999999999999">
      <c r="B254" s="199"/>
      <c r="C254" s="200"/>
      <c r="D254" s="194" t="s">
        <v>148</v>
      </c>
      <c r="E254" s="201" t="s">
        <v>28</v>
      </c>
      <c r="F254" s="202" t="s">
        <v>329</v>
      </c>
      <c r="G254" s="200"/>
      <c r="H254" s="201" t="s">
        <v>28</v>
      </c>
      <c r="I254" s="203"/>
      <c r="J254" s="200"/>
      <c r="K254" s="200"/>
      <c r="L254" s="204"/>
      <c r="M254" s="205"/>
      <c r="N254" s="206"/>
      <c r="O254" s="206"/>
      <c r="P254" s="206"/>
      <c r="Q254" s="206"/>
      <c r="R254" s="206"/>
      <c r="S254" s="206"/>
      <c r="T254" s="207"/>
      <c r="AT254" s="208" t="s">
        <v>148</v>
      </c>
      <c r="AU254" s="208" t="s">
        <v>82</v>
      </c>
      <c r="AV254" s="13" t="s">
        <v>80</v>
      </c>
      <c r="AW254" s="13" t="s">
        <v>34</v>
      </c>
      <c r="AX254" s="13" t="s">
        <v>73</v>
      </c>
      <c r="AY254" s="208" t="s">
        <v>137</v>
      </c>
    </row>
    <row r="255" spans="1:65" s="14" customFormat="1" ht="10.199999999999999">
      <c r="B255" s="209"/>
      <c r="C255" s="210"/>
      <c r="D255" s="194" t="s">
        <v>148</v>
      </c>
      <c r="E255" s="211" t="s">
        <v>28</v>
      </c>
      <c r="F255" s="212" t="s">
        <v>330</v>
      </c>
      <c r="G255" s="210"/>
      <c r="H255" s="213">
        <v>740.06100000000004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148</v>
      </c>
      <c r="AU255" s="219" t="s">
        <v>82</v>
      </c>
      <c r="AV255" s="14" t="s">
        <v>82</v>
      </c>
      <c r="AW255" s="14" t="s">
        <v>34</v>
      </c>
      <c r="AX255" s="14" t="s">
        <v>80</v>
      </c>
      <c r="AY255" s="219" t="s">
        <v>137</v>
      </c>
    </row>
    <row r="256" spans="1:65" s="2" customFormat="1" ht="16.5" customHeight="1">
      <c r="A256" s="36"/>
      <c r="B256" s="37"/>
      <c r="C256" s="181" t="s">
        <v>331</v>
      </c>
      <c r="D256" s="181" t="s">
        <v>139</v>
      </c>
      <c r="E256" s="182" t="s">
        <v>332</v>
      </c>
      <c r="F256" s="183" t="s">
        <v>333</v>
      </c>
      <c r="G256" s="184" t="s">
        <v>165</v>
      </c>
      <c r="H256" s="185">
        <v>429.09</v>
      </c>
      <c r="I256" s="186"/>
      <c r="J256" s="187">
        <f>ROUND(I256*H256,2)</f>
        <v>0</v>
      </c>
      <c r="K256" s="183" t="s">
        <v>143</v>
      </c>
      <c r="L256" s="41"/>
      <c r="M256" s="188" t="s">
        <v>28</v>
      </c>
      <c r="N256" s="189" t="s">
        <v>46</v>
      </c>
      <c r="O256" s="67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2" t="s">
        <v>144</v>
      </c>
      <c r="AT256" s="192" t="s">
        <v>139</v>
      </c>
      <c r="AU256" s="192" t="s">
        <v>82</v>
      </c>
      <c r="AY256" s="19" t="s">
        <v>137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9" t="s">
        <v>144</v>
      </c>
      <c r="BK256" s="193">
        <f>ROUND(I256*H256,2)</f>
        <v>0</v>
      </c>
      <c r="BL256" s="19" t="s">
        <v>144</v>
      </c>
      <c r="BM256" s="192" t="s">
        <v>334</v>
      </c>
    </row>
    <row r="257" spans="1:65" s="2" customFormat="1" ht="19.2">
      <c r="A257" s="36"/>
      <c r="B257" s="37"/>
      <c r="C257" s="38"/>
      <c r="D257" s="194" t="s">
        <v>146</v>
      </c>
      <c r="E257" s="38"/>
      <c r="F257" s="195" t="s">
        <v>335</v>
      </c>
      <c r="G257" s="38"/>
      <c r="H257" s="38"/>
      <c r="I257" s="196"/>
      <c r="J257" s="38"/>
      <c r="K257" s="38"/>
      <c r="L257" s="41"/>
      <c r="M257" s="197"/>
      <c r="N257" s="198"/>
      <c r="O257" s="67"/>
      <c r="P257" s="67"/>
      <c r="Q257" s="67"/>
      <c r="R257" s="67"/>
      <c r="S257" s="67"/>
      <c r="T257" s="68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146</v>
      </c>
      <c r="AU257" s="19" t="s">
        <v>82</v>
      </c>
    </row>
    <row r="258" spans="1:65" s="13" customFormat="1" ht="10.199999999999999">
      <c r="B258" s="199"/>
      <c r="C258" s="200"/>
      <c r="D258" s="194" t="s">
        <v>148</v>
      </c>
      <c r="E258" s="201" t="s">
        <v>28</v>
      </c>
      <c r="F258" s="202" t="s">
        <v>336</v>
      </c>
      <c r="G258" s="200"/>
      <c r="H258" s="201" t="s">
        <v>28</v>
      </c>
      <c r="I258" s="203"/>
      <c r="J258" s="200"/>
      <c r="K258" s="200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148</v>
      </c>
      <c r="AU258" s="208" t="s">
        <v>82</v>
      </c>
      <c r="AV258" s="13" t="s">
        <v>80</v>
      </c>
      <c r="AW258" s="13" t="s">
        <v>34</v>
      </c>
      <c r="AX258" s="13" t="s">
        <v>73</v>
      </c>
      <c r="AY258" s="208" t="s">
        <v>137</v>
      </c>
    </row>
    <row r="259" spans="1:65" s="13" customFormat="1" ht="10.199999999999999">
      <c r="B259" s="199"/>
      <c r="C259" s="200"/>
      <c r="D259" s="194" t="s">
        <v>148</v>
      </c>
      <c r="E259" s="201" t="s">
        <v>28</v>
      </c>
      <c r="F259" s="202" t="s">
        <v>295</v>
      </c>
      <c r="G259" s="200"/>
      <c r="H259" s="201" t="s">
        <v>28</v>
      </c>
      <c r="I259" s="203"/>
      <c r="J259" s="200"/>
      <c r="K259" s="200"/>
      <c r="L259" s="204"/>
      <c r="M259" s="205"/>
      <c r="N259" s="206"/>
      <c r="O259" s="206"/>
      <c r="P259" s="206"/>
      <c r="Q259" s="206"/>
      <c r="R259" s="206"/>
      <c r="S259" s="206"/>
      <c r="T259" s="207"/>
      <c r="AT259" s="208" t="s">
        <v>148</v>
      </c>
      <c r="AU259" s="208" t="s">
        <v>82</v>
      </c>
      <c r="AV259" s="13" t="s">
        <v>80</v>
      </c>
      <c r="AW259" s="13" t="s">
        <v>34</v>
      </c>
      <c r="AX259" s="13" t="s">
        <v>73</v>
      </c>
      <c r="AY259" s="208" t="s">
        <v>137</v>
      </c>
    </row>
    <row r="260" spans="1:65" s="14" customFormat="1" ht="10.199999999999999">
      <c r="B260" s="209"/>
      <c r="C260" s="210"/>
      <c r="D260" s="194" t="s">
        <v>148</v>
      </c>
      <c r="E260" s="211" t="s">
        <v>28</v>
      </c>
      <c r="F260" s="212" t="s">
        <v>252</v>
      </c>
      <c r="G260" s="210"/>
      <c r="H260" s="213">
        <v>311.25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148</v>
      </c>
      <c r="AU260" s="219" t="s">
        <v>82</v>
      </c>
      <c r="AV260" s="14" t="s">
        <v>82</v>
      </c>
      <c r="AW260" s="14" t="s">
        <v>34</v>
      </c>
      <c r="AX260" s="14" t="s">
        <v>73</v>
      </c>
      <c r="AY260" s="219" t="s">
        <v>137</v>
      </c>
    </row>
    <row r="261" spans="1:65" s="13" customFormat="1" ht="10.199999999999999">
      <c r="B261" s="199"/>
      <c r="C261" s="200"/>
      <c r="D261" s="194" t="s">
        <v>148</v>
      </c>
      <c r="E261" s="201" t="s">
        <v>28</v>
      </c>
      <c r="F261" s="202" t="s">
        <v>296</v>
      </c>
      <c r="G261" s="200"/>
      <c r="H261" s="201" t="s">
        <v>28</v>
      </c>
      <c r="I261" s="203"/>
      <c r="J261" s="200"/>
      <c r="K261" s="200"/>
      <c r="L261" s="204"/>
      <c r="M261" s="205"/>
      <c r="N261" s="206"/>
      <c r="O261" s="206"/>
      <c r="P261" s="206"/>
      <c r="Q261" s="206"/>
      <c r="R261" s="206"/>
      <c r="S261" s="206"/>
      <c r="T261" s="207"/>
      <c r="AT261" s="208" t="s">
        <v>148</v>
      </c>
      <c r="AU261" s="208" t="s">
        <v>82</v>
      </c>
      <c r="AV261" s="13" t="s">
        <v>80</v>
      </c>
      <c r="AW261" s="13" t="s">
        <v>34</v>
      </c>
      <c r="AX261" s="13" t="s">
        <v>73</v>
      </c>
      <c r="AY261" s="208" t="s">
        <v>137</v>
      </c>
    </row>
    <row r="262" spans="1:65" s="14" customFormat="1" ht="10.199999999999999">
      <c r="B262" s="209"/>
      <c r="C262" s="210"/>
      <c r="D262" s="194" t="s">
        <v>148</v>
      </c>
      <c r="E262" s="211" t="s">
        <v>28</v>
      </c>
      <c r="F262" s="212" t="s">
        <v>297</v>
      </c>
      <c r="G262" s="210"/>
      <c r="H262" s="213">
        <v>89.62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148</v>
      </c>
      <c r="AU262" s="219" t="s">
        <v>82</v>
      </c>
      <c r="AV262" s="14" t="s">
        <v>82</v>
      </c>
      <c r="AW262" s="14" t="s">
        <v>34</v>
      </c>
      <c r="AX262" s="14" t="s">
        <v>73</v>
      </c>
      <c r="AY262" s="219" t="s">
        <v>137</v>
      </c>
    </row>
    <row r="263" spans="1:65" s="13" customFormat="1" ht="10.199999999999999">
      <c r="B263" s="199"/>
      <c r="C263" s="200"/>
      <c r="D263" s="194" t="s">
        <v>148</v>
      </c>
      <c r="E263" s="201" t="s">
        <v>28</v>
      </c>
      <c r="F263" s="202" t="s">
        <v>298</v>
      </c>
      <c r="G263" s="200"/>
      <c r="H263" s="201" t="s">
        <v>28</v>
      </c>
      <c r="I263" s="203"/>
      <c r="J263" s="200"/>
      <c r="K263" s="200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148</v>
      </c>
      <c r="AU263" s="208" t="s">
        <v>82</v>
      </c>
      <c r="AV263" s="13" t="s">
        <v>80</v>
      </c>
      <c r="AW263" s="13" t="s">
        <v>34</v>
      </c>
      <c r="AX263" s="13" t="s">
        <v>73</v>
      </c>
      <c r="AY263" s="208" t="s">
        <v>137</v>
      </c>
    </row>
    <row r="264" spans="1:65" s="14" customFormat="1" ht="10.199999999999999">
      <c r="B264" s="209"/>
      <c r="C264" s="210"/>
      <c r="D264" s="194" t="s">
        <v>148</v>
      </c>
      <c r="E264" s="211" t="s">
        <v>28</v>
      </c>
      <c r="F264" s="212" t="s">
        <v>299</v>
      </c>
      <c r="G264" s="210"/>
      <c r="H264" s="213">
        <v>49.9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148</v>
      </c>
      <c r="AU264" s="219" t="s">
        <v>82</v>
      </c>
      <c r="AV264" s="14" t="s">
        <v>82</v>
      </c>
      <c r="AW264" s="14" t="s">
        <v>34</v>
      </c>
      <c r="AX264" s="14" t="s">
        <v>73</v>
      </c>
      <c r="AY264" s="219" t="s">
        <v>137</v>
      </c>
    </row>
    <row r="265" spans="1:65" s="13" customFormat="1" ht="10.199999999999999">
      <c r="B265" s="199"/>
      <c r="C265" s="200"/>
      <c r="D265" s="194" t="s">
        <v>148</v>
      </c>
      <c r="E265" s="201" t="s">
        <v>28</v>
      </c>
      <c r="F265" s="202" t="s">
        <v>300</v>
      </c>
      <c r="G265" s="200"/>
      <c r="H265" s="201" t="s">
        <v>28</v>
      </c>
      <c r="I265" s="203"/>
      <c r="J265" s="200"/>
      <c r="K265" s="200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148</v>
      </c>
      <c r="AU265" s="208" t="s">
        <v>82</v>
      </c>
      <c r="AV265" s="13" t="s">
        <v>80</v>
      </c>
      <c r="AW265" s="13" t="s">
        <v>34</v>
      </c>
      <c r="AX265" s="13" t="s">
        <v>73</v>
      </c>
      <c r="AY265" s="208" t="s">
        <v>137</v>
      </c>
    </row>
    <row r="266" spans="1:65" s="14" customFormat="1" ht="10.199999999999999">
      <c r="B266" s="209"/>
      <c r="C266" s="210"/>
      <c r="D266" s="194" t="s">
        <v>148</v>
      </c>
      <c r="E266" s="211" t="s">
        <v>28</v>
      </c>
      <c r="F266" s="212" t="s">
        <v>301</v>
      </c>
      <c r="G266" s="210"/>
      <c r="H266" s="213">
        <v>-21.68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148</v>
      </c>
      <c r="AU266" s="219" t="s">
        <v>82</v>
      </c>
      <c r="AV266" s="14" t="s">
        <v>82</v>
      </c>
      <c r="AW266" s="14" t="s">
        <v>34</v>
      </c>
      <c r="AX266" s="14" t="s">
        <v>73</v>
      </c>
      <c r="AY266" s="219" t="s">
        <v>137</v>
      </c>
    </row>
    <row r="267" spans="1:65" s="15" customFormat="1" ht="10.199999999999999">
      <c r="B267" s="220"/>
      <c r="C267" s="221"/>
      <c r="D267" s="194" t="s">
        <v>148</v>
      </c>
      <c r="E267" s="222" t="s">
        <v>28</v>
      </c>
      <c r="F267" s="223" t="s">
        <v>154</v>
      </c>
      <c r="G267" s="221"/>
      <c r="H267" s="224">
        <v>429.09</v>
      </c>
      <c r="I267" s="225"/>
      <c r="J267" s="221"/>
      <c r="K267" s="221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148</v>
      </c>
      <c r="AU267" s="230" t="s">
        <v>82</v>
      </c>
      <c r="AV267" s="15" t="s">
        <v>144</v>
      </c>
      <c r="AW267" s="15" t="s">
        <v>34</v>
      </c>
      <c r="AX267" s="15" t="s">
        <v>80</v>
      </c>
      <c r="AY267" s="230" t="s">
        <v>137</v>
      </c>
    </row>
    <row r="268" spans="1:65" s="2" customFormat="1" ht="16.5" customHeight="1">
      <c r="A268" s="36"/>
      <c r="B268" s="37"/>
      <c r="C268" s="181" t="s">
        <v>337</v>
      </c>
      <c r="D268" s="181" t="s">
        <v>139</v>
      </c>
      <c r="E268" s="182" t="s">
        <v>338</v>
      </c>
      <c r="F268" s="183" t="s">
        <v>339</v>
      </c>
      <c r="G268" s="184" t="s">
        <v>165</v>
      </c>
      <c r="H268" s="185">
        <v>75.754000000000005</v>
      </c>
      <c r="I268" s="186"/>
      <c r="J268" s="187">
        <f>ROUND(I268*H268,2)</f>
        <v>0</v>
      </c>
      <c r="K268" s="183" t="s">
        <v>143</v>
      </c>
      <c r="L268" s="41"/>
      <c r="M268" s="188" t="s">
        <v>28</v>
      </c>
      <c r="N268" s="189" t="s">
        <v>46</v>
      </c>
      <c r="O268" s="67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2" t="s">
        <v>144</v>
      </c>
      <c r="AT268" s="192" t="s">
        <v>139</v>
      </c>
      <c r="AU268" s="192" t="s">
        <v>82</v>
      </c>
      <c r="AY268" s="19" t="s">
        <v>137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19" t="s">
        <v>144</v>
      </c>
      <c r="BK268" s="193">
        <f>ROUND(I268*H268,2)</f>
        <v>0</v>
      </c>
      <c r="BL268" s="19" t="s">
        <v>144</v>
      </c>
      <c r="BM268" s="192" t="s">
        <v>340</v>
      </c>
    </row>
    <row r="269" spans="1:65" s="2" customFormat="1" ht="19.2">
      <c r="A269" s="36"/>
      <c r="B269" s="37"/>
      <c r="C269" s="38"/>
      <c r="D269" s="194" t="s">
        <v>146</v>
      </c>
      <c r="E269" s="38"/>
      <c r="F269" s="195" t="s">
        <v>341</v>
      </c>
      <c r="G269" s="38"/>
      <c r="H269" s="38"/>
      <c r="I269" s="196"/>
      <c r="J269" s="38"/>
      <c r="K269" s="38"/>
      <c r="L269" s="41"/>
      <c r="M269" s="197"/>
      <c r="N269" s="198"/>
      <c r="O269" s="67"/>
      <c r="P269" s="67"/>
      <c r="Q269" s="67"/>
      <c r="R269" s="67"/>
      <c r="S269" s="67"/>
      <c r="T269" s="68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146</v>
      </c>
      <c r="AU269" s="19" t="s">
        <v>82</v>
      </c>
    </row>
    <row r="270" spans="1:65" s="13" customFormat="1" ht="10.199999999999999">
      <c r="B270" s="199"/>
      <c r="C270" s="200"/>
      <c r="D270" s="194" t="s">
        <v>148</v>
      </c>
      <c r="E270" s="201" t="s">
        <v>28</v>
      </c>
      <c r="F270" s="202" t="s">
        <v>168</v>
      </c>
      <c r="G270" s="200"/>
      <c r="H270" s="201" t="s">
        <v>28</v>
      </c>
      <c r="I270" s="203"/>
      <c r="J270" s="200"/>
      <c r="K270" s="200"/>
      <c r="L270" s="204"/>
      <c r="M270" s="205"/>
      <c r="N270" s="206"/>
      <c r="O270" s="206"/>
      <c r="P270" s="206"/>
      <c r="Q270" s="206"/>
      <c r="R270" s="206"/>
      <c r="S270" s="206"/>
      <c r="T270" s="207"/>
      <c r="AT270" s="208" t="s">
        <v>148</v>
      </c>
      <c r="AU270" s="208" t="s">
        <v>82</v>
      </c>
      <c r="AV270" s="13" t="s">
        <v>80</v>
      </c>
      <c r="AW270" s="13" t="s">
        <v>34</v>
      </c>
      <c r="AX270" s="13" t="s">
        <v>73</v>
      </c>
      <c r="AY270" s="208" t="s">
        <v>137</v>
      </c>
    </row>
    <row r="271" spans="1:65" s="13" customFormat="1" ht="20.399999999999999">
      <c r="B271" s="199"/>
      <c r="C271" s="200"/>
      <c r="D271" s="194" t="s">
        <v>148</v>
      </c>
      <c r="E271" s="201" t="s">
        <v>28</v>
      </c>
      <c r="F271" s="202" t="s">
        <v>342</v>
      </c>
      <c r="G271" s="200"/>
      <c r="H271" s="201" t="s">
        <v>28</v>
      </c>
      <c r="I271" s="203"/>
      <c r="J271" s="200"/>
      <c r="K271" s="200"/>
      <c r="L271" s="204"/>
      <c r="M271" s="205"/>
      <c r="N271" s="206"/>
      <c r="O271" s="206"/>
      <c r="P271" s="206"/>
      <c r="Q271" s="206"/>
      <c r="R271" s="206"/>
      <c r="S271" s="206"/>
      <c r="T271" s="207"/>
      <c r="AT271" s="208" t="s">
        <v>148</v>
      </c>
      <c r="AU271" s="208" t="s">
        <v>82</v>
      </c>
      <c r="AV271" s="13" t="s">
        <v>80</v>
      </c>
      <c r="AW271" s="13" t="s">
        <v>34</v>
      </c>
      <c r="AX271" s="13" t="s">
        <v>73</v>
      </c>
      <c r="AY271" s="208" t="s">
        <v>137</v>
      </c>
    </row>
    <row r="272" spans="1:65" s="14" customFormat="1" ht="10.199999999999999">
      <c r="B272" s="209"/>
      <c r="C272" s="210"/>
      <c r="D272" s="194" t="s">
        <v>148</v>
      </c>
      <c r="E272" s="211" t="s">
        <v>28</v>
      </c>
      <c r="F272" s="212" t="s">
        <v>243</v>
      </c>
      <c r="G272" s="210"/>
      <c r="H272" s="213">
        <v>41.115000000000002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148</v>
      </c>
      <c r="AU272" s="219" t="s">
        <v>82</v>
      </c>
      <c r="AV272" s="14" t="s">
        <v>82</v>
      </c>
      <c r="AW272" s="14" t="s">
        <v>34</v>
      </c>
      <c r="AX272" s="14" t="s">
        <v>73</v>
      </c>
      <c r="AY272" s="219" t="s">
        <v>137</v>
      </c>
    </row>
    <row r="273" spans="1:65" s="13" customFormat="1" ht="10.199999999999999">
      <c r="B273" s="199"/>
      <c r="C273" s="200"/>
      <c r="D273" s="194" t="s">
        <v>148</v>
      </c>
      <c r="E273" s="201" t="s">
        <v>28</v>
      </c>
      <c r="F273" s="202" t="s">
        <v>314</v>
      </c>
      <c r="G273" s="200"/>
      <c r="H273" s="201" t="s">
        <v>28</v>
      </c>
      <c r="I273" s="203"/>
      <c r="J273" s="200"/>
      <c r="K273" s="200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148</v>
      </c>
      <c r="AU273" s="208" t="s">
        <v>82</v>
      </c>
      <c r="AV273" s="13" t="s">
        <v>80</v>
      </c>
      <c r="AW273" s="13" t="s">
        <v>34</v>
      </c>
      <c r="AX273" s="13" t="s">
        <v>73</v>
      </c>
      <c r="AY273" s="208" t="s">
        <v>137</v>
      </c>
    </row>
    <row r="274" spans="1:65" s="14" customFormat="1" ht="10.199999999999999">
      <c r="B274" s="209"/>
      <c r="C274" s="210"/>
      <c r="D274" s="194" t="s">
        <v>148</v>
      </c>
      <c r="E274" s="211" t="s">
        <v>28</v>
      </c>
      <c r="F274" s="212" t="s">
        <v>210</v>
      </c>
      <c r="G274" s="210"/>
      <c r="H274" s="213">
        <v>8.0500000000000007</v>
      </c>
      <c r="I274" s="214"/>
      <c r="J274" s="210"/>
      <c r="K274" s="210"/>
      <c r="L274" s="215"/>
      <c r="M274" s="216"/>
      <c r="N274" s="217"/>
      <c r="O274" s="217"/>
      <c r="P274" s="217"/>
      <c r="Q274" s="217"/>
      <c r="R274" s="217"/>
      <c r="S274" s="217"/>
      <c r="T274" s="218"/>
      <c r="AT274" s="219" t="s">
        <v>148</v>
      </c>
      <c r="AU274" s="219" t="s">
        <v>82</v>
      </c>
      <c r="AV274" s="14" t="s">
        <v>82</v>
      </c>
      <c r="AW274" s="14" t="s">
        <v>34</v>
      </c>
      <c r="AX274" s="14" t="s">
        <v>73</v>
      </c>
      <c r="AY274" s="219" t="s">
        <v>137</v>
      </c>
    </row>
    <row r="275" spans="1:65" s="16" customFormat="1" ht="10.199999999999999">
      <c r="B275" s="231"/>
      <c r="C275" s="232"/>
      <c r="D275" s="194" t="s">
        <v>148</v>
      </c>
      <c r="E275" s="233" t="s">
        <v>28</v>
      </c>
      <c r="F275" s="234" t="s">
        <v>232</v>
      </c>
      <c r="G275" s="232"/>
      <c r="H275" s="235">
        <v>49.164999999999999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148</v>
      </c>
      <c r="AU275" s="241" t="s">
        <v>82</v>
      </c>
      <c r="AV275" s="16" t="s">
        <v>162</v>
      </c>
      <c r="AW275" s="16" t="s">
        <v>34</v>
      </c>
      <c r="AX275" s="16" t="s">
        <v>73</v>
      </c>
      <c r="AY275" s="241" t="s">
        <v>137</v>
      </c>
    </row>
    <row r="276" spans="1:65" s="13" customFormat="1" ht="10.199999999999999">
      <c r="B276" s="199"/>
      <c r="C276" s="200"/>
      <c r="D276" s="194" t="s">
        <v>148</v>
      </c>
      <c r="E276" s="201" t="s">
        <v>28</v>
      </c>
      <c r="F276" s="202" t="s">
        <v>343</v>
      </c>
      <c r="G276" s="200"/>
      <c r="H276" s="201" t="s">
        <v>28</v>
      </c>
      <c r="I276" s="203"/>
      <c r="J276" s="200"/>
      <c r="K276" s="200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148</v>
      </c>
      <c r="AU276" s="208" t="s">
        <v>82</v>
      </c>
      <c r="AV276" s="13" t="s">
        <v>80</v>
      </c>
      <c r="AW276" s="13" t="s">
        <v>34</v>
      </c>
      <c r="AX276" s="13" t="s">
        <v>73</v>
      </c>
      <c r="AY276" s="208" t="s">
        <v>137</v>
      </c>
    </row>
    <row r="277" spans="1:65" s="14" customFormat="1" ht="10.199999999999999">
      <c r="B277" s="209"/>
      <c r="C277" s="210"/>
      <c r="D277" s="194" t="s">
        <v>148</v>
      </c>
      <c r="E277" s="211" t="s">
        <v>28</v>
      </c>
      <c r="F277" s="212" t="s">
        <v>316</v>
      </c>
      <c r="G277" s="210"/>
      <c r="H277" s="213">
        <v>17.620999999999999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148</v>
      </c>
      <c r="AU277" s="219" t="s">
        <v>82</v>
      </c>
      <c r="AV277" s="14" t="s">
        <v>82</v>
      </c>
      <c r="AW277" s="14" t="s">
        <v>34</v>
      </c>
      <c r="AX277" s="14" t="s">
        <v>73</v>
      </c>
      <c r="AY277" s="219" t="s">
        <v>137</v>
      </c>
    </row>
    <row r="278" spans="1:65" s="13" customFormat="1" ht="10.199999999999999">
      <c r="B278" s="199"/>
      <c r="C278" s="200"/>
      <c r="D278" s="194" t="s">
        <v>148</v>
      </c>
      <c r="E278" s="201" t="s">
        <v>28</v>
      </c>
      <c r="F278" s="202" t="s">
        <v>344</v>
      </c>
      <c r="G278" s="200"/>
      <c r="H278" s="201" t="s">
        <v>28</v>
      </c>
      <c r="I278" s="203"/>
      <c r="J278" s="200"/>
      <c r="K278" s="200"/>
      <c r="L278" s="204"/>
      <c r="M278" s="205"/>
      <c r="N278" s="206"/>
      <c r="O278" s="206"/>
      <c r="P278" s="206"/>
      <c r="Q278" s="206"/>
      <c r="R278" s="206"/>
      <c r="S278" s="206"/>
      <c r="T278" s="207"/>
      <c r="AT278" s="208" t="s">
        <v>148</v>
      </c>
      <c r="AU278" s="208" t="s">
        <v>82</v>
      </c>
      <c r="AV278" s="13" t="s">
        <v>80</v>
      </c>
      <c r="AW278" s="13" t="s">
        <v>34</v>
      </c>
      <c r="AX278" s="13" t="s">
        <v>73</v>
      </c>
      <c r="AY278" s="208" t="s">
        <v>137</v>
      </c>
    </row>
    <row r="279" spans="1:65" s="14" customFormat="1" ht="10.199999999999999">
      <c r="B279" s="209"/>
      <c r="C279" s="210"/>
      <c r="D279" s="194" t="s">
        <v>148</v>
      </c>
      <c r="E279" s="211" t="s">
        <v>28</v>
      </c>
      <c r="F279" s="212" t="s">
        <v>345</v>
      </c>
      <c r="G279" s="210"/>
      <c r="H279" s="213">
        <v>8.968</v>
      </c>
      <c r="I279" s="214"/>
      <c r="J279" s="210"/>
      <c r="K279" s="210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148</v>
      </c>
      <c r="AU279" s="219" t="s">
        <v>82</v>
      </c>
      <c r="AV279" s="14" t="s">
        <v>82</v>
      </c>
      <c r="AW279" s="14" t="s">
        <v>34</v>
      </c>
      <c r="AX279" s="14" t="s">
        <v>73</v>
      </c>
      <c r="AY279" s="219" t="s">
        <v>137</v>
      </c>
    </row>
    <row r="280" spans="1:65" s="15" customFormat="1" ht="10.199999999999999">
      <c r="B280" s="220"/>
      <c r="C280" s="221"/>
      <c r="D280" s="194" t="s">
        <v>148</v>
      </c>
      <c r="E280" s="222" t="s">
        <v>28</v>
      </c>
      <c r="F280" s="223" t="s">
        <v>154</v>
      </c>
      <c r="G280" s="221"/>
      <c r="H280" s="224">
        <v>75.754000000000005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148</v>
      </c>
      <c r="AU280" s="230" t="s">
        <v>82</v>
      </c>
      <c r="AV280" s="15" t="s">
        <v>144</v>
      </c>
      <c r="AW280" s="15" t="s">
        <v>34</v>
      </c>
      <c r="AX280" s="15" t="s">
        <v>80</v>
      </c>
      <c r="AY280" s="230" t="s">
        <v>137</v>
      </c>
    </row>
    <row r="281" spans="1:65" s="2" customFormat="1" ht="16.5" customHeight="1">
      <c r="A281" s="36"/>
      <c r="B281" s="37"/>
      <c r="C281" s="181" t="s">
        <v>346</v>
      </c>
      <c r="D281" s="181" t="s">
        <v>139</v>
      </c>
      <c r="E281" s="182" t="s">
        <v>347</v>
      </c>
      <c r="F281" s="183" t="s">
        <v>348</v>
      </c>
      <c r="G281" s="184" t="s">
        <v>165</v>
      </c>
      <c r="H281" s="185">
        <v>54.47</v>
      </c>
      <c r="I281" s="186"/>
      <c r="J281" s="187">
        <f>ROUND(I281*H281,2)</f>
        <v>0</v>
      </c>
      <c r="K281" s="183" t="s">
        <v>143</v>
      </c>
      <c r="L281" s="41"/>
      <c r="M281" s="188" t="s">
        <v>28</v>
      </c>
      <c r="N281" s="189" t="s">
        <v>46</v>
      </c>
      <c r="O281" s="67"/>
      <c r="P281" s="190">
        <f>O281*H281</f>
        <v>0</v>
      </c>
      <c r="Q281" s="190">
        <v>0</v>
      </c>
      <c r="R281" s="190">
        <f>Q281*H281</f>
        <v>0</v>
      </c>
      <c r="S281" s="190">
        <v>0</v>
      </c>
      <c r="T281" s="19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2" t="s">
        <v>144</v>
      </c>
      <c r="AT281" s="192" t="s">
        <v>139</v>
      </c>
      <c r="AU281" s="192" t="s">
        <v>82</v>
      </c>
      <c r="AY281" s="19" t="s">
        <v>137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19" t="s">
        <v>144</v>
      </c>
      <c r="BK281" s="193">
        <f>ROUND(I281*H281,2)</f>
        <v>0</v>
      </c>
      <c r="BL281" s="19" t="s">
        <v>144</v>
      </c>
      <c r="BM281" s="192" t="s">
        <v>349</v>
      </c>
    </row>
    <row r="282" spans="1:65" s="2" customFormat="1" ht="19.2">
      <c r="A282" s="36"/>
      <c r="B282" s="37"/>
      <c r="C282" s="38"/>
      <c r="D282" s="194" t="s">
        <v>146</v>
      </c>
      <c r="E282" s="38"/>
      <c r="F282" s="195" t="s">
        <v>350</v>
      </c>
      <c r="G282" s="38"/>
      <c r="H282" s="38"/>
      <c r="I282" s="196"/>
      <c r="J282" s="38"/>
      <c r="K282" s="38"/>
      <c r="L282" s="41"/>
      <c r="M282" s="197"/>
      <c r="N282" s="198"/>
      <c r="O282" s="67"/>
      <c r="P282" s="67"/>
      <c r="Q282" s="67"/>
      <c r="R282" s="67"/>
      <c r="S282" s="67"/>
      <c r="T282" s="68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146</v>
      </c>
      <c r="AU282" s="19" t="s">
        <v>82</v>
      </c>
    </row>
    <row r="283" spans="1:65" s="13" customFormat="1" ht="10.199999999999999">
      <c r="B283" s="199"/>
      <c r="C283" s="200"/>
      <c r="D283" s="194" t="s">
        <v>148</v>
      </c>
      <c r="E283" s="201" t="s">
        <v>28</v>
      </c>
      <c r="F283" s="202" t="s">
        <v>351</v>
      </c>
      <c r="G283" s="200"/>
      <c r="H283" s="201" t="s">
        <v>28</v>
      </c>
      <c r="I283" s="203"/>
      <c r="J283" s="200"/>
      <c r="K283" s="200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148</v>
      </c>
      <c r="AU283" s="208" t="s">
        <v>82</v>
      </c>
      <c r="AV283" s="13" t="s">
        <v>80</v>
      </c>
      <c r="AW283" s="13" t="s">
        <v>34</v>
      </c>
      <c r="AX283" s="13" t="s">
        <v>73</v>
      </c>
      <c r="AY283" s="208" t="s">
        <v>137</v>
      </c>
    </row>
    <row r="284" spans="1:65" s="14" customFormat="1" ht="10.199999999999999">
      <c r="B284" s="209"/>
      <c r="C284" s="210"/>
      <c r="D284" s="194" t="s">
        <v>148</v>
      </c>
      <c r="E284" s="211" t="s">
        <v>28</v>
      </c>
      <c r="F284" s="212" t="s">
        <v>352</v>
      </c>
      <c r="G284" s="210"/>
      <c r="H284" s="213">
        <v>54.47</v>
      </c>
      <c r="I284" s="214"/>
      <c r="J284" s="210"/>
      <c r="K284" s="210"/>
      <c r="L284" s="215"/>
      <c r="M284" s="216"/>
      <c r="N284" s="217"/>
      <c r="O284" s="217"/>
      <c r="P284" s="217"/>
      <c r="Q284" s="217"/>
      <c r="R284" s="217"/>
      <c r="S284" s="217"/>
      <c r="T284" s="218"/>
      <c r="AT284" s="219" t="s">
        <v>148</v>
      </c>
      <c r="AU284" s="219" t="s">
        <v>82</v>
      </c>
      <c r="AV284" s="14" t="s">
        <v>82</v>
      </c>
      <c r="AW284" s="14" t="s">
        <v>34</v>
      </c>
      <c r="AX284" s="14" t="s">
        <v>80</v>
      </c>
      <c r="AY284" s="219" t="s">
        <v>137</v>
      </c>
    </row>
    <row r="285" spans="1:65" s="2" customFormat="1" ht="16.5" customHeight="1">
      <c r="A285" s="36"/>
      <c r="B285" s="37"/>
      <c r="C285" s="242" t="s">
        <v>353</v>
      </c>
      <c r="D285" s="242" t="s">
        <v>354</v>
      </c>
      <c r="E285" s="243" t="s">
        <v>355</v>
      </c>
      <c r="F285" s="244" t="s">
        <v>356</v>
      </c>
      <c r="G285" s="245" t="s">
        <v>357</v>
      </c>
      <c r="H285" s="246">
        <v>108.94</v>
      </c>
      <c r="I285" s="247"/>
      <c r="J285" s="248">
        <f>ROUND(I285*H285,2)</f>
        <v>0</v>
      </c>
      <c r="K285" s="244" t="s">
        <v>143</v>
      </c>
      <c r="L285" s="249"/>
      <c r="M285" s="250" t="s">
        <v>28</v>
      </c>
      <c r="N285" s="251" t="s">
        <v>46</v>
      </c>
      <c r="O285" s="67"/>
      <c r="P285" s="190">
        <f>O285*H285</f>
        <v>0</v>
      </c>
      <c r="Q285" s="190">
        <v>1</v>
      </c>
      <c r="R285" s="190">
        <f>Q285*H285</f>
        <v>108.94</v>
      </c>
      <c r="S285" s="190">
        <v>0</v>
      </c>
      <c r="T285" s="191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2" t="s">
        <v>203</v>
      </c>
      <c r="AT285" s="192" t="s">
        <v>354</v>
      </c>
      <c r="AU285" s="192" t="s">
        <v>82</v>
      </c>
      <c r="AY285" s="19" t="s">
        <v>137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9" t="s">
        <v>144</v>
      </c>
      <c r="BK285" s="193">
        <f>ROUND(I285*H285,2)</f>
        <v>0</v>
      </c>
      <c r="BL285" s="19" t="s">
        <v>144</v>
      </c>
      <c r="BM285" s="192" t="s">
        <v>358</v>
      </c>
    </row>
    <row r="286" spans="1:65" s="2" customFormat="1" ht="10.199999999999999">
      <c r="A286" s="36"/>
      <c r="B286" s="37"/>
      <c r="C286" s="38"/>
      <c r="D286" s="194" t="s">
        <v>146</v>
      </c>
      <c r="E286" s="38"/>
      <c r="F286" s="195" t="s">
        <v>356</v>
      </c>
      <c r="G286" s="38"/>
      <c r="H286" s="38"/>
      <c r="I286" s="196"/>
      <c r="J286" s="38"/>
      <c r="K286" s="38"/>
      <c r="L286" s="41"/>
      <c r="M286" s="197"/>
      <c r="N286" s="198"/>
      <c r="O286" s="67"/>
      <c r="P286" s="67"/>
      <c r="Q286" s="67"/>
      <c r="R286" s="67"/>
      <c r="S286" s="67"/>
      <c r="T286" s="68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146</v>
      </c>
      <c r="AU286" s="19" t="s">
        <v>82</v>
      </c>
    </row>
    <row r="287" spans="1:65" s="13" customFormat="1" ht="10.199999999999999">
      <c r="B287" s="199"/>
      <c r="C287" s="200"/>
      <c r="D287" s="194" t="s">
        <v>148</v>
      </c>
      <c r="E287" s="201" t="s">
        <v>28</v>
      </c>
      <c r="F287" s="202" t="s">
        <v>359</v>
      </c>
      <c r="G287" s="200"/>
      <c r="H287" s="201" t="s">
        <v>28</v>
      </c>
      <c r="I287" s="203"/>
      <c r="J287" s="200"/>
      <c r="K287" s="200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148</v>
      </c>
      <c r="AU287" s="208" t="s">
        <v>82</v>
      </c>
      <c r="AV287" s="13" t="s">
        <v>80</v>
      </c>
      <c r="AW287" s="13" t="s">
        <v>34</v>
      </c>
      <c r="AX287" s="13" t="s">
        <v>73</v>
      </c>
      <c r="AY287" s="208" t="s">
        <v>137</v>
      </c>
    </row>
    <row r="288" spans="1:65" s="14" customFormat="1" ht="10.199999999999999">
      <c r="B288" s="209"/>
      <c r="C288" s="210"/>
      <c r="D288" s="194" t="s">
        <v>148</v>
      </c>
      <c r="E288" s="211" t="s">
        <v>28</v>
      </c>
      <c r="F288" s="212" t="s">
        <v>360</v>
      </c>
      <c r="G288" s="210"/>
      <c r="H288" s="213">
        <v>108.94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148</v>
      </c>
      <c r="AU288" s="219" t="s">
        <v>82</v>
      </c>
      <c r="AV288" s="14" t="s">
        <v>82</v>
      </c>
      <c r="AW288" s="14" t="s">
        <v>34</v>
      </c>
      <c r="AX288" s="14" t="s">
        <v>80</v>
      </c>
      <c r="AY288" s="219" t="s">
        <v>137</v>
      </c>
    </row>
    <row r="289" spans="1:65" s="2" customFormat="1" ht="16.5" customHeight="1">
      <c r="A289" s="36"/>
      <c r="B289" s="37"/>
      <c r="C289" s="181" t="s">
        <v>361</v>
      </c>
      <c r="D289" s="181" t="s">
        <v>139</v>
      </c>
      <c r="E289" s="182" t="s">
        <v>362</v>
      </c>
      <c r="F289" s="183" t="s">
        <v>363</v>
      </c>
      <c r="G289" s="184" t="s">
        <v>165</v>
      </c>
      <c r="H289" s="185">
        <v>49.164999999999999</v>
      </c>
      <c r="I289" s="186"/>
      <c r="J289" s="187">
        <f>ROUND(I289*H289,2)</f>
        <v>0</v>
      </c>
      <c r="K289" s="183" t="s">
        <v>143</v>
      </c>
      <c r="L289" s="41"/>
      <c r="M289" s="188" t="s">
        <v>28</v>
      </c>
      <c r="N289" s="189" t="s">
        <v>46</v>
      </c>
      <c r="O289" s="67"/>
      <c r="P289" s="190">
        <f>O289*H289</f>
        <v>0</v>
      </c>
      <c r="Q289" s="190">
        <v>0</v>
      </c>
      <c r="R289" s="190">
        <f>Q289*H289</f>
        <v>0</v>
      </c>
      <c r="S289" s="190">
        <v>0</v>
      </c>
      <c r="T289" s="191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2" t="s">
        <v>144</v>
      </c>
      <c r="AT289" s="192" t="s">
        <v>139</v>
      </c>
      <c r="AU289" s="192" t="s">
        <v>82</v>
      </c>
      <c r="AY289" s="19" t="s">
        <v>137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9" t="s">
        <v>144</v>
      </c>
      <c r="BK289" s="193">
        <f>ROUND(I289*H289,2)</f>
        <v>0</v>
      </c>
      <c r="BL289" s="19" t="s">
        <v>144</v>
      </c>
      <c r="BM289" s="192" t="s">
        <v>364</v>
      </c>
    </row>
    <row r="290" spans="1:65" s="2" customFormat="1" ht="10.199999999999999">
      <c r="A290" s="36"/>
      <c r="B290" s="37"/>
      <c r="C290" s="38"/>
      <c r="D290" s="194" t="s">
        <v>146</v>
      </c>
      <c r="E290" s="38"/>
      <c r="F290" s="195" t="s">
        <v>365</v>
      </c>
      <c r="G290" s="38"/>
      <c r="H290" s="38"/>
      <c r="I290" s="196"/>
      <c r="J290" s="38"/>
      <c r="K290" s="38"/>
      <c r="L290" s="41"/>
      <c r="M290" s="197"/>
      <c r="N290" s="198"/>
      <c r="O290" s="67"/>
      <c r="P290" s="67"/>
      <c r="Q290" s="67"/>
      <c r="R290" s="67"/>
      <c r="S290" s="67"/>
      <c r="T290" s="68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146</v>
      </c>
      <c r="AU290" s="19" t="s">
        <v>82</v>
      </c>
    </row>
    <row r="291" spans="1:65" s="13" customFormat="1" ht="10.199999999999999">
      <c r="B291" s="199"/>
      <c r="C291" s="200"/>
      <c r="D291" s="194" t="s">
        <v>148</v>
      </c>
      <c r="E291" s="201" t="s">
        <v>28</v>
      </c>
      <c r="F291" s="202" t="s">
        <v>168</v>
      </c>
      <c r="G291" s="200"/>
      <c r="H291" s="201" t="s">
        <v>28</v>
      </c>
      <c r="I291" s="203"/>
      <c r="J291" s="200"/>
      <c r="K291" s="200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148</v>
      </c>
      <c r="AU291" s="208" t="s">
        <v>82</v>
      </c>
      <c r="AV291" s="13" t="s">
        <v>80</v>
      </c>
      <c r="AW291" s="13" t="s">
        <v>34</v>
      </c>
      <c r="AX291" s="13" t="s">
        <v>73</v>
      </c>
      <c r="AY291" s="208" t="s">
        <v>137</v>
      </c>
    </row>
    <row r="292" spans="1:65" s="13" customFormat="1" ht="10.199999999999999">
      <c r="B292" s="199"/>
      <c r="C292" s="200"/>
      <c r="D292" s="194" t="s">
        <v>148</v>
      </c>
      <c r="E292" s="201" t="s">
        <v>28</v>
      </c>
      <c r="F292" s="202" t="s">
        <v>366</v>
      </c>
      <c r="G292" s="200"/>
      <c r="H292" s="201" t="s">
        <v>28</v>
      </c>
      <c r="I292" s="203"/>
      <c r="J292" s="200"/>
      <c r="K292" s="200"/>
      <c r="L292" s="204"/>
      <c r="M292" s="205"/>
      <c r="N292" s="206"/>
      <c r="O292" s="206"/>
      <c r="P292" s="206"/>
      <c r="Q292" s="206"/>
      <c r="R292" s="206"/>
      <c r="S292" s="206"/>
      <c r="T292" s="207"/>
      <c r="AT292" s="208" t="s">
        <v>148</v>
      </c>
      <c r="AU292" s="208" t="s">
        <v>82</v>
      </c>
      <c r="AV292" s="13" t="s">
        <v>80</v>
      </c>
      <c r="AW292" s="13" t="s">
        <v>34</v>
      </c>
      <c r="AX292" s="13" t="s">
        <v>73</v>
      </c>
      <c r="AY292" s="208" t="s">
        <v>137</v>
      </c>
    </row>
    <row r="293" spans="1:65" s="14" customFormat="1" ht="10.199999999999999">
      <c r="B293" s="209"/>
      <c r="C293" s="210"/>
      <c r="D293" s="194" t="s">
        <v>148</v>
      </c>
      <c r="E293" s="211" t="s">
        <v>28</v>
      </c>
      <c r="F293" s="212" t="s">
        <v>243</v>
      </c>
      <c r="G293" s="210"/>
      <c r="H293" s="213">
        <v>41.115000000000002</v>
      </c>
      <c r="I293" s="214"/>
      <c r="J293" s="210"/>
      <c r="K293" s="210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148</v>
      </c>
      <c r="AU293" s="219" t="s">
        <v>82</v>
      </c>
      <c r="AV293" s="14" t="s">
        <v>82</v>
      </c>
      <c r="AW293" s="14" t="s">
        <v>34</v>
      </c>
      <c r="AX293" s="14" t="s">
        <v>73</v>
      </c>
      <c r="AY293" s="219" t="s">
        <v>137</v>
      </c>
    </row>
    <row r="294" spans="1:65" s="13" customFormat="1" ht="10.199999999999999">
      <c r="B294" s="199"/>
      <c r="C294" s="200"/>
      <c r="D294" s="194" t="s">
        <v>148</v>
      </c>
      <c r="E294" s="201" t="s">
        <v>28</v>
      </c>
      <c r="F294" s="202" t="s">
        <v>367</v>
      </c>
      <c r="G294" s="200"/>
      <c r="H294" s="201" t="s">
        <v>28</v>
      </c>
      <c r="I294" s="203"/>
      <c r="J294" s="200"/>
      <c r="K294" s="200"/>
      <c r="L294" s="204"/>
      <c r="M294" s="205"/>
      <c r="N294" s="206"/>
      <c r="O294" s="206"/>
      <c r="P294" s="206"/>
      <c r="Q294" s="206"/>
      <c r="R294" s="206"/>
      <c r="S294" s="206"/>
      <c r="T294" s="207"/>
      <c r="AT294" s="208" t="s">
        <v>148</v>
      </c>
      <c r="AU294" s="208" t="s">
        <v>82</v>
      </c>
      <c r="AV294" s="13" t="s">
        <v>80</v>
      </c>
      <c r="AW294" s="13" t="s">
        <v>34</v>
      </c>
      <c r="AX294" s="13" t="s">
        <v>73</v>
      </c>
      <c r="AY294" s="208" t="s">
        <v>137</v>
      </c>
    </row>
    <row r="295" spans="1:65" s="14" customFormat="1" ht="10.199999999999999">
      <c r="B295" s="209"/>
      <c r="C295" s="210"/>
      <c r="D295" s="194" t="s">
        <v>148</v>
      </c>
      <c r="E295" s="211" t="s">
        <v>28</v>
      </c>
      <c r="F295" s="212" t="s">
        <v>210</v>
      </c>
      <c r="G295" s="210"/>
      <c r="H295" s="213">
        <v>8.0500000000000007</v>
      </c>
      <c r="I295" s="214"/>
      <c r="J295" s="210"/>
      <c r="K295" s="210"/>
      <c r="L295" s="215"/>
      <c r="M295" s="216"/>
      <c r="N295" s="217"/>
      <c r="O295" s="217"/>
      <c r="P295" s="217"/>
      <c r="Q295" s="217"/>
      <c r="R295" s="217"/>
      <c r="S295" s="217"/>
      <c r="T295" s="218"/>
      <c r="AT295" s="219" t="s">
        <v>148</v>
      </c>
      <c r="AU295" s="219" t="s">
        <v>82</v>
      </c>
      <c r="AV295" s="14" t="s">
        <v>82</v>
      </c>
      <c r="AW295" s="14" t="s">
        <v>34</v>
      </c>
      <c r="AX295" s="14" t="s">
        <v>73</v>
      </c>
      <c r="AY295" s="219" t="s">
        <v>137</v>
      </c>
    </row>
    <row r="296" spans="1:65" s="15" customFormat="1" ht="10.199999999999999">
      <c r="B296" s="220"/>
      <c r="C296" s="221"/>
      <c r="D296" s="194" t="s">
        <v>148</v>
      </c>
      <c r="E296" s="222" t="s">
        <v>28</v>
      </c>
      <c r="F296" s="223" t="s">
        <v>154</v>
      </c>
      <c r="G296" s="221"/>
      <c r="H296" s="224">
        <v>49.164999999999999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148</v>
      </c>
      <c r="AU296" s="230" t="s">
        <v>82</v>
      </c>
      <c r="AV296" s="15" t="s">
        <v>144</v>
      </c>
      <c r="AW296" s="15" t="s">
        <v>34</v>
      </c>
      <c r="AX296" s="15" t="s">
        <v>80</v>
      </c>
      <c r="AY296" s="230" t="s">
        <v>137</v>
      </c>
    </row>
    <row r="297" spans="1:65" s="2" customFormat="1" ht="16.5" customHeight="1">
      <c r="A297" s="36"/>
      <c r="B297" s="37"/>
      <c r="C297" s="181" t="s">
        <v>368</v>
      </c>
      <c r="D297" s="181" t="s">
        <v>139</v>
      </c>
      <c r="E297" s="182" t="s">
        <v>369</v>
      </c>
      <c r="F297" s="183" t="s">
        <v>370</v>
      </c>
      <c r="G297" s="184" t="s">
        <v>165</v>
      </c>
      <c r="H297" s="185">
        <v>21.68</v>
      </c>
      <c r="I297" s="186"/>
      <c r="J297" s="187">
        <f>ROUND(I297*H297,2)</f>
        <v>0</v>
      </c>
      <c r="K297" s="183" t="s">
        <v>143</v>
      </c>
      <c r="L297" s="41"/>
      <c r="M297" s="188" t="s">
        <v>28</v>
      </c>
      <c r="N297" s="189" t="s">
        <v>46</v>
      </c>
      <c r="O297" s="67"/>
      <c r="P297" s="190">
        <f>O297*H297</f>
        <v>0</v>
      </c>
      <c r="Q297" s="190">
        <v>0</v>
      </c>
      <c r="R297" s="190">
        <f>Q297*H297</f>
        <v>0</v>
      </c>
      <c r="S297" s="190">
        <v>0</v>
      </c>
      <c r="T297" s="191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2" t="s">
        <v>144</v>
      </c>
      <c r="AT297" s="192" t="s">
        <v>139</v>
      </c>
      <c r="AU297" s="192" t="s">
        <v>82</v>
      </c>
      <c r="AY297" s="19" t="s">
        <v>137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9" t="s">
        <v>144</v>
      </c>
      <c r="BK297" s="193">
        <f>ROUND(I297*H297,2)</f>
        <v>0</v>
      </c>
      <c r="BL297" s="19" t="s">
        <v>144</v>
      </c>
      <c r="BM297" s="192" t="s">
        <v>371</v>
      </c>
    </row>
    <row r="298" spans="1:65" s="2" customFormat="1" ht="19.2">
      <c r="A298" s="36"/>
      <c r="B298" s="37"/>
      <c r="C298" s="38"/>
      <c r="D298" s="194" t="s">
        <v>146</v>
      </c>
      <c r="E298" s="38"/>
      <c r="F298" s="195" t="s">
        <v>372</v>
      </c>
      <c r="G298" s="38"/>
      <c r="H298" s="38"/>
      <c r="I298" s="196"/>
      <c r="J298" s="38"/>
      <c r="K298" s="38"/>
      <c r="L298" s="41"/>
      <c r="M298" s="197"/>
      <c r="N298" s="198"/>
      <c r="O298" s="67"/>
      <c r="P298" s="67"/>
      <c r="Q298" s="67"/>
      <c r="R298" s="67"/>
      <c r="S298" s="67"/>
      <c r="T298" s="68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146</v>
      </c>
      <c r="AU298" s="19" t="s">
        <v>82</v>
      </c>
    </row>
    <row r="299" spans="1:65" s="13" customFormat="1" ht="10.199999999999999">
      <c r="B299" s="199"/>
      <c r="C299" s="200"/>
      <c r="D299" s="194" t="s">
        <v>148</v>
      </c>
      <c r="E299" s="201" t="s">
        <v>28</v>
      </c>
      <c r="F299" s="202" t="s">
        <v>373</v>
      </c>
      <c r="G299" s="200"/>
      <c r="H299" s="201" t="s">
        <v>28</v>
      </c>
      <c r="I299" s="203"/>
      <c r="J299" s="200"/>
      <c r="K299" s="200"/>
      <c r="L299" s="204"/>
      <c r="M299" s="205"/>
      <c r="N299" s="206"/>
      <c r="O299" s="206"/>
      <c r="P299" s="206"/>
      <c r="Q299" s="206"/>
      <c r="R299" s="206"/>
      <c r="S299" s="206"/>
      <c r="T299" s="207"/>
      <c r="AT299" s="208" t="s">
        <v>148</v>
      </c>
      <c r="AU299" s="208" t="s">
        <v>82</v>
      </c>
      <c r="AV299" s="13" t="s">
        <v>80</v>
      </c>
      <c r="AW299" s="13" t="s">
        <v>34</v>
      </c>
      <c r="AX299" s="13" t="s">
        <v>73</v>
      </c>
      <c r="AY299" s="208" t="s">
        <v>137</v>
      </c>
    </row>
    <row r="300" spans="1:65" s="13" customFormat="1" ht="10.199999999999999">
      <c r="B300" s="199"/>
      <c r="C300" s="200"/>
      <c r="D300" s="194" t="s">
        <v>148</v>
      </c>
      <c r="E300" s="201" t="s">
        <v>28</v>
      </c>
      <c r="F300" s="202" t="s">
        <v>150</v>
      </c>
      <c r="G300" s="200"/>
      <c r="H300" s="201" t="s">
        <v>28</v>
      </c>
      <c r="I300" s="203"/>
      <c r="J300" s="200"/>
      <c r="K300" s="200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148</v>
      </c>
      <c r="AU300" s="208" t="s">
        <v>82</v>
      </c>
      <c r="AV300" s="13" t="s">
        <v>80</v>
      </c>
      <c r="AW300" s="13" t="s">
        <v>34</v>
      </c>
      <c r="AX300" s="13" t="s">
        <v>73</v>
      </c>
      <c r="AY300" s="208" t="s">
        <v>137</v>
      </c>
    </row>
    <row r="301" spans="1:65" s="14" customFormat="1" ht="10.199999999999999">
      <c r="B301" s="209"/>
      <c r="C301" s="210"/>
      <c r="D301" s="194" t="s">
        <v>148</v>
      </c>
      <c r="E301" s="211" t="s">
        <v>28</v>
      </c>
      <c r="F301" s="212" t="s">
        <v>374</v>
      </c>
      <c r="G301" s="210"/>
      <c r="H301" s="213">
        <v>9.9499999999999993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148</v>
      </c>
      <c r="AU301" s="219" t="s">
        <v>82</v>
      </c>
      <c r="AV301" s="14" t="s">
        <v>82</v>
      </c>
      <c r="AW301" s="14" t="s">
        <v>34</v>
      </c>
      <c r="AX301" s="14" t="s">
        <v>73</v>
      </c>
      <c r="AY301" s="219" t="s">
        <v>137</v>
      </c>
    </row>
    <row r="302" spans="1:65" s="13" customFormat="1" ht="10.199999999999999">
      <c r="B302" s="199"/>
      <c r="C302" s="200"/>
      <c r="D302" s="194" t="s">
        <v>148</v>
      </c>
      <c r="E302" s="201" t="s">
        <v>28</v>
      </c>
      <c r="F302" s="202" t="s">
        <v>152</v>
      </c>
      <c r="G302" s="200"/>
      <c r="H302" s="201" t="s">
        <v>28</v>
      </c>
      <c r="I302" s="203"/>
      <c r="J302" s="200"/>
      <c r="K302" s="200"/>
      <c r="L302" s="204"/>
      <c r="M302" s="205"/>
      <c r="N302" s="206"/>
      <c r="O302" s="206"/>
      <c r="P302" s="206"/>
      <c r="Q302" s="206"/>
      <c r="R302" s="206"/>
      <c r="S302" s="206"/>
      <c r="T302" s="207"/>
      <c r="AT302" s="208" t="s">
        <v>148</v>
      </c>
      <c r="AU302" s="208" t="s">
        <v>82</v>
      </c>
      <c r="AV302" s="13" t="s">
        <v>80</v>
      </c>
      <c r="AW302" s="13" t="s">
        <v>34</v>
      </c>
      <c r="AX302" s="13" t="s">
        <v>73</v>
      </c>
      <c r="AY302" s="208" t="s">
        <v>137</v>
      </c>
    </row>
    <row r="303" spans="1:65" s="14" customFormat="1" ht="10.199999999999999">
      <c r="B303" s="209"/>
      <c r="C303" s="210"/>
      <c r="D303" s="194" t="s">
        <v>148</v>
      </c>
      <c r="E303" s="211" t="s">
        <v>28</v>
      </c>
      <c r="F303" s="212" t="s">
        <v>375</v>
      </c>
      <c r="G303" s="210"/>
      <c r="H303" s="213">
        <v>11.73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148</v>
      </c>
      <c r="AU303" s="219" t="s">
        <v>82</v>
      </c>
      <c r="AV303" s="14" t="s">
        <v>82</v>
      </c>
      <c r="AW303" s="14" t="s">
        <v>34</v>
      </c>
      <c r="AX303" s="14" t="s">
        <v>73</v>
      </c>
      <c r="AY303" s="219" t="s">
        <v>137</v>
      </c>
    </row>
    <row r="304" spans="1:65" s="15" customFormat="1" ht="10.199999999999999">
      <c r="B304" s="220"/>
      <c r="C304" s="221"/>
      <c r="D304" s="194" t="s">
        <v>148</v>
      </c>
      <c r="E304" s="222" t="s">
        <v>28</v>
      </c>
      <c r="F304" s="223" t="s">
        <v>154</v>
      </c>
      <c r="G304" s="221"/>
      <c r="H304" s="224">
        <v>21.68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148</v>
      </c>
      <c r="AU304" s="230" t="s">
        <v>82</v>
      </c>
      <c r="AV304" s="15" t="s">
        <v>144</v>
      </c>
      <c r="AW304" s="15" t="s">
        <v>34</v>
      </c>
      <c r="AX304" s="15" t="s">
        <v>80</v>
      </c>
      <c r="AY304" s="230" t="s">
        <v>137</v>
      </c>
    </row>
    <row r="305" spans="1:65" s="2" customFormat="1" ht="16.5" customHeight="1">
      <c r="A305" s="36"/>
      <c r="B305" s="37"/>
      <c r="C305" s="181" t="s">
        <v>376</v>
      </c>
      <c r="D305" s="181" t="s">
        <v>139</v>
      </c>
      <c r="E305" s="182" t="s">
        <v>377</v>
      </c>
      <c r="F305" s="183" t="s">
        <v>378</v>
      </c>
      <c r="G305" s="184" t="s">
        <v>142</v>
      </c>
      <c r="H305" s="185">
        <v>214.19</v>
      </c>
      <c r="I305" s="186"/>
      <c r="J305" s="187">
        <f>ROUND(I305*H305,2)</f>
        <v>0</v>
      </c>
      <c r="K305" s="183" t="s">
        <v>143</v>
      </c>
      <c r="L305" s="41"/>
      <c r="M305" s="188" t="s">
        <v>28</v>
      </c>
      <c r="N305" s="189" t="s">
        <v>46</v>
      </c>
      <c r="O305" s="67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2" t="s">
        <v>144</v>
      </c>
      <c r="AT305" s="192" t="s">
        <v>139</v>
      </c>
      <c r="AU305" s="192" t="s">
        <v>82</v>
      </c>
      <c r="AY305" s="19" t="s">
        <v>137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9" t="s">
        <v>144</v>
      </c>
      <c r="BK305" s="193">
        <f>ROUND(I305*H305,2)</f>
        <v>0</v>
      </c>
      <c r="BL305" s="19" t="s">
        <v>144</v>
      </c>
      <c r="BM305" s="192" t="s">
        <v>379</v>
      </c>
    </row>
    <row r="306" spans="1:65" s="2" customFormat="1" ht="19.2">
      <c r="A306" s="36"/>
      <c r="B306" s="37"/>
      <c r="C306" s="38"/>
      <c r="D306" s="194" t="s">
        <v>146</v>
      </c>
      <c r="E306" s="38"/>
      <c r="F306" s="195" t="s">
        <v>380</v>
      </c>
      <c r="G306" s="38"/>
      <c r="H306" s="38"/>
      <c r="I306" s="196"/>
      <c r="J306" s="38"/>
      <c r="K306" s="38"/>
      <c r="L306" s="41"/>
      <c r="M306" s="197"/>
      <c r="N306" s="198"/>
      <c r="O306" s="67"/>
      <c r="P306" s="67"/>
      <c r="Q306" s="67"/>
      <c r="R306" s="67"/>
      <c r="S306" s="67"/>
      <c r="T306" s="68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146</v>
      </c>
      <c r="AU306" s="19" t="s">
        <v>82</v>
      </c>
    </row>
    <row r="307" spans="1:65" s="13" customFormat="1" ht="10.199999999999999">
      <c r="B307" s="199"/>
      <c r="C307" s="200"/>
      <c r="D307" s="194" t="s">
        <v>148</v>
      </c>
      <c r="E307" s="201" t="s">
        <v>28</v>
      </c>
      <c r="F307" s="202" t="s">
        <v>381</v>
      </c>
      <c r="G307" s="200"/>
      <c r="H307" s="201" t="s">
        <v>28</v>
      </c>
      <c r="I307" s="203"/>
      <c r="J307" s="200"/>
      <c r="K307" s="200"/>
      <c r="L307" s="204"/>
      <c r="M307" s="205"/>
      <c r="N307" s="206"/>
      <c r="O307" s="206"/>
      <c r="P307" s="206"/>
      <c r="Q307" s="206"/>
      <c r="R307" s="206"/>
      <c r="S307" s="206"/>
      <c r="T307" s="207"/>
      <c r="AT307" s="208" t="s">
        <v>148</v>
      </c>
      <c r="AU307" s="208" t="s">
        <v>82</v>
      </c>
      <c r="AV307" s="13" t="s">
        <v>80</v>
      </c>
      <c r="AW307" s="13" t="s">
        <v>34</v>
      </c>
      <c r="AX307" s="13" t="s">
        <v>73</v>
      </c>
      <c r="AY307" s="208" t="s">
        <v>137</v>
      </c>
    </row>
    <row r="308" spans="1:65" s="13" customFormat="1" ht="10.199999999999999">
      <c r="B308" s="199"/>
      <c r="C308" s="200"/>
      <c r="D308" s="194" t="s">
        <v>148</v>
      </c>
      <c r="E308" s="201" t="s">
        <v>28</v>
      </c>
      <c r="F308" s="202" t="s">
        <v>150</v>
      </c>
      <c r="G308" s="200"/>
      <c r="H308" s="201" t="s">
        <v>28</v>
      </c>
      <c r="I308" s="203"/>
      <c r="J308" s="200"/>
      <c r="K308" s="200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148</v>
      </c>
      <c r="AU308" s="208" t="s">
        <v>82</v>
      </c>
      <c r="AV308" s="13" t="s">
        <v>80</v>
      </c>
      <c r="AW308" s="13" t="s">
        <v>34</v>
      </c>
      <c r="AX308" s="13" t="s">
        <v>73</v>
      </c>
      <c r="AY308" s="208" t="s">
        <v>137</v>
      </c>
    </row>
    <row r="309" spans="1:65" s="14" customFormat="1" ht="10.199999999999999">
      <c r="B309" s="209"/>
      <c r="C309" s="210"/>
      <c r="D309" s="194" t="s">
        <v>148</v>
      </c>
      <c r="E309" s="211" t="s">
        <v>28</v>
      </c>
      <c r="F309" s="212" t="s">
        <v>382</v>
      </c>
      <c r="G309" s="210"/>
      <c r="H309" s="213">
        <v>115.03</v>
      </c>
      <c r="I309" s="214"/>
      <c r="J309" s="210"/>
      <c r="K309" s="210"/>
      <c r="L309" s="215"/>
      <c r="M309" s="216"/>
      <c r="N309" s="217"/>
      <c r="O309" s="217"/>
      <c r="P309" s="217"/>
      <c r="Q309" s="217"/>
      <c r="R309" s="217"/>
      <c r="S309" s="217"/>
      <c r="T309" s="218"/>
      <c r="AT309" s="219" t="s">
        <v>148</v>
      </c>
      <c r="AU309" s="219" t="s">
        <v>82</v>
      </c>
      <c r="AV309" s="14" t="s">
        <v>82</v>
      </c>
      <c r="AW309" s="14" t="s">
        <v>34</v>
      </c>
      <c r="AX309" s="14" t="s">
        <v>73</v>
      </c>
      <c r="AY309" s="219" t="s">
        <v>137</v>
      </c>
    </row>
    <row r="310" spans="1:65" s="13" customFormat="1" ht="10.199999999999999">
      <c r="B310" s="199"/>
      <c r="C310" s="200"/>
      <c r="D310" s="194" t="s">
        <v>148</v>
      </c>
      <c r="E310" s="201" t="s">
        <v>28</v>
      </c>
      <c r="F310" s="202" t="s">
        <v>152</v>
      </c>
      <c r="G310" s="200"/>
      <c r="H310" s="201" t="s">
        <v>28</v>
      </c>
      <c r="I310" s="203"/>
      <c r="J310" s="200"/>
      <c r="K310" s="200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148</v>
      </c>
      <c r="AU310" s="208" t="s">
        <v>82</v>
      </c>
      <c r="AV310" s="13" t="s">
        <v>80</v>
      </c>
      <c r="AW310" s="13" t="s">
        <v>34</v>
      </c>
      <c r="AX310" s="13" t="s">
        <v>73</v>
      </c>
      <c r="AY310" s="208" t="s">
        <v>137</v>
      </c>
    </row>
    <row r="311" spans="1:65" s="14" customFormat="1" ht="10.199999999999999">
      <c r="B311" s="209"/>
      <c r="C311" s="210"/>
      <c r="D311" s="194" t="s">
        <v>148</v>
      </c>
      <c r="E311" s="211" t="s">
        <v>28</v>
      </c>
      <c r="F311" s="212" t="s">
        <v>383</v>
      </c>
      <c r="G311" s="210"/>
      <c r="H311" s="213">
        <v>99.16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148</v>
      </c>
      <c r="AU311" s="219" t="s">
        <v>82</v>
      </c>
      <c r="AV311" s="14" t="s">
        <v>82</v>
      </c>
      <c r="AW311" s="14" t="s">
        <v>34</v>
      </c>
      <c r="AX311" s="14" t="s">
        <v>73</v>
      </c>
      <c r="AY311" s="219" t="s">
        <v>137</v>
      </c>
    </row>
    <row r="312" spans="1:65" s="15" customFormat="1" ht="10.199999999999999">
      <c r="B312" s="220"/>
      <c r="C312" s="221"/>
      <c r="D312" s="194" t="s">
        <v>148</v>
      </c>
      <c r="E312" s="222" t="s">
        <v>28</v>
      </c>
      <c r="F312" s="223" t="s">
        <v>154</v>
      </c>
      <c r="G312" s="221"/>
      <c r="H312" s="224">
        <v>214.19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148</v>
      </c>
      <c r="AU312" s="230" t="s">
        <v>82</v>
      </c>
      <c r="AV312" s="15" t="s">
        <v>144</v>
      </c>
      <c r="AW312" s="15" t="s">
        <v>34</v>
      </c>
      <c r="AX312" s="15" t="s">
        <v>80</v>
      </c>
      <c r="AY312" s="230" t="s">
        <v>137</v>
      </c>
    </row>
    <row r="313" spans="1:65" s="2" customFormat="1" ht="16.5" customHeight="1">
      <c r="A313" s="36"/>
      <c r="B313" s="37"/>
      <c r="C313" s="242" t="s">
        <v>384</v>
      </c>
      <c r="D313" s="242" t="s">
        <v>354</v>
      </c>
      <c r="E313" s="243" t="s">
        <v>385</v>
      </c>
      <c r="F313" s="244" t="s">
        <v>386</v>
      </c>
      <c r="G313" s="245" t="s">
        <v>387</v>
      </c>
      <c r="H313" s="246">
        <v>6.4260000000000002</v>
      </c>
      <c r="I313" s="247"/>
      <c r="J313" s="248">
        <f>ROUND(I313*H313,2)</f>
        <v>0</v>
      </c>
      <c r="K313" s="244" t="s">
        <v>143</v>
      </c>
      <c r="L313" s="249"/>
      <c r="M313" s="250" t="s">
        <v>28</v>
      </c>
      <c r="N313" s="251" t="s">
        <v>46</v>
      </c>
      <c r="O313" s="67"/>
      <c r="P313" s="190">
        <f>O313*H313</f>
        <v>0</v>
      </c>
      <c r="Q313" s="190">
        <v>1E-3</v>
      </c>
      <c r="R313" s="190">
        <f>Q313*H313</f>
        <v>6.4260000000000003E-3</v>
      </c>
      <c r="S313" s="190">
        <v>0</v>
      </c>
      <c r="T313" s="191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92" t="s">
        <v>203</v>
      </c>
      <c r="AT313" s="192" t="s">
        <v>354</v>
      </c>
      <c r="AU313" s="192" t="s">
        <v>82</v>
      </c>
      <c r="AY313" s="19" t="s">
        <v>137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9" t="s">
        <v>144</v>
      </c>
      <c r="BK313" s="193">
        <f>ROUND(I313*H313,2)</f>
        <v>0</v>
      </c>
      <c r="BL313" s="19" t="s">
        <v>144</v>
      </c>
      <c r="BM313" s="192" t="s">
        <v>388</v>
      </c>
    </row>
    <row r="314" spans="1:65" s="2" customFormat="1" ht="10.199999999999999">
      <c r="A314" s="36"/>
      <c r="B314" s="37"/>
      <c r="C314" s="38"/>
      <c r="D314" s="194" t="s">
        <v>146</v>
      </c>
      <c r="E314" s="38"/>
      <c r="F314" s="195" t="s">
        <v>386</v>
      </c>
      <c r="G314" s="38"/>
      <c r="H314" s="38"/>
      <c r="I314" s="196"/>
      <c r="J314" s="38"/>
      <c r="K314" s="38"/>
      <c r="L314" s="41"/>
      <c r="M314" s="197"/>
      <c r="N314" s="198"/>
      <c r="O314" s="67"/>
      <c r="P314" s="67"/>
      <c r="Q314" s="67"/>
      <c r="R314" s="67"/>
      <c r="S314" s="67"/>
      <c r="T314" s="68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146</v>
      </c>
      <c r="AU314" s="19" t="s">
        <v>82</v>
      </c>
    </row>
    <row r="315" spans="1:65" s="13" customFormat="1" ht="10.199999999999999">
      <c r="B315" s="199"/>
      <c r="C315" s="200"/>
      <c r="D315" s="194" t="s">
        <v>148</v>
      </c>
      <c r="E315" s="201" t="s">
        <v>28</v>
      </c>
      <c r="F315" s="202" t="s">
        <v>389</v>
      </c>
      <c r="G315" s="200"/>
      <c r="H315" s="201" t="s">
        <v>28</v>
      </c>
      <c r="I315" s="203"/>
      <c r="J315" s="200"/>
      <c r="K315" s="200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148</v>
      </c>
      <c r="AU315" s="208" t="s">
        <v>82</v>
      </c>
      <c r="AV315" s="13" t="s">
        <v>80</v>
      </c>
      <c r="AW315" s="13" t="s">
        <v>34</v>
      </c>
      <c r="AX315" s="13" t="s">
        <v>73</v>
      </c>
      <c r="AY315" s="208" t="s">
        <v>137</v>
      </c>
    </row>
    <row r="316" spans="1:65" s="14" customFormat="1" ht="10.199999999999999">
      <c r="B316" s="209"/>
      <c r="C316" s="210"/>
      <c r="D316" s="194" t="s">
        <v>148</v>
      </c>
      <c r="E316" s="211" t="s">
        <v>28</v>
      </c>
      <c r="F316" s="212" t="s">
        <v>390</v>
      </c>
      <c r="G316" s="210"/>
      <c r="H316" s="213">
        <v>6.4260000000000002</v>
      </c>
      <c r="I316" s="214"/>
      <c r="J316" s="210"/>
      <c r="K316" s="210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148</v>
      </c>
      <c r="AU316" s="219" t="s">
        <v>82</v>
      </c>
      <c r="AV316" s="14" t="s">
        <v>82</v>
      </c>
      <c r="AW316" s="14" t="s">
        <v>34</v>
      </c>
      <c r="AX316" s="14" t="s">
        <v>80</v>
      </c>
      <c r="AY316" s="219" t="s">
        <v>137</v>
      </c>
    </row>
    <row r="317" spans="1:65" s="2" customFormat="1" ht="16.5" customHeight="1">
      <c r="A317" s="36"/>
      <c r="B317" s="37"/>
      <c r="C317" s="181" t="s">
        <v>391</v>
      </c>
      <c r="D317" s="181" t="s">
        <v>139</v>
      </c>
      <c r="E317" s="182" t="s">
        <v>392</v>
      </c>
      <c r="F317" s="183" t="s">
        <v>393</v>
      </c>
      <c r="G317" s="184" t="s">
        <v>142</v>
      </c>
      <c r="H317" s="185">
        <v>306.56</v>
      </c>
      <c r="I317" s="186"/>
      <c r="J317" s="187">
        <f>ROUND(I317*H317,2)</f>
        <v>0</v>
      </c>
      <c r="K317" s="183" t="s">
        <v>143</v>
      </c>
      <c r="L317" s="41"/>
      <c r="M317" s="188" t="s">
        <v>28</v>
      </c>
      <c r="N317" s="189" t="s">
        <v>46</v>
      </c>
      <c r="O317" s="67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2" t="s">
        <v>144</v>
      </c>
      <c r="AT317" s="192" t="s">
        <v>139</v>
      </c>
      <c r="AU317" s="192" t="s">
        <v>82</v>
      </c>
      <c r="AY317" s="19" t="s">
        <v>137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9" t="s">
        <v>144</v>
      </c>
      <c r="BK317" s="193">
        <f>ROUND(I317*H317,2)</f>
        <v>0</v>
      </c>
      <c r="BL317" s="19" t="s">
        <v>144</v>
      </c>
      <c r="BM317" s="192" t="s">
        <v>394</v>
      </c>
    </row>
    <row r="318" spans="1:65" s="2" customFormat="1" ht="10.199999999999999">
      <c r="A318" s="36"/>
      <c r="B318" s="37"/>
      <c r="C318" s="38"/>
      <c r="D318" s="194" t="s">
        <v>146</v>
      </c>
      <c r="E318" s="38"/>
      <c r="F318" s="195" t="s">
        <v>395</v>
      </c>
      <c r="G318" s="38"/>
      <c r="H318" s="38"/>
      <c r="I318" s="196"/>
      <c r="J318" s="38"/>
      <c r="K318" s="38"/>
      <c r="L318" s="41"/>
      <c r="M318" s="197"/>
      <c r="N318" s="198"/>
      <c r="O318" s="67"/>
      <c r="P318" s="67"/>
      <c r="Q318" s="67"/>
      <c r="R318" s="67"/>
      <c r="S318" s="67"/>
      <c r="T318" s="68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146</v>
      </c>
      <c r="AU318" s="19" t="s">
        <v>82</v>
      </c>
    </row>
    <row r="319" spans="1:65" s="13" customFormat="1" ht="10.199999999999999">
      <c r="B319" s="199"/>
      <c r="C319" s="200"/>
      <c r="D319" s="194" t="s">
        <v>148</v>
      </c>
      <c r="E319" s="201" t="s">
        <v>28</v>
      </c>
      <c r="F319" s="202" t="s">
        <v>168</v>
      </c>
      <c r="G319" s="200"/>
      <c r="H319" s="201" t="s">
        <v>28</v>
      </c>
      <c r="I319" s="203"/>
      <c r="J319" s="200"/>
      <c r="K319" s="200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148</v>
      </c>
      <c r="AU319" s="208" t="s">
        <v>82</v>
      </c>
      <c r="AV319" s="13" t="s">
        <v>80</v>
      </c>
      <c r="AW319" s="13" t="s">
        <v>34</v>
      </c>
      <c r="AX319" s="13" t="s">
        <v>73</v>
      </c>
      <c r="AY319" s="208" t="s">
        <v>137</v>
      </c>
    </row>
    <row r="320" spans="1:65" s="13" customFormat="1" ht="10.199999999999999">
      <c r="B320" s="199"/>
      <c r="C320" s="200"/>
      <c r="D320" s="194" t="s">
        <v>148</v>
      </c>
      <c r="E320" s="201" t="s">
        <v>28</v>
      </c>
      <c r="F320" s="202" t="s">
        <v>396</v>
      </c>
      <c r="G320" s="200"/>
      <c r="H320" s="201" t="s">
        <v>28</v>
      </c>
      <c r="I320" s="203"/>
      <c r="J320" s="200"/>
      <c r="K320" s="200"/>
      <c r="L320" s="204"/>
      <c r="M320" s="205"/>
      <c r="N320" s="206"/>
      <c r="O320" s="206"/>
      <c r="P320" s="206"/>
      <c r="Q320" s="206"/>
      <c r="R320" s="206"/>
      <c r="S320" s="206"/>
      <c r="T320" s="207"/>
      <c r="AT320" s="208" t="s">
        <v>148</v>
      </c>
      <c r="AU320" s="208" t="s">
        <v>82</v>
      </c>
      <c r="AV320" s="13" t="s">
        <v>80</v>
      </c>
      <c r="AW320" s="13" t="s">
        <v>34</v>
      </c>
      <c r="AX320" s="13" t="s">
        <v>73</v>
      </c>
      <c r="AY320" s="208" t="s">
        <v>137</v>
      </c>
    </row>
    <row r="321" spans="1:65" s="13" customFormat="1" ht="10.199999999999999">
      <c r="B321" s="199"/>
      <c r="C321" s="200"/>
      <c r="D321" s="194" t="s">
        <v>148</v>
      </c>
      <c r="E321" s="201" t="s">
        <v>28</v>
      </c>
      <c r="F321" s="202" t="s">
        <v>150</v>
      </c>
      <c r="G321" s="200"/>
      <c r="H321" s="201" t="s">
        <v>28</v>
      </c>
      <c r="I321" s="203"/>
      <c r="J321" s="200"/>
      <c r="K321" s="200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148</v>
      </c>
      <c r="AU321" s="208" t="s">
        <v>82</v>
      </c>
      <c r="AV321" s="13" t="s">
        <v>80</v>
      </c>
      <c r="AW321" s="13" t="s">
        <v>34</v>
      </c>
      <c r="AX321" s="13" t="s">
        <v>73</v>
      </c>
      <c r="AY321" s="208" t="s">
        <v>137</v>
      </c>
    </row>
    <row r="322" spans="1:65" s="14" customFormat="1" ht="10.199999999999999">
      <c r="B322" s="209"/>
      <c r="C322" s="210"/>
      <c r="D322" s="194" t="s">
        <v>148</v>
      </c>
      <c r="E322" s="211" t="s">
        <v>28</v>
      </c>
      <c r="F322" s="212" t="s">
        <v>382</v>
      </c>
      <c r="G322" s="210"/>
      <c r="H322" s="213">
        <v>115.03</v>
      </c>
      <c r="I322" s="214"/>
      <c r="J322" s="210"/>
      <c r="K322" s="210"/>
      <c r="L322" s="215"/>
      <c r="M322" s="216"/>
      <c r="N322" s="217"/>
      <c r="O322" s="217"/>
      <c r="P322" s="217"/>
      <c r="Q322" s="217"/>
      <c r="R322" s="217"/>
      <c r="S322" s="217"/>
      <c r="T322" s="218"/>
      <c r="AT322" s="219" t="s">
        <v>148</v>
      </c>
      <c r="AU322" s="219" t="s">
        <v>82</v>
      </c>
      <c r="AV322" s="14" t="s">
        <v>82</v>
      </c>
      <c r="AW322" s="14" t="s">
        <v>34</v>
      </c>
      <c r="AX322" s="14" t="s">
        <v>73</v>
      </c>
      <c r="AY322" s="219" t="s">
        <v>137</v>
      </c>
    </row>
    <row r="323" spans="1:65" s="13" customFormat="1" ht="10.199999999999999">
      <c r="B323" s="199"/>
      <c r="C323" s="200"/>
      <c r="D323" s="194" t="s">
        <v>148</v>
      </c>
      <c r="E323" s="201" t="s">
        <v>28</v>
      </c>
      <c r="F323" s="202" t="s">
        <v>152</v>
      </c>
      <c r="G323" s="200"/>
      <c r="H323" s="201" t="s">
        <v>28</v>
      </c>
      <c r="I323" s="203"/>
      <c r="J323" s="200"/>
      <c r="K323" s="200"/>
      <c r="L323" s="204"/>
      <c r="M323" s="205"/>
      <c r="N323" s="206"/>
      <c r="O323" s="206"/>
      <c r="P323" s="206"/>
      <c r="Q323" s="206"/>
      <c r="R323" s="206"/>
      <c r="S323" s="206"/>
      <c r="T323" s="207"/>
      <c r="AT323" s="208" t="s">
        <v>148</v>
      </c>
      <c r="AU323" s="208" t="s">
        <v>82</v>
      </c>
      <c r="AV323" s="13" t="s">
        <v>80</v>
      </c>
      <c r="AW323" s="13" t="s">
        <v>34</v>
      </c>
      <c r="AX323" s="13" t="s">
        <v>73</v>
      </c>
      <c r="AY323" s="208" t="s">
        <v>137</v>
      </c>
    </row>
    <row r="324" spans="1:65" s="14" customFormat="1" ht="10.199999999999999">
      <c r="B324" s="209"/>
      <c r="C324" s="210"/>
      <c r="D324" s="194" t="s">
        <v>148</v>
      </c>
      <c r="E324" s="211" t="s">
        <v>28</v>
      </c>
      <c r="F324" s="212" t="s">
        <v>383</v>
      </c>
      <c r="G324" s="210"/>
      <c r="H324" s="213">
        <v>99.16</v>
      </c>
      <c r="I324" s="214"/>
      <c r="J324" s="210"/>
      <c r="K324" s="210"/>
      <c r="L324" s="215"/>
      <c r="M324" s="216"/>
      <c r="N324" s="217"/>
      <c r="O324" s="217"/>
      <c r="P324" s="217"/>
      <c r="Q324" s="217"/>
      <c r="R324" s="217"/>
      <c r="S324" s="217"/>
      <c r="T324" s="218"/>
      <c r="AT324" s="219" t="s">
        <v>148</v>
      </c>
      <c r="AU324" s="219" t="s">
        <v>82</v>
      </c>
      <c r="AV324" s="14" t="s">
        <v>82</v>
      </c>
      <c r="AW324" s="14" t="s">
        <v>34</v>
      </c>
      <c r="AX324" s="14" t="s">
        <v>73</v>
      </c>
      <c r="AY324" s="219" t="s">
        <v>137</v>
      </c>
    </row>
    <row r="325" spans="1:65" s="16" customFormat="1" ht="10.199999999999999">
      <c r="B325" s="231"/>
      <c r="C325" s="232"/>
      <c r="D325" s="194" t="s">
        <v>148</v>
      </c>
      <c r="E325" s="233" t="s">
        <v>28</v>
      </c>
      <c r="F325" s="234" t="s">
        <v>232</v>
      </c>
      <c r="G325" s="232"/>
      <c r="H325" s="235">
        <v>214.19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148</v>
      </c>
      <c r="AU325" s="241" t="s">
        <v>82</v>
      </c>
      <c r="AV325" s="16" t="s">
        <v>162</v>
      </c>
      <c r="AW325" s="16" t="s">
        <v>34</v>
      </c>
      <c r="AX325" s="16" t="s">
        <v>73</v>
      </c>
      <c r="AY325" s="241" t="s">
        <v>137</v>
      </c>
    </row>
    <row r="326" spans="1:65" s="13" customFormat="1" ht="10.199999999999999">
      <c r="B326" s="199"/>
      <c r="C326" s="200"/>
      <c r="D326" s="194" t="s">
        <v>148</v>
      </c>
      <c r="E326" s="201" t="s">
        <v>28</v>
      </c>
      <c r="F326" s="202" t="s">
        <v>397</v>
      </c>
      <c r="G326" s="200"/>
      <c r="H326" s="201" t="s">
        <v>28</v>
      </c>
      <c r="I326" s="203"/>
      <c r="J326" s="200"/>
      <c r="K326" s="200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148</v>
      </c>
      <c r="AU326" s="208" t="s">
        <v>82</v>
      </c>
      <c r="AV326" s="13" t="s">
        <v>80</v>
      </c>
      <c r="AW326" s="13" t="s">
        <v>34</v>
      </c>
      <c r="AX326" s="13" t="s">
        <v>73</v>
      </c>
      <c r="AY326" s="208" t="s">
        <v>137</v>
      </c>
    </row>
    <row r="327" spans="1:65" s="14" customFormat="1" ht="10.199999999999999">
      <c r="B327" s="209"/>
      <c r="C327" s="210"/>
      <c r="D327" s="194" t="s">
        <v>148</v>
      </c>
      <c r="E327" s="211" t="s">
        <v>28</v>
      </c>
      <c r="F327" s="212" t="s">
        <v>398</v>
      </c>
      <c r="G327" s="210"/>
      <c r="H327" s="213">
        <v>71.27</v>
      </c>
      <c r="I327" s="214"/>
      <c r="J327" s="210"/>
      <c r="K327" s="210"/>
      <c r="L327" s="215"/>
      <c r="M327" s="216"/>
      <c r="N327" s="217"/>
      <c r="O327" s="217"/>
      <c r="P327" s="217"/>
      <c r="Q327" s="217"/>
      <c r="R327" s="217"/>
      <c r="S327" s="217"/>
      <c r="T327" s="218"/>
      <c r="AT327" s="219" t="s">
        <v>148</v>
      </c>
      <c r="AU327" s="219" t="s">
        <v>82</v>
      </c>
      <c r="AV327" s="14" t="s">
        <v>82</v>
      </c>
      <c r="AW327" s="14" t="s">
        <v>34</v>
      </c>
      <c r="AX327" s="14" t="s">
        <v>73</v>
      </c>
      <c r="AY327" s="219" t="s">
        <v>137</v>
      </c>
    </row>
    <row r="328" spans="1:65" s="13" customFormat="1" ht="10.199999999999999">
      <c r="B328" s="199"/>
      <c r="C328" s="200"/>
      <c r="D328" s="194" t="s">
        <v>148</v>
      </c>
      <c r="E328" s="201" t="s">
        <v>28</v>
      </c>
      <c r="F328" s="202" t="s">
        <v>399</v>
      </c>
      <c r="G328" s="200"/>
      <c r="H328" s="201" t="s">
        <v>28</v>
      </c>
      <c r="I328" s="203"/>
      <c r="J328" s="200"/>
      <c r="K328" s="200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148</v>
      </c>
      <c r="AU328" s="208" t="s">
        <v>82</v>
      </c>
      <c r="AV328" s="13" t="s">
        <v>80</v>
      </c>
      <c r="AW328" s="13" t="s">
        <v>34</v>
      </c>
      <c r="AX328" s="13" t="s">
        <v>73</v>
      </c>
      <c r="AY328" s="208" t="s">
        <v>137</v>
      </c>
    </row>
    <row r="329" spans="1:65" s="14" customFormat="1" ht="10.199999999999999">
      <c r="B329" s="209"/>
      <c r="C329" s="210"/>
      <c r="D329" s="194" t="s">
        <v>148</v>
      </c>
      <c r="E329" s="211" t="s">
        <v>28</v>
      </c>
      <c r="F329" s="212" t="s">
        <v>400</v>
      </c>
      <c r="G329" s="210"/>
      <c r="H329" s="213">
        <v>13.05</v>
      </c>
      <c r="I329" s="214"/>
      <c r="J329" s="210"/>
      <c r="K329" s="210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148</v>
      </c>
      <c r="AU329" s="219" t="s">
        <v>82</v>
      </c>
      <c r="AV329" s="14" t="s">
        <v>82</v>
      </c>
      <c r="AW329" s="14" t="s">
        <v>34</v>
      </c>
      <c r="AX329" s="14" t="s">
        <v>73</v>
      </c>
      <c r="AY329" s="219" t="s">
        <v>137</v>
      </c>
    </row>
    <row r="330" spans="1:65" s="13" customFormat="1" ht="10.199999999999999">
      <c r="B330" s="199"/>
      <c r="C330" s="200"/>
      <c r="D330" s="194" t="s">
        <v>148</v>
      </c>
      <c r="E330" s="201" t="s">
        <v>28</v>
      </c>
      <c r="F330" s="202" t="s">
        <v>401</v>
      </c>
      <c r="G330" s="200"/>
      <c r="H330" s="201" t="s">
        <v>28</v>
      </c>
      <c r="I330" s="203"/>
      <c r="J330" s="200"/>
      <c r="K330" s="200"/>
      <c r="L330" s="204"/>
      <c r="M330" s="205"/>
      <c r="N330" s="206"/>
      <c r="O330" s="206"/>
      <c r="P330" s="206"/>
      <c r="Q330" s="206"/>
      <c r="R330" s="206"/>
      <c r="S330" s="206"/>
      <c r="T330" s="207"/>
      <c r="AT330" s="208" t="s">
        <v>148</v>
      </c>
      <c r="AU330" s="208" t="s">
        <v>82</v>
      </c>
      <c r="AV330" s="13" t="s">
        <v>80</v>
      </c>
      <c r="AW330" s="13" t="s">
        <v>34</v>
      </c>
      <c r="AX330" s="13" t="s">
        <v>73</v>
      </c>
      <c r="AY330" s="208" t="s">
        <v>137</v>
      </c>
    </row>
    <row r="331" spans="1:65" s="14" customFormat="1" ht="10.199999999999999">
      <c r="B331" s="209"/>
      <c r="C331" s="210"/>
      <c r="D331" s="194" t="s">
        <v>148</v>
      </c>
      <c r="E331" s="211" t="s">
        <v>28</v>
      </c>
      <c r="F331" s="212" t="s">
        <v>402</v>
      </c>
      <c r="G331" s="210"/>
      <c r="H331" s="213">
        <v>8.0500000000000007</v>
      </c>
      <c r="I331" s="214"/>
      <c r="J331" s="210"/>
      <c r="K331" s="210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148</v>
      </c>
      <c r="AU331" s="219" t="s">
        <v>82</v>
      </c>
      <c r="AV331" s="14" t="s">
        <v>82</v>
      </c>
      <c r="AW331" s="14" t="s">
        <v>34</v>
      </c>
      <c r="AX331" s="14" t="s">
        <v>73</v>
      </c>
      <c r="AY331" s="219" t="s">
        <v>137</v>
      </c>
    </row>
    <row r="332" spans="1:65" s="15" customFormat="1" ht="10.199999999999999">
      <c r="B332" s="220"/>
      <c r="C332" s="221"/>
      <c r="D332" s="194" t="s">
        <v>148</v>
      </c>
      <c r="E332" s="222" t="s">
        <v>28</v>
      </c>
      <c r="F332" s="223" t="s">
        <v>154</v>
      </c>
      <c r="G332" s="221"/>
      <c r="H332" s="224">
        <v>306.56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148</v>
      </c>
      <c r="AU332" s="230" t="s">
        <v>82</v>
      </c>
      <c r="AV332" s="15" t="s">
        <v>144</v>
      </c>
      <c r="AW332" s="15" t="s">
        <v>34</v>
      </c>
      <c r="AX332" s="15" t="s">
        <v>80</v>
      </c>
      <c r="AY332" s="230" t="s">
        <v>137</v>
      </c>
    </row>
    <row r="333" spans="1:65" s="2" customFormat="1" ht="16.5" customHeight="1">
      <c r="A333" s="36"/>
      <c r="B333" s="37"/>
      <c r="C333" s="181" t="s">
        <v>403</v>
      </c>
      <c r="D333" s="181" t="s">
        <v>139</v>
      </c>
      <c r="E333" s="182" t="s">
        <v>404</v>
      </c>
      <c r="F333" s="183" t="s">
        <v>405</v>
      </c>
      <c r="G333" s="184" t="s">
        <v>142</v>
      </c>
      <c r="H333" s="185">
        <v>271.16000000000003</v>
      </c>
      <c r="I333" s="186"/>
      <c r="J333" s="187">
        <f>ROUND(I333*H333,2)</f>
        <v>0</v>
      </c>
      <c r="K333" s="183" t="s">
        <v>143</v>
      </c>
      <c r="L333" s="41"/>
      <c r="M333" s="188" t="s">
        <v>28</v>
      </c>
      <c r="N333" s="189" t="s">
        <v>46</v>
      </c>
      <c r="O333" s="67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92" t="s">
        <v>144</v>
      </c>
      <c r="AT333" s="192" t="s">
        <v>139</v>
      </c>
      <c r="AU333" s="192" t="s">
        <v>82</v>
      </c>
      <c r="AY333" s="19" t="s">
        <v>137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9" t="s">
        <v>144</v>
      </c>
      <c r="BK333" s="193">
        <f>ROUND(I333*H333,2)</f>
        <v>0</v>
      </c>
      <c r="BL333" s="19" t="s">
        <v>144</v>
      </c>
      <c r="BM333" s="192" t="s">
        <v>406</v>
      </c>
    </row>
    <row r="334" spans="1:65" s="2" customFormat="1" ht="10.199999999999999">
      <c r="A334" s="36"/>
      <c r="B334" s="37"/>
      <c r="C334" s="38"/>
      <c r="D334" s="194" t="s">
        <v>146</v>
      </c>
      <c r="E334" s="38"/>
      <c r="F334" s="195" t="s">
        <v>407</v>
      </c>
      <c r="G334" s="38"/>
      <c r="H334" s="38"/>
      <c r="I334" s="196"/>
      <c r="J334" s="38"/>
      <c r="K334" s="38"/>
      <c r="L334" s="41"/>
      <c r="M334" s="197"/>
      <c r="N334" s="198"/>
      <c r="O334" s="67"/>
      <c r="P334" s="67"/>
      <c r="Q334" s="67"/>
      <c r="R334" s="67"/>
      <c r="S334" s="67"/>
      <c r="T334" s="68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146</v>
      </c>
      <c r="AU334" s="19" t="s">
        <v>82</v>
      </c>
    </row>
    <row r="335" spans="1:65" s="13" customFormat="1" ht="10.199999999999999">
      <c r="B335" s="199"/>
      <c r="C335" s="200"/>
      <c r="D335" s="194" t="s">
        <v>148</v>
      </c>
      <c r="E335" s="201" t="s">
        <v>28</v>
      </c>
      <c r="F335" s="202" t="s">
        <v>408</v>
      </c>
      <c r="G335" s="200"/>
      <c r="H335" s="201" t="s">
        <v>28</v>
      </c>
      <c r="I335" s="203"/>
      <c r="J335" s="200"/>
      <c r="K335" s="200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148</v>
      </c>
      <c r="AU335" s="208" t="s">
        <v>82</v>
      </c>
      <c r="AV335" s="13" t="s">
        <v>80</v>
      </c>
      <c r="AW335" s="13" t="s">
        <v>34</v>
      </c>
      <c r="AX335" s="13" t="s">
        <v>73</v>
      </c>
      <c r="AY335" s="208" t="s">
        <v>137</v>
      </c>
    </row>
    <row r="336" spans="1:65" s="14" customFormat="1" ht="10.199999999999999">
      <c r="B336" s="209"/>
      <c r="C336" s="210"/>
      <c r="D336" s="194" t="s">
        <v>148</v>
      </c>
      <c r="E336" s="211" t="s">
        <v>28</v>
      </c>
      <c r="F336" s="212" t="s">
        <v>409</v>
      </c>
      <c r="G336" s="210"/>
      <c r="H336" s="213">
        <v>271.16000000000003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148</v>
      </c>
      <c r="AU336" s="219" t="s">
        <v>82</v>
      </c>
      <c r="AV336" s="14" t="s">
        <v>82</v>
      </c>
      <c r="AW336" s="14" t="s">
        <v>34</v>
      </c>
      <c r="AX336" s="14" t="s">
        <v>80</v>
      </c>
      <c r="AY336" s="219" t="s">
        <v>137</v>
      </c>
    </row>
    <row r="337" spans="1:65" s="2" customFormat="1" ht="16.5" customHeight="1">
      <c r="A337" s="36"/>
      <c r="B337" s="37"/>
      <c r="C337" s="181" t="s">
        <v>410</v>
      </c>
      <c r="D337" s="181" t="s">
        <v>139</v>
      </c>
      <c r="E337" s="182" t="s">
        <v>411</v>
      </c>
      <c r="F337" s="183" t="s">
        <v>412</v>
      </c>
      <c r="G337" s="184" t="s">
        <v>142</v>
      </c>
      <c r="H337" s="185">
        <v>890.34</v>
      </c>
      <c r="I337" s="186"/>
      <c r="J337" s="187">
        <f>ROUND(I337*H337,2)</f>
        <v>0</v>
      </c>
      <c r="K337" s="183" t="s">
        <v>143</v>
      </c>
      <c r="L337" s="41"/>
      <c r="M337" s="188" t="s">
        <v>28</v>
      </c>
      <c r="N337" s="189" t="s">
        <v>46</v>
      </c>
      <c r="O337" s="67"/>
      <c r="P337" s="190">
        <f>O337*H337</f>
        <v>0</v>
      </c>
      <c r="Q337" s="190">
        <v>0</v>
      </c>
      <c r="R337" s="190">
        <f>Q337*H337</f>
        <v>0</v>
      </c>
      <c r="S337" s="190">
        <v>0</v>
      </c>
      <c r="T337" s="191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92" t="s">
        <v>144</v>
      </c>
      <c r="AT337" s="192" t="s">
        <v>139</v>
      </c>
      <c r="AU337" s="192" t="s">
        <v>82</v>
      </c>
      <c r="AY337" s="19" t="s">
        <v>137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19" t="s">
        <v>144</v>
      </c>
      <c r="BK337" s="193">
        <f>ROUND(I337*H337,2)</f>
        <v>0</v>
      </c>
      <c r="BL337" s="19" t="s">
        <v>144</v>
      </c>
      <c r="BM337" s="192" t="s">
        <v>413</v>
      </c>
    </row>
    <row r="338" spans="1:65" s="2" customFormat="1" ht="19.2">
      <c r="A338" s="36"/>
      <c r="B338" s="37"/>
      <c r="C338" s="38"/>
      <c r="D338" s="194" t="s">
        <v>146</v>
      </c>
      <c r="E338" s="38"/>
      <c r="F338" s="195" t="s">
        <v>414</v>
      </c>
      <c r="G338" s="38"/>
      <c r="H338" s="38"/>
      <c r="I338" s="196"/>
      <c r="J338" s="38"/>
      <c r="K338" s="38"/>
      <c r="L338" s="41"/>
      <c r="M338" s="197"/>
      <c r="N338" s="198"/>
      <c r="O338" s="67"/>
      <c r="P338" s="67"/>
      <c r="Q338" s="67"/>
      <c r="R338" s="67"/>
      <c r="S338" s="67"/>
      <c r="T338" s="68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146</v>
      </c>
      <c r="AU338" s="19" t="s">
        <v>82</v>
      </c>
    </row>
    <row r="339" spans="1:65" s="13" customFormat="1" ht="10.199999999999999">
      <c r="B339" s="199"/>
      <c r="C339" s="200"/>
      <c r="D339" s="194" t="s">
        <v>148</v>
      </c>
      <c r="E339" s="201" t="s">
        <v>28</v>
      </c>
      <c r="F339" s="202" t="s">
        <v>415</v>
      </c>
      <c r="G339" s="200"/>
      <c r="H339" s="201" t="s">
        <v>28</v>
      </c>
      <c r="I339" s="203"/>
      <c r="J339" s="200"/>
      <c r="K339" s="200"/>
      <c r="L339" s="204"/>
      <c r="M339" s="205"/>
      <c r="N339" s="206"/>
      <c r="O339" s="206"/>
      <c r="P339" s="206"/>
      <c r="Q339" s="206"/>
      <c r="R339" s="206"/>
      <c r="S339" s="206"/>
      <c r="T339" s="207"/>
      <c r="AT339" s="208" t="s">
        <v>148</v>
      </c>
      <c r="AU339" s="208" t="s">
        <v>82</v>
      </c>
      <c r="AV339" s="13" t="s">
        <v>80</v>
      </c>
      <c r="AW339" s="13" t="s">
        <v>34</v>
      </c>
      <c r="AX339" s="13" t="s">
        <v>73</v>
      </c>
      <c r="AY339" s="208" t="s">
        <v>137</v>
      </c>
    </row>
    <row r="340" spans="1:65" s="13" customFormat="1" ht="10.199999999999999">
      <c r="B340" s="199"/>
      <c r="C340" s="200"/>
      <c r="D340" s="194" t="s">
        <v>148</v>
      </c>
      <c r="E340" s="201" t="s">
        <v>28</v>
      </c>
      <c r="F340" s="202" t="s">
        <v>150</v>
      </c>
      <c r="G340" s="200"/>
      <c r="H340" s="201" t="s">
        <v>28</v>
      </c>
      <c r="I340" s="203"/>
      <c r="J340" s="200"/>
      <c r="K340" s="200"/>
      <c r="L340" s="204"/>
      <c r="M340" s="205"/>
      <c r="N340" s="206"/>
      <c r="O340" s="206"/>
      <c r="P340" s="206"/>
      <c r="Q340" s="206"/>
      <c r="R340" s="206"/>
      <c r="S340" s="206"/>
      <c r="T340" s="207"/>
      <c r="AT340" s="208" t="s">
        <v>148</v>
      </c>
      <c r="AU340" s="208" t="s">
        <v>82</v>
      </c>
      <c r="AV340" s="13" t="s">
        <v>80</v>
      </c>
      <c r="AW340" s="13" t="s">
        <v>34</v>
      </c>
      <c r="AX340" s="13" t="s">
        <v>73</v>
      </c>
      <c r="AY340" s="208" t="s">
        <v>137</v>
      </c>
    </row>
    <row r="341" spans="1:65" s="14" customFormat="1" ht="10.199999999999999">
      <c r="B341" s="209"/>
      <c r="C341" s="210"/>
      <c r="D341" s="194" t="s">
        <v>148</v>
      </c>
      <c r="E341" s="211" t="s">
        <v>28</v>
      </c>
      <c r="F341" s="212" t="s">
        <v>416</v>
      </c>
      <c r="G341" s="210"/>
      <c r="H341" s="213">
        <v>442.8</v>
      </c>
      <c r="I341" s="214"/>
      <c r="J341" s="210"/>
      <c r="K341" s="210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148</v>
      </c>
      <c r="AU341" s="219" t="s">
        <v>82</v>
      </c>
      <c r="AV341" s="14" t="s">
        <v>82</v>
      </c>
      <c r="AW341" s="14" t="s">
        <v>34</v>
      </c>
      <c r="AX341" s="14" t="s">
        <v>73</v>
      </c>
      <c r="AY341" s="219" t="s">
        <v>137</v>
      </c>
    </row>
    <row r="342" spans="1:65" s="13" customFormat="1" ht="10.199999999999999">
      <c r="B342" s="199"/>
      <c r="C342" s="200"/>
      <c r="D342" s="194" t="s">
        <v>148</v>
      </c>
      <c r="E342" s="201" t="s">
        <v>28</v>
      </c>
      <c r="F342" s="202" t="s">
        <v>152</v>
      </c>
      <c r="G342" s="200"/>
      <c r="H342" s="201" t="s">
        <v>28</v>
      </c>
      <c r="I342" s="203"/>
      <c r="J342" s="200"/>
      <c r="K342" s="200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148</v>
      </c>
      <c r="AU342" s="208" t="s">
        <v>82</v>
      </c>
      <c r="AV342" s="13" t="s">
        <v>80</v>
      </c>
      <c r="AW342" s="13" t="s">
        <v>34</v>
      </c>
      <c r="AX342" s="13" t="s">
        <v>73</v>
      </c>
      <c r="AY342" s="208" t="s">
        <v>137</v>
      </c>
    </row>
    <row r="343" spans="1:65" s="14" customFormat="1" ht="10.199999999999999">
      <c r="B343" s="209"/>
      <c r="C343" s="210"/>
      <c r="D343" s="194" t="s">
        <v>148</v>
      </c>
      <c r="E343" s="211" t="s">
        <v>28</v>
      </c>
      <c r="F343" s="212" t="s">
        <v>417</v>
      </c>
      <c r="G343" s="210"/>
      <c r="H343" s="213">
        <v>447.54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148</v>
      </c>
      <c r="AU343" s="219" t="s">
        <v>82</v>
      </c>
      <c r="AV343" s="14" t="s">
        <v>82</v>
      </c>
      <c r="AW343" s="14" t="s">
        <v>34</v>
      </c>
      <c r="AX343" s="14" t="s">
        <v>73</v>
      </c>
      <c r="AY343" s="219" t="s">
        <v>137</v>
      </c>
    </row>
    <row r="344" spans="1:65" s="15" customFormat="1" ht="10.199999999999999">
      <c r="B344" s="220"/>
      <c r="C344" s="221"/>
      <c r="D344" s="194" t="s">
        <v>148</v>
      </c>
      <c r="E344" s="222" t="s">
        <v>28</v>
      </c>
      <c r="F344" s="223" t="s">
        <v>154</v>
      </c>
      <c r="G344" s="221"/>
      <c r="H344" s="224">
        <v>890.34</v>
      </c>
      <c r="I344" s="225"/>
      <c r="J344" s="221"/>
      <c r="K344" s="221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148</v>
      </c>
      <c r="AU344" s="230" t="s">
        <v>82</v>
      </c>
      <c r="AV344" s="15" t="s">
        <v>144</v>
      </c>
      <c r="AW344" s="15" t="s">
        <v>34</v>
      </c>
      <c r="AX344" s="15" t="s">
        <v>80</v>
      </c>
      <c r="AY344" s="230" t="s">
        <v>137</v>
      </c>
    </row>
    <row r="345" spans="1:65" s="2" customFormat="1" ht="16.5" customHeight="1">
      <c r="A345" s="36"/>
      <c r="B345" s="37"/>
      <c r="C345" s="181" t="s">
        <v>418</v>
      </c>
      <c r="D345" s="181" t="s">
        <v>139</v>
      </c>
      <c r="E345" s="182" t="s">
        <v>419</v>
      </c>
      <c r="F345" s="183" t="s">
        <v>420</v>
      </c>
      <c r="G345" s="184" t="s">
        <v>165</v>
      </c>
      <c r="H345" s="185">
        <v>429.09</v>
      </c>
      <c r="I345" s="186"/>
      <c r="J345" s="187">
        <f>ROUND(I345*H345,2)</f>
        <v>0</v>
      </c>
      <c r="K345" s="183" t="s">
        <v>28</v>
      </c>
      <c r="L345" s="41"/>
      <c r="M345" s="188" t="s">
        <v>28</v>
      </c>
      <c r="N345" s="189" t="s">
        <v>46</v>
      </c>
      <c r="O345" s="67"/>
      <c r="P345" s="190">
        <f>O345*H345</f>
        <v>0</v>
      </c>
      <c r="Q345" s="190">
        <v>0</v>
      </c>
      <c r="R345" s="190">
        <f>Q345*H345</f>
        <v>0</v>
      </c>
      <c r="S345" s="190">
        <v>0</v>
      </c>
      <c r="T345" s="191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92" t="s">
        <v>144</v>
      </c>
      <c r="AT345" s="192" t="s">
        <v>139</v>
      </c>
      <c r="AU345" s="192" t="s">
        <v>82</v>
      </c>
      <c r="AY345" s="19" t="s">
        <v>137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19" t="s">
        <v>144</v>
      </c>
      <c r="BK345" s="193">
        <f>ROUND(I345*H345,2)</f>
        <v>0</v>
      </c>
      <c r="BL345" s="19" t="s">
        <v>144</v>
      </c>
      <c r="BM345" s="192" t="s">
        <v>421</v>
      </c>
    </row>
    <row r="346" spans="1:65" s="2" customFormat="1" ht="10.199999999999999">
      <c r="A346" s="36"/>
      <c r="B346" s="37"/>
      <c r="C346" s="38"/>
      <c r="D346" s="194" t="s">
        <v>146</v>
      </c>
      <c r="E346" s="38"/>
      <c r="F346" s="195" t="s">
        <v>422</v>
      </c>
      <c r="G346" s="38"/>
      <c r="H346" s="38"/>
      <c r="I346" s="196"/>
      <c r="J346" s="38"/>
      <c r="K346" s="38"/>
      <c r="L346" s="41"/>
      <c r="M346" s="197"/>
      <c r="N346" s="198"/>
      <c r="O346" s="67"/>
      <c r="P346" s="67"/>
      <c r="Q346" s="67"/>
      <c r="R346" s="67"/>
      <c r="S346" s="67"/>
      <c r="T346" s="68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146</v>
      </c>
      <c r="AU346" s="19" t="s">
        <v>82</v>
      </c>
    </row>
    <row r="347" spans="1:65" s="13" customFormat="1" ht="10.199999999999999">
      <c r="B347" s="199"/>
      <c r="C347" s="200"/>
      <c r="D347" s="194" t="s">
        <v>148</v>
      </c>
      <c r="E347" s="201" t="s">
        <v>28</v>
      </c>
      <c r="F347" s="202" t="s">
        <v>423</v>
      </c>
      <c r="G347" s="200"/>
      <c r="H347" s="201" t="s">
        <v>28</v>
      </c>
      <c r="I347" s="203"/>
      <c r="J347" s="200"/>
      <c r="K347" s="200"/>
      <c r="L347" s="204"/>
      <c r="M347" s="205"/>
      <c r="N347" s="206"/>
      <c r="O347" s="206"/>
      <c r="P347" s="206"/>
      <c r="Q347" s="206"/>
      <c r="R347" s="206"/>
      <c r="S347" s="206"/>
      <c r="T347" s="207"/>
      <c r="AT347" s="208" t="s">
        <v>148</v>
      </c>
      <c r="AU347" s="208" t="s">
        <v>82</v>
      </c>
      <c r="AV347" s="13" t="s">
        <v>80</v>
      </c>
      <c r="AW347" s="13" t="s">
        <v>34</v>
      </c>
      <c r="AX347" s="13" t="s">
        <v>73</v>
      </c>
      <c r="AY347" s="208" t="s">
        <v>137</v>
      </c>
    </row>
    <row r="348" spans="1:65" s="13" customFormat="1" ht="10.199999999999999">
      <c r="B348" s="199"/>
      <c r="C348" s="200"/>
      <c r="D348" s="194" t="s">
        <v>148</v>
      </c>
      <c r="E348" s="201" t="s">
        <v>28</v>
      </c>
      <c r="F348" s="202" t="s">
        <v>295</v>
      </c>
      <c r="G348" s="200"/>
      <c r="H348" s="201" t="s">
        <v>28</v>
      </c>
      <c r="I348" s="203"/>
      <c r="J348" s="200"/>
      <c r="K348" s="200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148</v>
      </c>
      <c r="AU348" s="208" t="s">
        <v>82</v>
      </c>
      <c r="AV348" s="13" t="s">
        <v>80</v>
      </c>
      <c r="AW348" s="13" t="s">
        <v>34</v>
      </c>
      <c r="AX348" s="13" t="s">
        <v>73</v>
      </c>
      <c r="AY348" s="208" t="s">
        <v>137</v>
      </c>
    </row>
    <row r="349" spans="1:65" s="14" customFormat="1" ht="10.199999999999999">
      <c r="B349" s="209"/>
      <c r="C349" s="210"/>
      <c r="D349" s="194" t="s">
        <v>148</v>
      </c>
      <c r="E349" s="211" t="s">
        <v>28</v>
      </c>
      <c r="F349" s="212" t="s">
        <v>252</v>
      </c>
      <c r="G349" s="210"/>
      <c r="H349" s="213">
        <v>311.25</v>
      </c>
      <c r="I349" s="214"/>
      <c r="J349" s="210"/>
      <c r="K349" s="210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148</v>
      </c>
      <c r="AU349" s="219" t="s">
        <v>82</v>
      </c>
      <c r="AV349" s="14" t="s">
        <v>82</v>
      </c>
      <c r="AW349" s="14" t="s">
        <v>34</v>
      </c>
      <c r="AX349" s="14" t="s">
        <v>73</v>
      </c>
      <c r="AY349" s="219" t="s">
        <v>137</v>
      </c>
    </row>
    <row r="350" spans="1:65" s="13" customFormat="1" ht="10.199999999999999">
      <c r="B350" s="199"/>
      <c r="C350" s="200"/>
      <c r="D350" s="194" t="s">
        <v>148</v>
      </c>
      <c r="E350" s="201" t="s">
        <v>28</v>
      </c>
      <c r="F350" s="202" t="s">
        <v>296</v>
      </c>
      <c r="G350" s="200"/>
      <c r="H350" s="201" t="s">
        <v>28</v>
      </c>
      <c r="I350" s="203"/>
      <c r="J350" s="200"/>
      <c r="K350" s="200"/>
      <c r="L350" s="204"/>
      <c r="M350" s="205"/>
      <c r="N350" s="206"/>
      <c r="O350" s="206"/>
      <c r="P350" s="206"/>
      <c r="Q350" s="206"/>
      <c r="R350" s="206"/>
      <c r="S350" s="206"/>
      <c r="T350" s="207"/>
      <c r="AT350" s="208" t="s">
        <v>148</v>
      </c>
      <c r="AU350" s="208" t="s">
        <v>82</v>
      </c>
      <c r="AV350" s="13" t="s">
        <v>80</v>
      </c>
      <c r="AW350" s="13" t="s">
        <v>34</v>
      </c>
      <c r="AX350" s="13" t="s">
        <v>73</v>
      </c>
      <c r="AY350" s="208" t="s">
        <v>137</v>
      </c>
    </row>
    <row r="351" spans="1:65" s="14" customFormat="1" ht="10.199999999999999">
      <c r="B351" s="209"/>
      <c r="C351" s="210"/>
      <c r="D351" s="194" t="s">
        <v>148</v>
      </c>
      <c r="E351" s="211" t="s">
        <v>28</v>
      </c>
      <c r="F351" s="212" t="s">
        <v>297</v>
      </c>
      <c r="G351" s="210"/>
      <c r="H351" s="213">
        <v>89.62</v>
      </c>
      <c r="I351" s="214"/>
      <c r="J351" s="210"/>
      <c r="K351" s="210"/>
      <c r="L351" s="215"/>
      <c r="M351" s="216"/>
      <c r="N351" s="217"/>
      <c r="O351" s="217"/>
      <c r="P351" s="217"/>
      <c r="Q351" s="217"/>
      <c r="R351" s="217"/>
      <c r="S351" s="217"/>
      <c r="T351" s="218"/>
      <c r="AT351" s="219" t="s">
        <v>148</v>
      </c>
      <c r="AU351" s="219" t="s">
        <v>82</v>
      </c>
      <c r="AV351" s="14" t="s">
        <v>82</v>
      </c>
      <c r="AW351" s="14" t="s">
        <v>34</v>
      </c>
      <c r="AX351" s="14" t="s">
        <v>73</v>
      </c>
      <c r="AY351" s="219" t="s">
        <v>137</v>
      </c>
    </row>
    <row r="352" spans="1:65" s="13" customFormat="1" ht="10.199999999999999">
      <c r="B352" s="199"/>
      <c r="C352" s="200"/>
      <c r="D352" s="194" t="s">
        <v>148</v>
      </c>
      <c r="E352" s="201" t="s">
        <v>28</v>
      </c>
      <c r="F352" s="202" t="s">
        <v>298</v>
      </c>
      <c r="G352" s="200"/>
      <c r="H352" s="201" t="s">
        <v>28</v>
      </c>
      <c r="I352" s="203"/>
      <c r="J352" s="200"/>
      <c r="K352" s="200"/>
      <c r="L352" s="204"/>
      <c r="M352" s="205"/>
      <c r="N352" s="206"/>
      <c r="O352" s="206"/>
      <c r="P352" s="206"/>
      <c r="Q352" s="206"/>
      <c r="R352" s="206"/>
      <c r="S352" s="206"/>
      <c r="T352" s="207"/>
      <c r="AT352" s="208" t="s">
        <v>148</v>
      </c>
      <c r="AU352" s="208" t="s">
        <v>82</v>
      </c>
      <c r="AV352" s="13" t="s">
        <v>80</v>
      </c>
      <c r="AW352" s="13" t="s">
        <v>34</v>
      </c>
      <c r="AX352" s="13" t="s">
        <v>73</v>
      </c>
      <c r="AY352" s="208" t="s">
        <v>137</v>
      </c>
    </row>
    <row r="353" spans="1:65" s="14" customFormat="1" ht="10.199999999999999">
      <c r="B353" s="209"/>
      <c r="C353" s="210"/>
      <c r="D353" s="194" t="s">
        <v>148</v>
      </c>
      <c r="E353" s="211" t="s">
        <v>28</v>
      </c>
      <c r="F353" s="212" t="s">
        <v>299</v>
      </c>
      <c r="G353" s="210"/>
      <c r="H353" s="213">
        <v>49.9</v>
      </c>
      <c r="I353" s="214"/>
      <c r="J353" s="210"/>
      <c r="K353" s="210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148</v>
      </c>
      <c r="AU353" s="219" t="s">
        <v>82</v>
      </c>
      <c r="AV353" s="14" t="s">
        <v>82</v>
      </c>
      <c r="AW353" s="14" t="s">
        <v>34</v>
      </c>
      <c r="AX353" s="14" t="s">
        <v>73</v>
      </c>
      <c r="AY353" s="219" t="s">
        <v>137</v>
      </c>
    </row>
    <row r="354" spans="1:65" s="13" customFormat="1" ht="10.199999999999999">
      <c r="B354" s="199"/>
      <c r="C354" s="200"/>
      <c r="D354" s="194" t="s">
        <v>148</v>
      </c>
      <c r="E354" s="201" t="s">
        <v>28</v>
      </c>
      <c r="F354" s="202" t="s">
        <v>300</v>
      </c>
      <c r="G354" s="200"/>
      <c r="H354" s="201" t="s">
        <v>28</v>
      </c>
      <c r="I354" s="203"/>
      <c r="J354" s="200"/>
      <c r="K354" s="200"/>
      <c r="L354" s="204"/>
      <c r="M354" s="205"/>
      <c r="N354" s="206"/>
      <c r="O354" s="206"/>
      <c r="P354" s="206"/>
      <c r="Q354" s="206"/>
      <c r="R354" s="206"/>
      <c r="S354" s="206"/>
      <c r="T354" s="207"/>
      <c r="AT354" s="208" t="s">
        <v>148</v>
      </c>
      <c r="AU354" s="208" t="s">
        <v>82</v>
      </c>
      <c r="AV354" s="13" t="s">
        <v>80</v>
      </c>
      <c r="AW354" s="13" t="s">
        <v>34</v>
      </c>
      <c r="AX354" s="13" t="s">
        <v>73</v>
      </c>
      <c r="AY354" s="208" t="s">
        <v>137</v>
      </c>
    </row>
    <row r="355" spans="1:65" s="14" customFormat="1" ht="10.199999999999999">
      <c r="B355" s="209"/>
      <c r="C355" s="210"/>
      <c r="D355" s="194" t="s">
        <v>148</v>
      </c>
      <c r="E355" s="211" t="s">
        <v>28</v>
      </c>
      <c r="F355" s="212" t="s">
        <v>301</v>
      </c>
      <c r="G355" s="210"/>
      <c r="H355" s="213">
        <v>-21.68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148</v>
      </c>
      <c r="AU355" s="219" t="s">
        <v>82</v>
      </c>
      <c r="AV355" s="14" t="s">
        <v>82</v>
      </c>
      <c r="AW355" s="14" t="s">
        <v>34</v>
      </c>
      <c r="AX355" s="14" t="s">
        <v>73</v>
      </c>
      <c r="AY355" s="219" t="s">
        <v>137</v>
      </c>
    </row>
    <row r="356" spans="1:65" s="15" customFormat="1" ht="10.199999999999999">
      <c r="B356" s="220"/>
      <c r="C356" s="221"/>
      <c r="D356" s="194" t="s">
        <v>148</v>
      </c>
      <c r="E356" s="222" t="s">
        <v>28</v>
      </c>
      <c r="F356" s="223" t="s">
        <v>154</v>
      </c>
      <c r="G356" s="221"/>
      <c r="H356" s="224">
        <v>429.09</v>
      </c>
      <c r="I356" s="225"/>
      <c r="J356" s="221"/>
      <c r="K356" s="221"/>
      <c r="L356" s="226"/>
      <c r="M356" s="227"/>
      <c r="N356" s="228"/>
      <c r="O356" s="228"/>
      <c r="P356" s="228"/>
      <c r="Q356" s="228"/>
      <c r="R356" s="228"/>
      <c r="S356" s="228"/>
      <c r="T356" s="229"/>
      <c r="AT356" s="230" t="s">
        <v>148</v>
      </c>
      <c r="AU356" s="230" t="s">
        <v>82</v>
      </c>
      <c r="AV356" s="15" t="s">
        <v>144</v>
      </c>
      <c r="AW356" s="15" t="s">
        <v>34</v>
      </c>
      <c r="AX356" s="15" t="s">
        <v>80</v>
      </c>
      <c r="AY356" s="230" t="s">
        <v>137</v>
      </c>
    </row>
    <row r="357" spans="1:65" s="2" customFormat="1" ht="16.5" customHeight="1">
      <c r="A357" s="36"/>
      <c r="B357" s="37"/>
      <c r="C357" s="181" t="s">
        <v>424</v>
      </c>
      <c r="D357" s="181" t="s">
        <v>139</v>
      </c>
      <c r="E357" s="182" t="s">
        <v>425</v>
      </c>
      <c r="F357" s="183" t="s">
        <v>426</v>
      </c>
      <c r="G357" s="184" t="s">
        <v>357</v>
      </c>
      <c r="H357" s="185">
        <v>0.77300000000000002</v>
      </c>
      <c r="I357" s="186"/>
      <c r="J357" s="187">
        <f>ROUND(I357*H357,2)</f>
        <v>0</v>
      </c>
      <c r="K357" s="183" t="s">
        <v>28</v>
      </c>
      <c r="L357" s="41"/>
      <c r="M357" s="188" t="s">
        <v>28</v>
      </c>
      <c r="N357" s="189" t="s">
        <v>46</v>
      </c>
      <c r="O357" s="67"/>
      <c r="P357" s="190">
        <f>O357*H357</f>
        <v>0</v>
      </c>
      <c r="Q357" s="190">
        <v>0</v>
      </c>
      <c r="R357" s="190">
        <f>Q357*H357</f>
        <v>0</v>
      </c>
      <c r="S357" s="190">
        <v>0</v>
      </c>
      <c r="T357" s="191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92" t="s">
        <v>144</v>
      </c>
      <c r="AT357" s="192" t="s">
        <v>139</v>
      </c>
      <c r="AU357" s="192" t="s">
        <v>82</v>
      </c>
      <c r="AY357" s="19" t="s">
        <v>137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19" t="s">
        <v>144</v>
      </c>
      <c r="BK357" s="193">
        <f>ROUND(I357*H357,2)</f>
        <v>0</v>
      </c>
      <c r="BL357" s="19" t="s">
        <v>144</v>
      </c>
      <c r="BM357" s="192" t="s">
        <v>427</v>
      </c>
    </row>
    <row r="358" spans="1:65" s="2" customFormat="1" ht="10.199999999999999">
      <c r="A358" s="36"/>
      <c r="B358" s="37"/>
      <c r="C358" s="38"/>
      <c r="D358" s="194" t="s">
        <v>146</v>
      </c>
      <c r="E358" s="38"/>
      <c r="F358" s="195" t="s">
        <v>428</v>
      </c>
      <c r="G358" s="38"/>
      <c r="H358" s="38"/>
      <c r="I358" s="196"/>
      <c r="J358" s="38"/>
      <c r="K358" s="38"/>
      <c r="L358" s="41"/>
      <c r="M358" s="197"/>
      <c r="N358" s="198"/>
      <c r="O358" s="67"/>
      <c r="P358" s="67"/>
      <c r="Q358" s="67"/>
      <c r="R358" s="67"/>
      <c r="S358" s="67"/>
      <c r="T358" s="68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146</v>
      </c>
      <c r="AU358" s="19" t="s">
        <v>82</v>
      </c>
    </row>
    <row r="359" spans="1:65" s="13" customFormat="1" ht="10.199999999999999">
      <c r="B359" s="199"/>
      <c r="C359" s="200"/>
      <c r="D359" s="194" t="s">
        <v>148</v>
      </c>
      <c r="E359" s="201" t="s">
        <v>28</v>
      </c>
      <c r="F359" s="202" t="s">
        <v>429</v>
      </c>
      <c r="G359" s="200"/>
      <c r="H359" s="201" t="s">
        <v>28</v>
      </c>
      <c r="I359" s="203"/>
      <c r="J359" s="200"/>
      <c r="K359" s="200"/>
      <c r="L359" s="204"/>
      <c r="M359" s="205"/>
      <c r="N359" s="206"/>
      <c r="O359" s="206"/>
      <c r="P359" s="206"/>
      <c r="Q359" s="206"/>
      <c r="R359" s="206"/>
      <c r="S359" s="206"/>
      <c r="T359" s="207"/>
      <c r="AT359" s="208" t="s">
        <v>148</v>
      </c>
      <c r="AU359" s="208" t="s">
        <v>82</v>
      </c>
      <c r="AV359" s="13" t="s">
        <v>80</v>
      </c>
      <c r="AW359" s="13" t="s">
        <v>34</v>
      </c>
      <c r="AX359" s="13" t="s">
        <v>73</v>
      </c>
      <c r="AY359" s="208" t="s">
        <v>137</v>
      </c>
    </row>
    <row r="360" spans="1:65" s="13" customFormat="1" ht="10.199999999999999">
      <c r="B360" s="199"/>
      <c r="C360" s="200"/>
      <c r="D360" s="194" t="s">
        <v>148</v>
      </c>
      <c r="E360" s="201" t="s">
        <v>28</v>
      </c>
      <c r="F360" s="202" t="s">
        <v>430</v>
      </c>
      <c r="G360" s="200"/>
      <c r="H360" s="201" t="s">
        <v>28</v>
      </c>
      <c r="I360" s="203"/>
      <c r="J360" s="200"/>
      <c r="K360" s="200"/>
      <c r="L360" s="204"/>
      <c r="M360" s="205"/>
      <c r="N360" s="206"/>
      <c r="O360" s="206"/>
      <c r="P360" s="206"/>
      <c r="Q360" s="206"/>
      <c r="R360" s="206"/>
      <c r="S360" s="206"/>
      <c r="T360" s="207"/>
      <c r="AT360" s="208" t="s">
        <v>148</v>
      </c>
      <c r="AU360" s="208" t="s">
        <v>82</v>
      </c>
      <c r="AV360" s="13" t="s">
        <v>80</v>
      </c>
      <c r="AW360" s="13" t="s">
        <v>34</v>
      </c>
      <c r="AX360" s="13" t="s">
        <v>73</v>
      </c>
      <c r="AY360" s="208" t="s">
        <v>137</v>
      </c>
    </row>
    <row r="361" spans="1:65" s="14" customFormat="1" ht="10.199999999999999">
      <c r="B361" s="209"/>
      <c r="C361" s="210"/>
      <c r="D361" s="194" t="s">
        <v>148</v>
      </c>
      <c r="E361" s="211" t="s">
        <v>28</v>
      </c>
      <c r="F361" s="212" t="s">
        <v>431</v>
      </c>
      <c r="G361" s="210"/>
      <c r="H361" s="213">
        <v>0.49399999999999999</v>
      </c>
      <c r="I361" s="214"/>
      <c r="J361" s="210"/>
      <c r="K361" s="210"/>
      <c r="L361" s="215"/>
      <c r="M361" s="216"/>
      <c r="N361" s="217"/>
      <c r="O361" s="217"/>
      <c r="P361" s="217"/>
      <c r="Q361" s="217"/>
      <c r="R361" s="217"/>
      <c r="S361" s="217"/>
      <c r="T361" s="218"/>
      <c r="AT361" s="219" t="s">
        <v>148</v>
      </c>
      <c r="AU361" s="219" t="s">
        <v>82</v>
      </c>
      <c r="AV361" s="14" t="s">
        <v>82</v>
      </c>
      <c r="AW361" s="14" t="s">
        <v>34</v>
      </c>
      <c r="AX361" s="14" t="s">
        <v>73</v>
      </c>
      <c r="AY361" s="219" t="s">
        <v>137</v>
      </c>
    </row>
    <row r="362" spans="1:65" s="13" customFormat="1" ht="10.199999999999999">
      <c r="B362" s="199"/>
      <c r="C362" s="200"/>
      <c r="D362" s="194" t="s">
        <v>148</v>
      </c>
      <c r="E362" s="201" t="s">
        <v>28</v>
      </c>
      <c r="F362" s="202" t="s">
        <v>432</v>
      </c>
      <c r="G362" s="200"/>
      <c r="H362" s="201" t="s">
        <v>28</v>
      </c>
      <c r="I362" s="203"/>
      <c r="J362" s="200"/>
      <c r="K362" s="200"/>
      <c r="L362" s="204"/>
      <c r="M362" s="205"/>
      <c r="N362" s="206"/>
      <c r="O362" s="206"/>
      <c r="P362" s="206"/>
      <c r="Q362" s="206"/>
      <c r="R362" s="206"/>
      <c r="S362" s="206"/>
      <c r="T362" s="207"/>
      <c r="AT362" s="208" t="s">
        <v>148</v>
      </c>
      <c r="AU362" s="208" t="s">
        <v>82</v>
      </c>
      <c r="AV362" s="13" t="s">
        <v>80</v>
      </c>
      <c r="AW362" s="13" t="s">
        <v>34</v>
      </c>
      <c r="AX362" s="13" t="s">
        <v>73</v>
      </c>
      <c r="AY362" s="208" t="s">
        <v>137</v>
      </c>
    </row>
    <row r="363" spans="1:65" s="14" customFormat="1" ht="10.199999999999999">
      <c r="B363" s="209"/>
      <c r="C363" s="210"/>
      <c r="D363" s="194" t="s">
        <v>148</v>
      </c>
      <c r="E363" s="211" t="s">
        <v>28</v>
      </c>
      <c r="F363" s="212" t="s">
        <v>433</v>
      </c>
      <c r="G363" s="210"/>
      <c r="H363" s="213">
        <v>0.27900000000000003</v>
      </c>
      <c r="I363" s="214"/>
      <c r="J363" s="210"/>
      <c r="K363" s="210"/>
      <c r="L363" s="215"/>
      <c r="M363" s="216"/>
      <c r="N363" s="217"/>
      <c r="O363" s="217"/>
      <c r="P363" s="217"/>
      <c r="Q363" s="217"/>
      <c r="R363" s="217"/>
      <c r="S363" s="217"/>
      <c r="T363" s="218"/>
      <c r="AT363" s="219" t="s">
        <v>148</v>
      </c>
      <c r="AU363" s="219" t="s">
        <v>82</v>
      </c>
      <c r="AV363" s="14" t="s">
        <v>82</v>
      </c>
      <c r="AW363" s="14" t="s">
        <v>34</v>
      </c>
      <c r="AX363" s="14" t="s">
        <v>73</v>
      </c>
      <c r="AY363" s="219" t="s">
        <v>137</v>
      </c>
    </row>
    <row r="364" spans="1:65" s="15" customFormat="1" ht="10.199999999999999">
      <c r="B364" s="220"/>
      <c r="C364" s="221"/>
      <c r="D364" s="194" t="s">
        <v>148</v>
      </c>
      <c r="E364" s="222" t="s">
        <v>28</v>
      </c>
      <c r="F364" s="223" t="s">
        <v>154</v>
      </c>
      <c r="G364" s="221"/>
      <c r="H364" s="224">
        <v>0.77300000000000002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148</v>
      </c>
      <c r="AU364" s="230" t="s">
        <v>82</v>
      </c>
      <c r="AV364" s="15" t="s">
        <v>144</v>
      </c>
      <c r="AW364" s="15" t="s">
        <v>34</v>
      </c>
      <c r="AX364" s="15" t="s">
        <v>80</v>
      </c>
      <c r="AY364" s="230" t="s">
        <v>137</v>
      </c>
    </row>
    <row r="365" spans="1:65" s="12" customFormat="1" ht="22.8" customHeight="1">
      <c r="B365" s="165"/>
      <c r="C365" s="166"/>
      <c r="D365" s="167" t="s">
        <v>72</v>
      </c>
      <c r="E365" s="179" t="s">
        <v>82</v>
      </c>
      <c r="F365" s="179" t="s">
        <v>434</v>
      </c>
      <c r="G365" s="166"/>
      <c r="H365" s="166"/>
      <c r="I365" s="169"/>
      <c r="J365" s="180">
        <f>BK365</f>
        <v>0</v>
      </c>
      <c r="K365" s="166"/>
      <c r="L365" s="171"/>
      <c r="M365" s="172"/>
      <c r="N365" s="173"/>
      <c r="O365" s="173"/>
      <c r="P365" s="174">
        <f>SUM(P366:P373)</f>
        <v>0</v>
      </c>
      <c r="Q365" s="173"/>
      <c r="R365" s="174">
        <f>SUM(R366:R373)</f>
        <v>8.6949100299999991</v>
      </c>
      <c r="S365" s="173"/>
      <c r="T365" s="175">
        <f>SUM(T366:T373)</f>
        <v>0</v>
      </c>
      <c r="AR365" s="176" t="s">
        <v>80</v>
      </c>
      <c r="AT365" s="177" t="s">
        <v>72</v>
      </c>
      <c r="AU365" s="177" t="s">
        <v>80</v>
      </c>
      <c r="AY365" s="176" t="s">
        <v>137</v>
      </c>
      <c r="BK365" s="178">
        <f>SUM(BK366:BK373)</f>
        <v>0</v>
      </c>
    </row>
    <row r="366" spans="1:65" s="2" customFormat="1" ht="16.5" customHeight="1">
      <c r="A366" s="36"/>
      <c r="B366" s="37"/>
      <c r="C366" s="181" t="s">
        <v>435</v>
      </c>
      <c r="D366" s="181" t="s">
        <v>139</v>
      </c>
      <c r="E366" s="182" t="s">
        <v>436</v>
      </c>
      <c r="F366" s="183" t="s">
        <v>437</v>
      </c>
      <c r="G366" s="184" t="s">
        <v>165</v>
      </c>
      <c r="H366" s="185">
        <v>3.38</v>
      </c>
      <c r="I366" s="186"/>
      <c r="J366" s="187">
        <f>ROUND(I366*H366,2)</f>
        <v>0</v>
      </c>
      <c r="K366" s="183" t="s">
        <v>143</v>
      </c>
      <c r="L366" s="41"/>
      <c r="M366" s="188" t="s">
        <v>28</v>
      </c>
      <c r="N366" s="189" t="s">
        <v>46</v>
      </c>
      <c r="O366" s="67"/>
      <c r="P366" s="190">
        <f>O366*H366</f>
        <v>0</v>
      </c>
      <c r="Q366" s="190">
        <v>2.45329</v>
      </c>
      <c r="R366" s="190">
        <f>Q366*H366</f>
        <v>8.2921201999999994</v>
      </c>
      <c r="S366" s="190">
        <v>0</v>
      </c>
      <c r="T366" s="191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92" t="s">
        <v>144</v>
      </c>
      <c r="AT366" s="192" t="s">
        <v>139</v>
      </c>
      <c r="AU366" s="192" t="s">
        <v>82</v>
      </c>
      <c r="AY366" s="19" t="s">
        <v>137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9" t="s">
        <v>144</v>
      </c>
      <c r="BK366" s="193">
        <f>ROUND(I366*H366,2)</f>
        <v>0</v>
      </c>
      <c r="BL366" s="19" t="s">
        <v>144</v>
      </c>
      <c r="BM366" s="192" t="s">
        <v>438</v>
      </c>
    </row>
    <row r="367" spans="1:65" s="2" customFormat="1" ht="10.199999999999999">
      <c r="A367" s="36"/>
      <c r="B367" s="37"/>
      <c r="C367" s="38"/>
      <c r="D367" s="194" t="s">
        <v>146</v>
      </c>
      <c r="E367" s="38"/>
      <c r="F367" s="195" t="s">
        <v>439</v>
      </c>
      <c r="G367" s="38"/>
      <c r="H367" s="38"/>
      <c r="I367" s="196"/>
      <c r="J367" s="38"/>
      <c r="K367" s="38"/>
      <c r="L367" s="41"/>
      <c r="M367" s="197"/>
      <c r="N367" s="198"/>
      <c r="O367" s="67"/>
      <c r="P367" s="67"/>
      <c r="Q367" s="67"/>
      <c r="R367" s="67"/>
      <c r="S367" s="67"/>
      <c r="T367" s="68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146</v>
      </c>
      <c r="AU367" s="19" t="s">
        <v>82</v>
      </c>
    </row>
    <row r="368" spans="1:65" s="13" customFormat="1" ht="10.199999999999999">
      <c r="B368" s="199"/>
      <c r="C368" s="200"/>
      <c r="D368" s="194" t="s">
        <v>148</v>
      </c>
      <c r="E368" s="201" t="s">
        <v>28</v>
      </c>
      <c r="F368" s="202" t="s">
        <v>440</v>
      </c>
      <c r="G368" s="200"/>
      <c r="H368" s="201" t="s">
        <v>28</v>
      </c>
      <c r="I368" s="203"/>
      <c r="J368" s="200"/>
      <c r="K368" s="200"/>
      <c r="L368" s="204"/>
      <c r="M368" s="205"/>
      <c r="N368" s="206"/>
      <c r="O368" s="206"/>
      <c r="P368" s="206"/>
      <c r="Q368" s="206"/>
      <c r="R368" s="206"/>
      <c r="S368" s="206"/>
      <c r="T368" s="207"/>
      <c r="AT368" s="208" t="s">
        <v>148</v>
      </c>
      <c r="AU368" s="208" t="s">
        <v>82</v>
      </c>
      <c r="AV368" s="13" t="s">
        <v>80</v>
      </c>
      <c r="AW368" s="13" t="s">
        <v>34</v>
      </c>
      <c r="AX368" s="13" t="s">
        <v>73</v>
      </c>
      <c r="AY368" s="208" t="s">
        <v>137</v>
      </c>
    </row>
    <row r="369" spans="1:65" s="14" customFormat="1" ht="10.199999999999999">
      <c r="B369" s="209"/>
      <c r="C369" s="210"/>
      <c r="D369" s="194" t="s">
        <v>148</v>
      </c>
      <c r="E369" s="211" t="s">
        <v>28</v>
      </c>
      <c r="F369" s="212" t="s">
        <v>441</v>
      </c>
      <c r="G369" s="210"/>
      <c r="H369" s="213">
        <v>3.38</v>
      </c>
      <c r="I369" s="214"/>
      <c r="J369" s="210"/>
      <c r="K369" s="210"/>
      <c r="L369" s="215"/>
      <c r="M369" s="216"/>
      <c r="N369" s="217"/>
      <c r="O369" s="217"/>
      <c r="P369" s="217"/>
      <c r="Q369" s="217"/>
      <c r="R369" s="217"/>
      <c r="S369" s="217"/>
      <c r="T369" s="218"/>
      <c r="AT369" s="219" t="s">
        <v>148</v>
      </c>
      <c r="AU369" s="219" t="s">
        <v>82</v>
      </c>
      <c r="AV369" s="14" t="s">
        <v>82</v>
      </c>
      <c r="AW369" s="14" t="s">
        <v>34</v>
      </c>
      <c r="AX369" s="14" t="s">
        <v>80</v>
      </c>
      <c r="AY369" s="219" t="s">
        <v>137</v>
      </c>
    </row>
    <row r="370" spans="1:65" s="2" customFormat="1" ht="16.5" customHeight="1">
      <c r="A370" s="36"/>
      <c r="B370" s="37"/>
      <c r="C370" s="181" t="s">
        <v>442</v>
      </c>
      <c r="D370" s="181" t="s">
        <v>139</v>
      </c>
      <c r="E370" s="182" t="s">
        <v>443</v>
      </c>
      <c r="F370" s="183" t="s">
        <v>444</v>
      </c>
      <c r="G370" s="184" t="s">
        <v>357</v>
      </c>
      <c r="H370" s="185">
        <v>0.379</v>
      </c>
      <c r="I370" s="186"/>
      <c r="J370" s="187">
        <f>ROUND(I370*H370,2)</f>
        <v>0</v>
      </c>
      <c r="K370" s="183" t="s">
        <v>143</v>
      </c>
      <c r="L370" s="41"/>
      <c r="M370" s="188" t="s">
        <v>28</v>
      </c>
      <c r="N370" s="189" t="s">
        <v>46</v>
      </c>
      <c r="O370" s="67"/>
      <c r="P370" s="190">
        <f>O370*H370</f>
        <v>0</v>
      </c>
      <c r="Q370" s="190">
        <v>1.06277</v>
      </c>
      <c r="R370" s="190">
        <f>Q370*H370</f>
        <v>0.40278983000000002</v>
      </c>
      <c r="S370" s="190">
        <v>0</v>
      </c>
      <c r="T370" s="191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2" t="s">
        <v>144</v>
      </c>
      <c r="AT370" s="192" t="s">
        <v>139</v>
      </c>
      <c r="AU370" s="192" t="s">
        <v>82</v>
      </c>
      <c r="AY370" s="19" t="s">
        <v>137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19" t="s">
        <v>144</v>
      </c>
      <c r="BK370" s="193">
        <f>ROUND(I370*H370,2)</f>
        <v>0</v>
      </c>
      <c r="BL370" s="19" t="s">
        <v>144</v>
      </c>
      <c r="BM370" s="192" t="s">
        <v>445</v>
      </c>
    </row>
    <row r="371" spans="1:65" s="2" customFormat="1" ht="10.199999999999999">
      <c r="A371" s="36"/>
      <c r="B371" s="37"/>
      <c r="C371" s="38"/>
      <c r="D371" s="194" t="s">
        <v>146</v>
      </c>
      <c r="E371" s="38"/>
      <c r="F371" s="195" t="s">
        <v>446</v>
      </c>
      <c r="G371" s="38"/>
      <c r="H371" s="38"/>
      <c r="I371" s="196"/>
      <c r="J371" s="38"/>
      <c r="K371" s="38"/>
      <c r="L371" s="41"/>
      <c r="M371" s="197"/>
      <c r="N371" s="198"/>
      <c r="O371" s="67"/>
      <c r="P371" s="67"/>
      <c r="Q371" s="67"/>
      <c r="R371" s="67"/>
      <c r="S371" s="67"/>
      <c r="T371" s="68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146</v>
      </c>
      <c r="AU371" s="19" t="s">
        <v>82</v>
      </c>
    </row>
    <row r="372" spans="1:65" s="13" customFormat="1" ht="10.199999999999999">
      <c r="B372" s="199"/>
      <c r="C372" s="200"/>
      <c r="D372" s="194" t="s">
        <v>148</v>
      </c>
      <c r="E372" s="201" t="s">
        <v>28</v>
      </c>
      <c r="F372" s="202" t="s">
        <v>447</v>
      </c>
      <c r="G372" s="200"/>
      <c r="H372" s="201" t="s">
        <v>28</v>
      </c>
      <c r="I372" s="203"/>
      <c r="J372" s="200"/>
      <c r="K372" s="200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148</v>
      </c>
      <c r="AU372" s="208" t="s">
        <v>82</v>
      </c>
      <c r="AV372" s="13" t="s">
        <v>80</v>
      </c>
      <c r="AW372" s="13" t="s">
        <v>34</v>
      </c>
      <c r="AX372" s="13" t="s">
        <v>73</v>
      </c>
      <c r="AY372" s="208" t="s">
        <v>137</v>
      </c>
    </row>
    <row r="373" spans="1:65" s="14" customFormat="1" ht="10.199999999999999">
      <c r="B373" s="209"/>
      <c r="C373" s="210"/>
      <c r="D373" s="194" t="s">
        <v>148</v>
      </c>
      <c r="E373" s="211" t="s">
        <v>28</v>
      </c>
      <c r="F373" s="212" t="s">
        <v>448</v>
      </c>
      <c r="G373" s="210"/>
      <c r="H373" s="213">
        <v>0.379</v>
      </c>
      <c r="I373" s="214"/>
      <c r="J373" s="210"/>
      <c r="K373" s="210"/>
      <c r="L373" s="215"/>
      <c r="M373" s="216"/>
      <c r="N373" s="217"/>
      <c r="O373" s="217"/>
      <c r="P373" s="217"/>
      <c r="Q373" s="217"/>
      <c r="R373" s="217"/>
      <c r="S373" s="217"/>
      <c r="T373" s="218"/>
      <c r="AT373" s="219" t="s">
        <v>148</v>
      </c>
      <c r="AU373" s="219" t="s">
        <v>82</v>
      </c>
      <c r="AV373" s="14" t="s">
        <v>82</v>
      </c>
      <c r="AW373" s="14" t="s">
        <v>34</v>
      </c>
      <c r="AX373" s="14" t="s">
        <v>80</v>
      </c>
      <c r="AY373" s="219" t="s">
        <v>137</v>
      </c>
    </row>
    <row r="374" spans="1:65" s="12" customFormat="1" ht="22.8" customHeight="1">
      <c r="B374" s="165"/>
      <c r="C374" s="166"/>
      <c r="D374" s="167" t="s">
        <v>72</v>
      </c>
      <c r="E374" s="179" t="s">
        <v>144</v>
      </c>
      <c r="F374" s="179" t="s">
        <v>449</v>
      </c>
      <c r="G374" s="166"/>
      <c r="H374" s="166"/>
      <c r="I374" s="169"/>
      <c r="J374" s="180">
        <f>BK374</f>
        <v>0</v>
      </c>
      <c r="K374" s="166"/>
      <c r="L374" s="171"/>
      <c r="M374" s="172"/>
      <c r="N374" s="173"/>
      <c r="O374" s="173"/>
      <c r="P374" s="174">
        <f>SUM(P375:P468)</f>
        <v>0</v>
      </c>
      <c r="Q374" s="173"/>
      <c r="R374" s="174">
        <f>SUM(R375:R468)</f>
        <v>1198.3982804679999</v>
      </c>
      <c r="S374" s="173"/>
      <c r="T374" s="175">
        <f>SUM(T375:T468)</f>
        <v>0</v>
      </c>
      <c r="AR374" s="176" t="s">
        <v>80</v>
      </c>
      <c r="AT374" s="177" t="s">
        <v>72</v>
      </c>
      <c r="AU374" s="177" t="s">
        <v>80</v>
      </c>
      <c r="AY374" s="176" t="s">
        <v>137</v>
      </c>
      <c r="BK374" s="178">
        <f>SUM(BK375:BK468)</f>
        <v>0</v>
      </c>
    </row>
    <row r="375" spans="1:65" s="2" customFormat="1" ht="16.5" customHeight="1">
      <c r="A375" s="36"/>
      <c r="B375" s="37"/>
      <c r="C375" s="181" t="s">
        <v>450</v>
      </c>
      <c r="D375" s="181" t="s">
        <v>139</v>
      </c>
      <c r="E375" s="182" t="s">
        <v>451</v>
      </c>
      <c r="F375" s="183" t="s">
        <v>452</v>
      </c>
      <c r="G375" s="184" t="s">
        <v>142</v>
      </c>
      <c r="H375" s="185">
        <v>953.4</v>
      </c>
      <c r="I375" s="186"/>
      <c r="J375" s="187">
        <f>ROUND(I375*H375,2)</f>
        <v>0</v>
      </c>
      <c r="K375" s="183" t="s">
        <v>143</v>
      </c>
      <c r="L375" s="41"/>
      <c r="M375" s="188" t="s">
        <v>28</v>
      </c>
      <c r="N375" s="189" t="s">
        <v>46</v>
      </c>
      <c r="O375" s="67"/>
      <c r="P375" s="190">
        <f>O375*H375</f>
        <v>0</v>
      </c>
      <c r="Q375" s="190">
        <v>0</v>
      </c>
      <c r="R375" s="190">
        <f>Q375*H375</f>
        <v>0</v>
      </c>
      <c r="S375" s="190">
        <v>0</v>
      </c>
      <c r="T375" s="191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92" t="s">
        <v>144</v>
      </c>
      <c r="AT375" s="192" t="s">
        <v>139</v>
      </c>
      <c r="AU375" s="192" t="s">
        <v>82</v>
      </c>
      <c r="AY375" s="19" t="s">
        <v>137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19" t="s">
        <v>144</v>
      </c>
      <c r="BK375" s="193">
        <f>ROUND(I375*H375,2)</f>
        <v>0</v>
      </c>
      <c r="BL375" s="19" t="s">
        <v>144</v>
      </c>
      <c r="BM375" s="192" t="s">
        <v>453</v>
      </c>
    </row>
    <row r="376" spans="1:65" s="2" customFormat="1" ht="10.199999999999999">
      <c r="A376" s="36"/>
      <c r="B376" s="37"/>
      <c r="C376" s="38"/>
      <c r="D376" s="194" t="s">
        <v>146</v>
      </c>
      <c r="E376" s="38"/>
      <c r="F376" s="195" t="s">
        <v>454</v>
      </c>
      <c r="G376" s="38"/>
      <c r="H376" s="38"/>
      <c r="I376" s="196"/>
      <c r="J376" s="38"/>
      <c r="K376" s="38"/>
      <c r="L376" s="41"/>
      <c r="M376" s="197"/>
      <c r="N376" s="198"/>
      <c r="O376" s="67"/>
      <c r="P376" s="67"/>
      <c r="Q376" s="67"/>
      <c r="R376" s="67"/>
      <c r="S376" s="67"/>
      <c r="T376" s="68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146</v>
      </c>
      <c r="AU376" s="19" t="s">
        <v>82</v>
      </c>
    </row>
    <row r="377" spans="1:65" s="13" customFormat="1" ht="10.199999999999999">
      <c r="B377" s="199"/>
      <c r="C377" s="200"/>
      <c r="D377" s="194" t="s">
        <v>148</v>
      </c>
      <c r="E377" s="201" t="s">
        <v>28</v>
      </c>
      <c r="F377" s="202" t="s">
        <v>455</v>
      </c>
      <c r="G377" s="200"/>
      <c r="H377" s="201" t="s">
        <v>28</v>
      </c>
      <c r="I377" s="203"/>
      <c r="J377" s="200"/>
      <c r="K377" s="200"/>
      <c r="L377" s="204"/>
      <c r="M377" s="205"/>
      <c r="N377" s="206"/>
      <c r="O377" s="206"/>
      <c r="P377" s="206"/>
      <c r="Q377" s="206"/>
      <c r="R377" s="206"/>
      <c r="S377" s="206"/>
      <c r="T377" s="207"/>
      <c r="AT377" s="208" t="s">
        <v>148</v>
      </c>
      <c r="AU377" s="208" t="s">
        <v>82</v>
      </c>
      <c r="AV377" s="13" t="s">
        <v>80</v>
      </c>
      <c r="AW377" s="13" t="s">
        <v>34</v>
      </c>
      <c r="AX377" s="13" t="s">
        <v>73</v>
      </c>
      <c r="AY377" s="208" t="s">
        <v>137</v>
      </c>
    </row>
    <row r="378" spans="1:65" s="13" customFormat="1" ht="10.199999999999999">
      <c r="B378" s="199"/>
      <c r="C378" s="200"/>
      <c r="D378" s="194" t="s">
        <v>148</v>
      </c>
      <c r="E378" s="201" t="s">
        <v>28</v>
      </c>
      <c r="F378" s="202" t="s">
        <v>150</v>
      </c>
      <c r="G378" s="200"/>
      <c r="H378" s="201" t="s">
        <v>28</v>
      </c>
      <c r="I378" s="203"/>
      <c r="J378" s="200"/>
      <c r="K378" s="200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148</v>
      </c>
      <c r="AU378" s="208" t="s">
        <v>82</v>
      </c>
      <c r="AV378" s="13" t="s">
        <v>80</v>
      </c>
      <c r="AW378" s="13" t="s">
        <v>34</v>
      </c>
      <c r="AX378" s="13" t="s">
        <v>73</v>
      </c>
      <c r="AY378" s="208" t="s">
        <v>137</v>
      </c>
    </row>
    <row r="379" spans="1:65" s="14" customFormat="1" ht="10.199999999999999">
      <c r="B379" s="209"/>
      <c r="C379" s="210"/>
      <c r="D379" s="194" t="s">
        <v>148</v>
      </c>
      <c r="E379" s="211" t="s">
        <v>28</v>
      </c>
      <c r="F379" s="212" t="s">
        <v>456</v>
      </c>
      <c r="G379" s="210"/>
      <c r="H379" s="213">
        <v>437.6</v>
      </c>
      <c r="I379" s="214"/>
      <c r="J379" s="210"/>
      <c r="K379" s="210"/>
      <c r="L379" s="215"/>
      <c r="M379" s="216"/>
      <c r="N379" s="217"/>
      <c r="O379" s="217"/>
      <c r="P379" s="217"/>
      <c r="Q379" s="217"/>
      <c r="R379" s="217"/>
      <c r="S379" s="217"/>
      <c r="T379" s="218"/>
      <c r="AT379" s="219" t="s">
        <v>148</v>
      </c>
      <c r="AU379" s="219" t="s">
        <v>82</v>
      </c>
      <c r="AV379" s="14" t="s">
        <v>82</v>
      </c>
      <c r="AW379" s="14" t="s">
        <v>34</v>
      </c>
      <c r="AX379" s="14" t="s">
        <v>73</v>
      </c>
      <c r="AY379" s="219" t="s">
        <v>137</v>
      </c>
    </row>
    <row r="380" spans="1:65" s="13" customFormat="1" ht="10.199999999999999">
      <c r="B380" s="199"/>
      <c r="C380" s="200"/>
      <c r="D380" s="194" t="s">
        <v>148</v>
      </c>
      <c r="E380" s="201" t="s">
        <v>28</v>
      </c>
      <c r="F380" s="202" t="s">
        <v>152</v>
      </c>
      <c r="G380" s="200"/>
      <c r="H380" s="201" t="s">
        <v>28</v>
      </c>
      <c r="I380" s="203"/>
      <c r="J380" s="200"/>
      <c r="K380" s="200"/>
      <c r="L380" s="204"/>
      <c r="M380" s="205"/>
      <c r="N380" s="206"/>
      <c r="O380" s="206"/>
      <c r="P380" s="206"/>
      <c r="Q380" s="206"/>
      <c r="R380" s="206"/>
      <c r="S380" s="206"/>
      <c r="T380" s="207"/>
      <c r="AT380" s="208" t="s">
        <v>148</v>
      </c>
      <c r="AU380" s="208" t="s">
        <v>82</v>
      </c>
      <c r="AV380" s="13" t="s">
        <v>80</v>
      </c>
      <c r="AW380" s="13" t="s">
        <v>34</v>
      </c>
      <c r="AX380" s="13" t="s">
        <v>73</v>
      </c>
      <c r="AY380" s="208" t="s">
        <v>137</v>
      </c>
    </row>
    <row r="381" spans="1:65" s="14" customFormat="1" ht="10.199999999999999">
      <c r="B381" s="209"/>
      <c r="C381" s="210"/>
      <c r="D381" s="194" t="s">
        <v>148</v>
      </c>
      <c r="E381" s="211" t="s">
        <v>28</v>
      </c>
      <c r="F381" s="212" t="s">
        <v>457</v>
      </c>
      <c r="G381" s="210"/>
      <c r="H381" s="213">
        <v>444.53</v>
      </c>
      <c r="I381" s="214"/>
      <c r="J381" s="210"/>
      <c r="K381" s="210"/>
      <c r="L381" s="215"/>
      <c r="M381" s="216"/>
      <c r="N381" s="217"/>
      <c r="O381" s="217"/>
      <c r="P381" s="217"/>
      <c r="Q381" s="217"/>
      <c r="R381" s="217"/>
      <c r="S381" s="217"/>
      <c r="T381" s="218"/>
      <c r="AT381" s="219" t="s">
        <v>148</v>
      </c>
      <c r="AU381" s="219" t="s">
        <v>82</v>
      </c>
      <c r="AV381" s="14" t="s">
        <v>82</v>
      </c>
      <c r="AW381" s="14" t="s">
        <v>34</v>
      </c>
      <c r="AX381" s="14" t="s">
        <v>73</v>
      </c>
      <c r="AY381" s="219" t="s">
        <v>137</v>
      </c>
    </row>
    <row r="382" spans="1:65" s="16" customFormat="1" ht="10.199999999999999">
      <c r="B382" s="231"/>
      <c r="C382" s="232"/>
      <c r="D382" s="194" t="s">
        <v>148</v>
      </c>
      <c r="E382" s="233" t="s">
        <v>28</v>
      </c>
      <c r="F382" s="234" t="s">
        <v>232</v>
      </c>
      <c r="G382" s="232"/>
      <c r="H382" s="235">
        <v>882.13</v>
      </c>
      <c r="I382" s="236"/>
      <c r="J382" s="232"/>
      <c r="K382" s="232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148</v>
      </c>
      <c r="AU382" s="241" t="s">
        <v>82</v>
      </c>
      <c r="AV382" s="16" t="s">
        <v>162</v>
      </c>
      <c r="AW382" s="16" t="s">
        <v>34</v>
      </c>
      <c r="AX382" s="16" t="s">
        <v>73</v>
      </c>
      <c r="AY382" s="241" t="s">
        <v>137</v>
      </c>
    </row>
    <row r="383" spans="1:65" s="13" customFormat="1" ht="10.199999999999999">
      <c r="B383" s="199"/>
      <c r="C383" s="200"/>
      <c r="D383" s="194" t="s">
        <v>148</v>
      </c>
      <c r="E383" s="201" t="s">
        <v>28</v>
      </c>
      <c r="F383" s="202" t="s">
        <v>458</v>
      </c>
      <c r="G383" s="200"/>
      <c r="H383" s="201" t="s">
        <v>28</v>
      </c>
      <c r="I383" s="203"/>
      <c r="J383" s="200"/>
      <c r="K383" s="200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148</v>
      </c>
      <c r="AU383" s="208" t="s">
        <v>82</v>
      </c>
      <c r="AV383" s="13" t="s">
        <v>80</v>
      </c>
      <c r="AW383" s="13" t="s">
        <v>34</v>
      </c>
      <c r="AX383" s="13" t="s">
        <v>73</v>
      </c>
      <c r="AY383" s="208" t="s">
        <v>137</v>
      </c>
    </row>
    <row r="384" spans="1:65" s="14" customFormat="1" ht="10.199999999999999">
      <c r="B384" s="209"/>
      <c r="C384" s="210"/>
      <c r="D384" s="194" t="s">
        <v>148</v>
      </c>
      <c r="E384" s="211" t="s">
        <v>28</v>
      </c>
      <c r="F384" s="212" t="s">
        <v>398</v>
      </c>
      <c r="G384" s="210"/>
      <c r="H384" s="213">
        <v>71.27</v>
      </c>
      <c r="I384" s="214"/>
      <c r="J384" s="210"/>
      <c r="K384" s="210"/>
      <c r="L384" s="215"/>
      <c r="M384" s="216"/>
      <c r="N384" s="217"/>
      <c r="O384" s="217"/>
      <c r="P384" s="217"/>
      <c r="Q384" s="217"/>
      <c r="R384" s="217"/>
      <c r="S384" s="217"/>
      <c r="T384" s="218"/>
      <c r="AT384" s="219" t="s">
        <v>148</v>
      </c>
      <c r="AU384" s="219" t="s">
        <v>82</v>
      </c>
      <c r="AV384" s="14" t="s">
        <v>82</v>
      </c>
      <c r="AW384" s="14" t="s">
        <v>34</v>
      </c>
      <c r="AX384" s="14" t="s">
        <v>73</v>
      </c>
      <c r="AY384" s="219" t="s">
        <v>137</v>
      </c>
    </row>
    <row r="385" spans="1:65" s="15" customFormat="1" ht="10.199999999999999">
      <c r="B385" s="220"/>
      <c r="C385" s="221"/>
      <c r="D385" s="194" t="s">
        <v>148</v>
      </c>
      <c r="E385" s="222" t="s">
        <v>28</v>
      </c>
      <c r="F385" s="223" t="s">
        <v>154</v>
      </c>
      <c r="G385" s="221"/>
      <c r="H385" s="224">
        <v>953.4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148</v>
      </c>
      <c r="AU385" s="230" t="s">
        <v>82</v>
      </c>
      <c r="AV385" s="15" t="s">
        <v>144</v>
      </c>
      <c r="AW385" s="15" t="s">
        <v>34</v>
      </c>
      <c r="AX385" s="15" t="s">
        <v>80</v>
      </c>
      <c r="AY385" s="230" t="s">
        <v>137</v>
      </c>
    </row>
    <row r="386" spans="1:65" s="2" customFormat="1" ht="16.5" customHeight="1">
      <c r="A386" s="36"/>
      <c r="B386" s="37"/>
      <c r="C386" s="181" t="s">
        <v>459</v>
      </c>
      <c r="D386" s="181" t="s">
        <v>139</v>
      </c>
      <c r="E386" s="182" t="s">
        <v>460</v>
      </c>
      <c r="F386" s="183" t="s">
        <v>461</v>
      </c>
      <c r="G386" s="184" t="s">
        <v>142</v>
      </c>
      <c r="H386" s="185">
        <v>901</v>
      </c>
      <c r="I386" s="186"/>
      <c r="J386" s="187">
        <f>ROUND(I386*H386,2)</f>
        <v>0</v>
      </c>
      <c r="K386" s="183" t="s">
        <v>143</v>
      </c>
      <c r="L386" s="41"/>
      <c r="M386" s="188" t="s">
        <v>28</v>
      </c>
      <c r="N386" s="189" t="s">
        <v>46</v>
      </c>
      <c r="O386" s="67"/>
      <c r="P386" s="190">
        <f>O386*H386</f>
        <v>0</v>
      </c>
      <c r="Q386" s="190">
        <v>0.21251999999999999</v>
      </c>
      <c r="R386" s="190">
        <f>Q386*H386</f>
        <v>191.48051999999998</v>
      </c>
      <c r="S386" s="190">
        <v>0</v>
      </c>
      <c r="T386" s="191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2" t="s">
        <v>144</v>
      </c>
      <c r="AT386" s="192" t="s">
        <v>139</v>
      </c>
      <c r="AU386" s="192" t="s">
        <v>82</v>
      </c>
      <c r="AY386" s="19" t="s">
        <v>137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19" t="s">
        <v>144</v>
      </c>
      <c r="BK386" s="193">
        <f>ROUND(I386*H386,2)</f>
        <v>0</v>
      </c>
      <c r="BL386" s="19" t="s">
        <v>144</v>
      </c>
      <c r="BM386" s="192" t="s">
        <v>462</v>
      </c>
    </row>
    <row r="387" spans="1:65" s="2" customFormat="1" ht="10.199999999999999">
      <c r="A387" s="36"/>
      <c r="B387" s="37"/>
      <c r="C387" s="38"/>
      <c r="D387" s="194" t="s">
        <v>146</v>
      </c>
      <c r="E387" s="38"/>
      <c r="F387" s="195" t="s">
        <v>463</v>
      </c>
      <c r="G387" s="38"/>
      <c r="H387" s="38"/>
      <c r="I387" s="196"/>
      <c r="J387" s="38"/>
      <c r="K387" s="38"/>
      <c r="L387" s="41"/>
      <c r="M387" s="197"/>
      <c r="N387" s="198"/>
      <c r="O387" s="67"/>
      <c r="P387" s="67"/>
      <c r="Q387" s="67"/>
      <c r="R387" s="67"/>
      <c r="S387" s="67"/>
      <c r="T387" s="68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146</v>
      </c>
      <c r="AU387" s="19" t="s">
        <v>82</v>
      </c>
    </row>
    <row r="388" spans="1:65" s="13" customFormat="1" ht="10.199999999999999">
      <c r="B388" s="199"/>
      <c r="C388" s="200"/>
      <c r="D388" s="194" t="s">
        <v>148</v>
      </c>
      <c r="E388" s="201" t="s">
        <v>28</v>
      </c>
      <c r="F388" s="202" t="s">
        <v>464</v>
      </c>
      <c r="G388" s="200"/>
      <c r="H388" s="201" t="s">
        <v>28</v>
      </c>
      <c r="I388" s="203"/>
      <c r="J388" s="200"/>
      <c r="K388" s="200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148</v>
      </c>
      <c r="AU388" s="208" t="s">
        <v>82</v>
      </c>
      <c r="AV388" s="13" t="s">
        <v>80</v>
      </c>
      <c r="AW388" s="13" t="s">
        <v>34</v>
      </c>
      <c r="AX388" s="13" t="s">
        <v>73</v>
      </c>
      <c r="AY388" s="208" t="s">
        <v>137</v>
      </c>
    </row>
    <row r="389" spans="1:65" s="13" customFormat="1" ht="10.199999999999999">
      <c r="B389" s="199"/>
      <c r="C389" s="200"/>
      <c r="D389" s="194" t="s">
        <v>148</v>
      </c>
      <c r="E389" s="201" t="s">
        <v>28</v>
      </c>
      <c r="F389" s="202" t="s">
        <v>150</v>
      </c>
      <c r="G389" s="200"/>
      <c r="H389" s="201" t="s">
        <v>28</v>
      </c>
      <c r="I389" s="203"/>
      <c r="J389" s="200"/>
      <c r="K389" s="200"/>
      <c r="L389" s="204"/>
      <c r="M389" s="205"/>
      <c r="N389" s="206"/>
      <c r="O389" s="206"/>
      <c r="P389" s="206"/>
      <c r="Q389" s="206"/>
      <c r="R389" s="206"/>
      <c r="S389" s="206"/>
      <c r="T389" s="207"/>
      <c r="AT389" s="208" t="s">
        <v>148</v>
      </c>
      <c r="AU389" s="208" t="s">
        <v>82</v>
      </c>
      <c r="AV389" s="13" t="s">
        <v>80</v>
      </c>
      <c r="AW389" s="13" t="s">
        <v>34</v>
      </c>
      <c r="AX389" s="13" t="s">
        <v>73</v>
      </c>
      <c r="AY389" s="208" t="s">
        <v>137</v>
      </c>
    </row>
    <row r="390" spans="1:65" s="14" customFormat="1" ht="10.199999999999999">
      <c r="B390" s="209"/>
      <c r="C390" s="210"/>
      <c r="D390" s="194" t="s">
        <v>148</v>
      </c>
      <c r="E390" s="211" t="s">
        <v>28</v>
      </c>
      <c r="F390" s="212" t="s">
        <v>465</v>
      </c>
      <c r="G390" s="210"/>
      <c r="H390" s="213">
        <v>441.82</v>
      </c>
      <c r="I390" s="214"/>
      <c r="J390" s="210"/>
      <c r="K390" s="210"/>
      <c r="L390" s="215"/>
      <c r="M390" s="216"/>
      <c r="N390" s="217"/>
      <c r="O390" s="217"/>
      <c r="P390" s="217"/>
      <c r="Q390" s="217"/>
      <c r="R390" s="217"/>
      <c r="S390" s="217"/>
      <c r="T390" s="218"/>
      <c r="AT390" s="219" t="s">
        <v>148</v>
      </c>
      <c r="AU390" s="219" t="s">
        <v>82</v>
      </c>
      <c r="AV390" s="14" t="s">
        <v>82</v>
      </c>
      <c r="AW390" s="14" t="s">
        <v>34</v>
      </c>
      <c r="AX390" s="14" t="s">
        <v>73</v>
      </c>
      <c r="AY390" s="219" t="s">
        <v>137</v>
      </c>
    </row>
    <row r="391" spans="1:65" s="13" customFormat="1" ht="10.199999999999999">
      <c r="B391" s="199"/>
      <c r="C391" s="200"/>
      <c r="D391" s="194" t="s">
        <v>148</v>
      </c>
      <c r="E391" s="201" t="s">
        <v>28</v>
      </c>
      <c r="F391" s="202" t="s">
        <v>152</v>
      </c>
      <c r="G391" s="200"/>
      <c r="H391" s="201" t="s">
        <v>28</v>
      </c>
      <c r="I391" s="203"/>
      <c r="J391" s="200"/>
      <c r="K391" s="200"/>
      <c r="L391" s="204"/>
      <c r="M391" s="205"/>
      <c r="N391" s="206"/>
      <c r="O391" s="206"/>
      <c r="P391" s="206"/>
      <c r="Q391" s="206"/>
      <c r="R391" s="206"/>
      <c r="S391" s="206"/>
      <c r="T391" s="207"/>
      <c r="AT391" s="208" t="s">
        <v>148</v>
      </c>
      <c r="AU391" s="208" t="s">
        <v>82</v>
      </c>
      <c r="AV391" s="13" t="s">
        <v>80</v>
      </c>
      <c r="AW391" s="13" t="s">
        <v>34</v>
      </c>
      <c r="AX391" s="13" t="s">
        <v>73</v>
      </c>
      <c r="AY391" s="208" t="s">
        <v>137</v>
      </c>
    </row>
    <row r="392" spans="1:65" s="14" customFormat="1" ht="10.199999999999999">
      <c r="B392" s="209"/>
      <c r="C392" s="210"/>
      <c r="D392" s="194" t="s">
        <v>148</v>
      </c>
      <c r="E392" s="211" t="s">
        <v>28</v>
      </c>
      <c r="F392" s="212" t="s">
        <v>466</v>
      </c>
      <c r="G392" s="210"/>
      <c r="H392" s="213">
        <v>446.13</v>
      </c>
      <c r="I392" s="214"/>
      <c r="J392" s="210"/>
      <c r="K392" s="210"/>
      <c r="L392" s="215"/>
      <c r="M392" s="216"/>
      <c r="N392" s="217"/>
      <c r="O392" s="217"/>
      <c r="P392" s="217"/>
      <c r="Q392" s="217"/>
      <c r="R392" s="217"/>
      <c r="S392" s="217"/>
      <c r="T392" s="218"/>
      <c r="AT392" s="219" t="s">
        <v>148</v>
      </c>
      <c r="AU392" s="219" t="s">
        <v>82</v>
      </c>
      <c r="AV392" s="14" t="s">
        <v>82</v>
      </c>
      <c r="AW392" s="14" t="s">
        <v>34</v>
      </c>
      <c r="AX392" s="14" t="s">
        <v>73</v>
      </c>
      <c r="AY392" s="219" t="s">
        <v>137</v>
      </c>
    </row>
    <row r="393" spans="1:65" s="13" customFormat="1" ht="10.199999999999999">
      <c r="B393" s="199"/>
      <c r="C393" s="200"/>
      <c r="D393" s="194" t="s">
        <v>148</v>
      </c>
      <c r="E393" s="201" t="s">
        <v>28</v>
      </c>
      <c r="F393" s="202" t="s">
        <v>467</v>
      </c>
      <c r="G393" s="200"/>
      <c r="H393" s="201" t="s">
        <v>28</v>
      </c>
      <c r="I393" s="203"/>
      <c r="J393" s="200"/>
      <c r="K393" s="200"/>
      <c r="L393" s="204"/>
      <c r="M393" s="205"/>
      <c r="N393" s="206"/>
      <c r="O393" s="206"/>
      <c r="P393" s="206"/>
      <c r="Q393" s="206"/>
      <c r="R393" s="206"/>
      <c r="S393" s="206"/>
      <c r="T393" s="207"/>
      <c r="AT393" s="208" t="s">
        <v>148</v>
      </c>
      <c r="AU393" s="208" t="s">
        <v>82</v>
      </c>
      <c r="AV393" s="13" t="s">
        <v>80</v>
      </c>
      <c r="AW393" s="13" t="s">
        <v>34</v>
      </c>
      <c r="AX393" s="13" t="s">
        <v>73</v>
      </c>
      <c r="AY393" s="208" t="s">
        <v>137</v>
      </c>
    </row>
    <row r="394" spans="1:65" s="14" customFormat="1" ht="10.199999999999999">
      <c r="B394" s="209"/>
      <c r="C394" s="210"/>
      <c r="D394" s="194" t="s">
        <v>148</v>
      </c>
      <c r="E394" s="211" t="s">
        <v>28</v>
      </c>
      <c r="F394" s="212" t="s">
        <v>400</v>
      </c>
      <c r="G394" s="210"/>
      <c r="H394" s="213">
        <v>13.05</v>
      </c>
      <c r="I394" s="214"/>
      <c r="J394" s="210"/>
      <c r="K394" s="210"/>
      <c r="L394" s="215"/>
      <c r="M394" s="216"/>
      <c r="N394" s="217"/>
      <c r="O394" s="217"/>
      <c r="P394" s="217"/>
      <c r="Q394" s="217"/>
      <c r="R394" s="217"/>
      <c r="S394" s="217"/>
      <c r="T394" s="218"/>
      <c r="AT394" s="219" t="s">
        <v>148</v>
      </c>
      <c r="AU394" s="219" t="s">
        <v>82</v>
      </c>
      <c r="AV394" s="14" t="s">
        <v>82</v>
      </c>
      <c r="AW394" s="14" t="s">
        <v>34</v>
      </c>
      <c r="AX394" s="14" t="s">
        <v>73</v>
      </c>
      <c r="AY394" s="219" t="s">
        <v>137</v>
      </c>
    </row>
    <row r="395" spans="1:65" s="15" customFormat="1" ht="10.199999999999999">
      <c r="B395" s="220"/>
      <c r="C395" s="221"/>
      <c r="D395" s="194" t="s">
        <v>148</v>
      </c>
      <c r="E395" s="222" t="s">
        <v>28</v>
      </c>
      <c r="F395" s="223" t="s">
        <v>154</v>
      </c>
      <c r="G395" s="221"/>
      <c r="H395" s="224">
        <v>901</v>
      </c>
      <c r="I395" s="225"/>
      <c r="J395" s="221"/>
      <c r="K395" s="221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148</v>
      </c>
      <c r="AU395" s="230" t="s">
        <v>82</v>
      </c>
      <c r="AV395" s="15" t="s">
        <v>144</v>
      </c>
      <c r="AW395" s="15" t="s">
        <v>34</v>
      </c>
      <c r="AX395" s="15" t="s">
        <v>80</v>
      </c>
      <c r="AY395" s="230" t="s">
        <v>137</v>
      </c>
    </row>
    <row r="396" spans="1:65" s="2" customFormat="1" ht="16.5" customHeight="1">
      <c r="A396" s="36"/>
      <c r="B396" s="37"/>
      <c r="C396" s="181" t="s">
        <v>468</v>
      </c>
      <c r="D396" s="181" t="s">
        <v>139</v>
      </c>
      <c r="E396" s="182" t="s">
        <v>469</v>
      </c>
      <c r="F396" s="183" t="s">
        <v>470</v>
      </c>
      <c r="G396" s="184" t="s">
        <v>165</v>
      </c>
      <c r="H396" s="185">
        <v>9.3810000000000002</v>
      </c>
      <c r="I396" s="186"/>
      <c r="J396" s="187">
        <f>ROUND(I396*H396,2)</f>
        <v>0</v>
      </c>
      <c r="K396" s="183" t="s">
        <v>143</v>
      </c>
      <c r="L396" s="41"/>
      <c r="M396" s="188" t="s">
        <v>28</v>
      </c>
      <c r="N396" s="189" t="s">
        <v>46</v>
      </c>
      <c r="O396" s="67"/>
      <c r="P396" s="190">
        <f>O396*H396</f>
        <v>0</v>
      </c>
      <c r="Q396" s="190">
        <v>2.0874999999999999</v>
      </c>
      <c r="R396" s="190">
        <f>Q396*H396</f>
        <v>19.5828375</v>
      </c>
      <c r="S396" s="190">
        <v>0</v>
      </c>
      <c r="T396" s="191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92" t="s">
        <v>144</v>
      </c>
      <c r="AT396" s="192" t="s">
        <v>139</v>
      </c>
      <c r="AU396" s="192" t="s">
        <v>82</v>
      </c>
      <c r="AY396" s="19" t="s">
        <v>137</v>
      </c>
      <c r="BE396" s="193">
        <f>IF(N396="základní",J396,0)</f>
        <v>0</v>
      </c>
      <c r="BF396" s="193">
        <f>IF(N396="snížená",J396,0)</f>
        <v>0</v>
      </c>
      <c r="BG396" s="193">
        <f>IF(N396="zákl. přenesená",J396,0)</f>
        <v>0</v>
      </c>
      <c r="BH396" s="193">
        <f>IF(N396="sníž. přenesená",J396,0)</f>
        <v>0</v>
      </c>
      <c r="BI396" s="193">
        <f>IF(N396="nulová",J396,0)</f>
        <v>0</v>
      </c>
      <c r="BJ396" s="19" t="s">
        <v>144</v>
      </c>
      <c r="BK396" s="193">
        <f>ROUND(I396*H396,2)</f>
        <v>0</v>
      </c>
      <c r="BL396" s="19" t="s">
        <v>144</v>
      </c>
      <c r="BM396" s="192" t="s">
        <v>471</v>
      </c>
    </row>
    <row r="397" spans="1:65" s="2" customFormat="1" ht="10.199999999999999">
      <c r="A397" s="36"/>
      <c r="B397" s="37"/>
      <c r="C397" s="38"/>
      <c r="D397" s="194" t="s">
        <v>146</v>
      </c>
      <c r="E397" s="38"/>
      <c r="F397" s="195" t="s">
        <v>472</v>
      </c>
      <c r="G397" s="38"/>
      <c r="H397" s="38"/>
      <c r="I397" s="196"/>
      <c r="J397" s="38"/>
      <c r="K397" s="38"/>
      <c r="L397" s="41"/>
      <c r="M397" s="197"/>
      <c r="N397" s="198"/>
      <c r="O397" s="67"/>
      <c r="P397" s="67"/>
      <c r="Q397" s="67"/>
      <c r="R397" s="67"/>
      <c r="S397" s="67"/>
      <c r="T397" s="68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146</v>
      </c>
      <c r="AU397" s="19" t="s">
        <v>82</v>
      </c>
    </row>
    <row r="398" spans="1:65" s="13" customFormat="1" ht="10.199999999999999">
      <c r="B398" s="199"/>
      <c r="C398" s="200"/>
      <c r="D398" s="194" t="s">
        <v>148</v>
      </c>
      <c r="E398" s="201" t="s">
        <v>28</v>
      </c>
      <c r="F398" s="202" t="s">
        <v>473</v>
      </c>
      <c r="G398" s="200"/>
      <c r="H398" s="201" t="s">
        <v>28</v>
      </c>
      <c r="I398" s="203"/>
      <c r="J398" s="200"/>
      <c r="K398" s="200"/>
      <c r="L398" s="204"/>
      <c r="M398" s="205"/>
      <c r="N398" s="206"/>
      <c r="O398" s="206"/>
      <c r="P398" s="206"/>
      <c r="Q398" s="206"/>
      <c r="R398" s="206"/>
      <c r="S398" s="206"/>
      <c r="T398" s="207"/>
      <c r="AT398" s="208" t="s">
        <v>148</v>
      </c>
      <c r="AU398" s="208" t="s">
        <v>82</v>
      </c>
      <c r="AV398" s="13" t="s">
        <v>80</v>
      </c>
      <c r="AW398" s="13" t="s">
        <v>34</v>
      </c>
      <c r="AX398" s="13" t="s">
        <v>73</v>
      </c>
      <c r="AY398" s="208" t="s">
        <v>137</v>
      </c>
    </row>
    <row r="399" spans="1:65" s="13" customFormat="1" ht="10.199999999999999">
      <c r="B399" s="199"/>
      <c r="C399" s="200"/>
      <c r="D399" s="194" t="s">
        <v>148</v>
      </c>
      <c r="E399" s="201" t="s">
        <v>28</v>
      </c>
      <c r="F399" s="202" t="s">
        <v>474</v>
      </c>
      <c r="G399" s="200"/>
      <c r="H399" s="201" t="s">
        <v>28</v>
      </c>
      <c r="I399" s="203"/>
      <c r="J399" s="200"/>
      <c r="K399" s="200"/>
      <c r="L399" s="204"/>
      <c r="M399" s="205"/>
      <c r="N399" s="206"/>
      <c r="O399" s="206"/>
      <c r="P399" s="206"/>
      <c r="Q399" s="206"/>
      <c r="R399" s="206"/>
      <c r="S399" s="206"/>
      <c r="T399" s="207"/>
      <c r="AT399" s="208" t="s">
        <v>148</v>
      </c>
      <c r="AU399" s="208" t="s">
        <v>82</v>
      </c>
      <c r="AV399" s="13" t="s">
        <v>80</v>
      </c>
      <c r="AW399" s="13" t="s">
        <v>34</v>
      </c>
      <c r="AX399" s="13" t="s">
        <v>73</v>
      </c>
      <c r="AY399" s="208" t="s">
        <v>137</v>
      </c>
    </row>
    <row r="400" spans="1:65" s="14" customFormat="1" ht="10.199999999999999">
      <c r="B400" s="209"/>
      <c r="C400" s="210"/>
      <c r="D400" s="194" t="s">
        <v>148</v>
      </c>
      <c r="E400" s="211" t="s">
        <v>28</v>
      </c>
      <c r="F400" s="212" t="s">
        <v>475</v>
      </c>
      <c r="G400" s="210"/>
      <c r="H400" s="213">
        <v>7.1269999999999998</v>
      </c>
      <c r="I400" s="214"/>
      <c r="J400" s="210"/>
      <c r="K400" s="210"/>
      <c r="L400" s="215"/>
      <c r="M400" s="216"/>
      <c r="N400" s="217"/>
      <c r="O400" s="217"/>
      <c r="P400" s="217"/>
      <c r="Q400" s="217"/>
      <c r="R400" s="217"/>
      <c r="S400" s="217"/>
      <c r="T400" s="218"/>
      <c r="AT400" s="219" t="s">
        <v>148</v>
      </c>
      <c r="AU400" s="219" t="s">
        <v>82</v>
      </c>
      <c r="AV400" s="14" t="s">
        <v>82</v>
      </c>
      <c r="AW400" s="14" t="s">
        <v>34</v>
      </c>
      <c r="AX400" s="14" t="s">
        <v>73</v>
      </c>
      <c r="AY400" s="219" t="s">
        <v>137</v>
      </c>
    </row>
    <row r="401" spans="1:65" s="13" customFormat="1" ht="10.199999999999999">
      <c r="B401" s="199"/>
      <c r="C401" s="200"/>
      <c r="D401" s="194" t="s">
        <v>148</v>
      </c>
      <c r="E401" s="201" t="s">
        <v>28</v>
      </c>
      <c r="F401" s="202" t="s">
        <v>476</v>
      </c>
      <c r="G401" s="200"/>
      <c r="H401" s="201" t="s">
        <v>28</v>
      </c>
      <c r="I401" s="203"/>
      <c r="J401" s="200"/>
      <c r="K401" s="200"/>
      <c r="L401" s="204"/>
      <c r="M401" s="205"/>
      <c r="N401" s="206"/>
      <c r="O401" s="206"/>
      <c r="P401" s="206"/>
      <c r="Q401" s="206"/>
      <c r="R401" s="206"/>
      <c r="S401" s="206"/>
      <c r="T401" s="207"/>
      <c r="AT401" s="208" t="s">
        <v>148</v>
      </c>
      <c r="AU401" s="208" t="s">
        <v>82</v>
      </c>
      <c r="AV401" s="13" t="s">
        <v>80</v>
      </c>
      <c r="AW401" s="13" t="s">
        <v>34</v>
      </c>
      <c r="AX401" s="13" t="s">
        <v>73</v>
      </c>
      <c r="AY401" s="208" t="s">
        <v>137</v>
      </c>
    </row>
    <row r="402" spans="1:65" s="14" customFormat="1" ht="10.199999999999999">
      <c r="B402" s="209"/>
      <c r="C402" s="210"/>
      <c r="D402" s="194" t="s">
        <v>148</v>
      </c>
      <c r="E402" s="211" t="s">
        <v>28</v>
      </c>
      <c r="F402" s="212" t="s">
        <v>477</v>
      </c>
      <c r="G402" s="210"/>
      <c r="H402" s="213">
        <v>2.254</v>
      </c>
      <c r="I402" s="214"/>
      <c r="J402" s="210"/>
      <c r="K402" s="210"/>
      <c r="L402" s="215"/>
      <c r="M402" s="216"/>
      <c r="N402" s="217"/>
      <c r="O402" s="217"/>
      <c r="P402" s="217"/>
      <c r="Q402" s="217"/>
      <c r="R402" s="217"/>
      <c r="S402" s="217"/>
      <c r="T402" s="218"/>
      <c r="AT402" s="219" t="s">
        <v>148</v>
      </c>
      <c r="AU402" s="219" t="s">
        <v>82</v>
      </c>
      <c r="AV402" s="14" t="s">
        <v>82</v>
      </c>
      <c r="AW402" s="14" t="s">
        <v>34</v>
      </c>
      <c r="AX402" s="14" t="s">
        <v>73</v>
      </c>
      <c r="AY402" s="219" t="s">
        <v>137</v>
      </c>
    </row>
    <row r="403" spans="1:65" s="15" customFormat="1" ht="10.199999999999999">
      <c r="B403" s="220"/>
      <c r="C403" s="221"/>
      <c r="D403" s="194" t="s">
        <v>148</v>
      </c>
      <c r="E403" s="222" t="s">
        <v>28</v>
      </c>
      <c r="F403" s="223" t="s">
        <v>154</v>
      </c>
      <c r="G403" s="221"/>
      <c r="H403" s="224">
        <v>9.3810000000000002</v>
      </c>
      <c r="I403" s="225"/>
      <c r="J403" s="221"/>
      <c r="K403" s="221"/>
      <c r="L403" s="226"/>
      <c r="M403" s="227"/>
      <c r="N403" s="228"/>
      <c r="O403" s="228"/>
      <c r="P403" s="228"/>
      <c r="Q403" s="228"/>
      <c r="R403" s="228"/>
      <c r="S403" s="228"/>
      <c r="T403" s="229"/>
      <c r="AT403" s="230" t="s">
        <v>148</v>
      </c>
      <c r="AU403" s="230" t="s">
        <v>82</v>
      </c>
      <c r="AV403" s="15" t="s">
        <v>144</v>
      </c>
      <c r="AW403" s="15" t="s">
        <v>34</v>
      </c>
      <c r="AX403" s="15" t="s">
        <v>80</v>
      </c>
      <c r="AY403" s="230" t="s">
        <v>137</v>
      </c>
    </row>
    <row r="404" spans="1:65" s="2" customFormat="1" ht="16.5" customHeight="1">
      <c r="A404" s="36"/>
      <c r="B404" s="37"/>
      <c r="C404" s="181" t="s">
        <v>478</v>
      </c>
      <c r="D404" s="181" t="s">
        <v>139</v>
      </c>
      <c r="E404" s="182" t="s">
        <v>479</v>
      </c>
      <c r="F404" s="183" t="s">
        <v>480</v>
      </c>
      <c r="G404" s="184" t="s">
        <v>142</v>
      </c>
      <c r="H404" s="185">
        <v>23.2</v>
      </c>
      <c r="I404" s="186"/>
      <c r="J404" s="187">
        <f>ROUND(I404*H404,2)</f>
        <v>0</v>
      </c>
      <c r="K404" s="183" t="s">
        <v>143</v>
      </c>
      <c r="L404" s="41"/>
      <c r="M404" s="188" t="s">
        <v>28</v>
      </c>
      <c r="N404" s="189" t="s">
        <v>46</v>
      </c>
      <c r="O404" s="67"/>
      <c r="P404" s="190">
        <f>O404*H404</f>
        <v>0</v>
      </c>
      <c r="Q404" s="190">
        <v>2.1000000000000001E-4</v>
      </c>
      <c r="R404" s="190">
        <f>Q404*H404</f>
        <v>4.8720000000000005E-3</v>
      </c>
      <c r="S404" s="190">
        <v>0</v>
      </c>
      <c r="T404" s="191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92" t="s">
        <v>144</v>
      </c>
      <c r="AT404" s="192" t="s">
        <v>139</v>
      </c>
      <c r="AU404" s="192" t="s">
        <v>82</v>
      </c>
      <c r="AY404" s="19" t="s">
        <v>137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19" t="s">
        <v>144</v>
      </c>
      <c r="BK404" s="193">
        <f>ROUND(I404*H404,2)</f>
        <v>0</v>
      </c>
      <c r="BL404" s="19" t="s">
        <v>144</v>
      </c>
      <c r="BM404" s="192" t="s">
        <v>481</v>
      </c>
    </row>
    <row r="405" spans="1:65" s="2" customFormat="1" ht="19.2">
      <c r="A405" s="36"/>
      <c r="B405" s="37"/>
      <c r="C405" s="38"/>
      <c r="D405" s="194" t="s">
        <v>146</v>
      </c>
      <c r="E405" s="38"/>
      <c r="F405" s="195" t="s">
        <v>482</v>
      </c>
      <c r="G405" s="38"/>
      <c r="H405" s="38"/>
      <c r="I405" s="196"/>
      <c r="J405" s="38"/>
      <c r="K405" s="38"/>
      <c r="L405" s="41"/>
      <c r="M405" s="197"/>
      <c r="N405" s="198"/>
      <c r="O405" s="67"/>
      <c r="P405" s="67"/>
      <c r="Q405" s="67"/>
      <c r="R405" s="67"/>
      <c r="S405" s="67"/>
      <c r="T405" s="68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146</v>
      </c>
      <c r="AU405" s="19" t="s">
        <v>82</v>
      </c>
    </row>
    <row r="406" spans="1:65" s="13" customFormat="1" ht="10.199999999999999">
      <c r="B406" s="199"/>
      <c r="C406" s="200"/>
      <c r="D406" s="194" t="s">
        <v>148</v>
      </c>
      <c r="E406" s="201" t="s">
        <v>28</v>
      </c>
      <c r="F406" s="202" t="s">
        <v>483</v>
      </c>
      <c r="G406" s="200"/>
      <c r="H406" s="201" t="s">
        <v>28</v>
      </c>
      <c r="I406" s="203"/>
      <c r="J406" s="200"/>
      <c r="K406" s="200"/>
      <c r="L406" s="204"/>
      <c r="M406" s="205"/>
      <c r="N406" s="206"/>
      <c r="O406" s="206"/>
      <c r="P406" s="206"/>
      <c r="Q406" s="206"/>
      <c r="R406" s="206"/>
      <c r="S406" s="206"/>
      <c r="T406" s="207"/>
      <c r="AT406" s="208" t="s">
        <v>148</v>
      </c>
      <c r="AU406" s="208" t="s">
        <v>82</v>
      </c>
      <c r="AV406" s="13" t="s">
        <v>80</v>
      </c>
      <c r="AW406" s="13" t="s">
        <v>34</v>
      </c>
      <c r="AX406" s="13" t="s">
        <v>73</v>
      </c>
      <c r="AY406" s="208" t="s">
        <v>137</v>
      </c>
    </row>
    <row r="407" spans="1:65" s="13" customFormat="1" ht="10.199999999999999">
      <c r="B407" s="199"/>
      <c r="C407" s="200"/>
      <c r="D407" s="194" t="s">
        <v>148</v>
      </c>
      <c r="E407" s="201" t="s">
        <v>28</v>
      </c>
      <c r="F407" s="202" t="s">
        <v>484</v>
      </c>
      <c r="G407" s="200"/>
      <c r="H407" s="201" t="s">
        <v>28</v>
      </c>
      <c r="I407" s="203"/>
      <c r="J407" s="200"/>
      <c r="K407" s="200"/>
      <c r="L407" s="204"/>
      <c r="M407" s="205"/>
      <c r="N407" s="206"/>
      <c r="O407" s="206"/>
      <c r="P407" s="206"/>
      <c r="Q407" s="206"/>
      <c r="R407" s="206"/>
      <c r="S407" s="206"/>
      <c r="T407" s="207"/>
      <c r="AT407" s="208" t="s">
        <v>148</v>
      </c>
      <c r="AU407" s="208" t="s">
        <v>82</v>
      </c>
      <c r="AV407" s="13" t="s">
        <v>80</v>
      </c>
      <c r="AW407" s="13" t="s">
        <v>34</v>
      </c>
      <c r="AX407" s="13" t="s">
        <v>73</v>
      </c>
      <c r="AY407" s="208" t="s">
        <v>137</v>
      </c>
    </row>
    <row r="408" spans="1:65" s="14" customFormat="1" ht="10.199999999999999">
      <c r="B408" s="209"/>
      <c r="C408" s="210"/>
      <c r="D408" s="194" t="s">
        <v>148</v>
      </c>
      <c r="E408" s="211" t="s">
        <v>28</v>
      </c>
      <c r="F408" s="212" t="s">
        <v>485</v>
      </c>
      <c r="G408" s="210"/>
      <c r="H408" s="213">
        <v>14.4</v>
      </c>
      <c r="I408" s="214"/>
      <c r="J408" s="210"/>
      <c r="K408" s="210"/>
      <c r="L408" s="215"/>
      <c r="M408" s="216"/>
      <c r="N408" s="217"/>
      <c r="O408" s="217"/>
      <c r="P408" s="217"/>
      <c r="Q408" s="217"/>
      <c r="R408" s="217"/>
      <c r="S408" s="217"/>
      <c r="T408" s="218"/>
      <c r="AT408" s="219" t="s">
        <v>148</v>
      </c>
      <c r="AU408" s="219" t="s">
        <v>82</v>
      </c>
      <c r="AV408" s="14" t="s">
        <v>82</v>
      </c>
      <c r="AW408" s="14" t="s">
        <v>34</v>
      </c>
      <c r="AX408" s="14" t="s">
        <v>73</v>
      </c>
      <c r="AY408" s="219" t="s">
        <v>137</v>
      </c>
    </row>
    <row r="409" spans="1:65" s="13" customFormat="1" ht="10.199999999999999">
      <c r="B409" s="199"/>
      <c r="C409" s="200"/>
      <c r="D409" s="194" t="s">
        <v>148</v>
      </c>
      <c r="E409" s="201" t="s">
        <v>28</v>
      </c>
      <c r="F409" s="202" t="s">
        <v>486</v>
      </c>
      <c r="G409" s="200"/>
      <c r="H409" s="201" t="s">
        <v>28</v>
      </c>
      <c r="I409" s="203"/>
      <c r="J409" s="200"/>
      <c r="K409" s="200"/>
      <c r="L409" s="204"/>
      <c r="M409" s="205"/>
      <c r="N409" s="206"/>
      <c r="O409" s="206"/>
      <c r="P409" s="206"/>
      <c r="Q409" s="206"/>
      <c r="R409" s="206"/>
      <c r="S409" s="206"/>
      <c r="T409" s="207"/>
      <c r="AT409" s="208" t="s">
        <v>148</v>
      </c>
      <c r="AU409" s="208" t="s">
        <v>82</v>
      </c>
      <c r="AV409" s="13" t="s">
        <v>80</v>
      </c>
      <c r="AW409" s="13" t="s">
        <v>34</v>
      </c>
      <c r="AX409" s="13" t="s">
        <v>73</v>
      </c>
      <c r="AY409" s="208" t="s">
        <v>137</v>
      </c>
    </row>
    <row r="410" spans="1:65" s="14" customFormat="1" ht="10.199999999999999">
      <c r="B410" s="209"/>
      <c r="C410" s="210"/>
      <c r="D410" s="194" t="s">
        <v>148</v>
      </c>
      <c r="E410" s="211" t="s">
        <v>28</v>
      </c>
      <c r="F410" s="212" t="s">
        <v>487</v>
      </c>
      <c r="G410" s="210"/>
      <c r="H410" s="213">
        <v>8.8000000000000007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148</v>
      </c>
      <c r="AU410" s="219" t="s">
        <v>82</v>
      </c>
      <c r="AV410" s="14" t="s">
        <v>82</v>
      </c>
      <c r="AW410" s="14" t="s">
        <v>34</v>
      </c>
      <c r="AX410" s="14" t="s">
        <v>73</v>
      </c>
      <c r="AY410" s="219" t="s">
        <v>137</v>
      </c>
    </row>
    <row r="411" spans="1:65" s="15" customFormat="1" ht="10.199999999999999">
      <c r="B411" s="220"/>
      <c r="C411" s="221"/>
      <c r="D411" s="194" t="s">
        <v>148</v>
      </c>
      <c r="E411" s="222" t="s">
        <v>28</v>
      </c>
      <c r="F411" s="223" t="s">
        <v>154</v>
      </c>
      <c r="G411" s="221"/>
      <c r="H411" s="224">
        <v>23.2</v>
      </c>
      <c r="I411" s="225"/>
      <c r="J411" s="221"/>
      <c r="K411" s="221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148</v>
      </c>
      <c r="AU411" s="230" t="s">
        <v>82</v>
      </c>
      <c r="AV411" s="15" t="s">
        <v>144</v>
      </c>
      <c r="AW411" s="15" t="s">
        <v>34</v>
      </c>
      <c r="AX411" s="15" t="s">
        <v>80</v>
      </c>
      <c r="AY411" s="230" t="s">
        <v>137</v>
      </c>
    </row>
    <row r="412" spans="1:65" s="2" customFormat="1" ht="16.5" customHeight="1">
      <c r="A412" s="36"/>
      <c r="B412" s="37"/>
      <c r="C412" s="242" t="s">
        <v>488</v>
      </c>
      <c r="D412" s="242" t="s">
        <v>354</v>
      </c>
      <c r="E412" s="243" t="s">
        <v>489</v>
      </c>
      <c r="F412" s="244" t="s">
        <v>490</v>
      </c>
      <c r="G412" s="245" t="s">
        <v>142</v>
      </c>
      <c r="H412" s="246">
        <v>25.056000000000001</v>
      </c>
      <c r="I412" s="247"/>
      <c r="J412" s="248">
        <f>ROUND(I412*H412,2)</f>
        <v>0</v>
      </c>
      <c r="K412" s="244" t="s">
        <v>143</v>
      </c>
      <c r="L412" s="249"/>
      <c r="M412" s="250" t="s">
        <v>28</v>
      </c>
      <c r="N412" s="251" t="s">
        <v>46</v>
      </c>
      <c r="O412" s="67"/>
      <c r="P412" s="190">
        <f>O412*H412</f>
        <v>0</v>
      </c>
      <c r="Q412" s="190">
        <v>1.8000000000000001E-4</v>
      </c>
      <c r="R412" s="190">
        <f>Q412*H412</f>
        <v>4.5100800000000005E-3</v>
      </c>
      <c r="S412" s="190">
        <v>0</v>
      </c>
      <c r="T412" s="191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92" t="s">
        <v>203</v>
      </c>
      <c r="AT412" s="192" t="s">
        <v>354</v>
      </c>
      <c r="AU412" s="192" t="s">
        <v>82</v>
      </c>
      <c r="AY412" s="19" t="s">
        <v>137</v>
      </c>
      <c r="BE412" s="193">
        <f>IF(N412="základní",J412,0)</f>
        <v>0</v>
      </c>
      <c r="BF412" s="193">
        <f>IF(N412="snížená",J412,0)</f>
        <v>0</v>
      </c>
      <c r="BG412" s="193">
        <f>IF(N412="zákl. přenesená",J412,0)</f>
        <v>0</v>
      </c>
      <c r="BH412" s="193">
        <f>IF(N412="sníž. přenesená",J412,0)</f>
        <v>0</v>
      </c>
      <c r="BI412" s="193">
        <f>IF(N412="nulová",J412,0)</f>
        <v>0</v>
      </c>
      <c r="BJ412" s="19" t="s">
        <v>144</v>
      </c>
      <c r="BK412" s="193">
        <f>ROUND(I412*H412,2)</f>
        <v>0</v>
      </c>
      <c r="BL412" s="19" t="s">
        <v>144</v>
      </c>
      <c r="BM412" s="192" t="s">
        <v>491</v>
      </c>
    </row>
    <row r="413" spans="1:65" s="2" customFormat="1" ht="10.199999999999999">
      <c r="A413" s="36"/>
      <c r="B413" s="37"/>
      <c r="C413" s="38"/>
      <c r="D413" s="194" t="s">
        <v>146</v>
      </c>
      <c r="E413" s="38"/>
      <c r="F413" s="195" t="s">
        <v>490</v>
      </c>
      <c r="G413" s="38"/>
      <c r="H413" s="38"/>
      <c r="I413" s="196"/>
      <c r="J413" s="38"/>
      <c r="K413" s="38"/>
      <c r="L413" s="41"/>
      <c r="M413" s="197"/>
      <c r="N413" s="198"/>
      <c r="O413" s="67"/>
      <c r="P413" s="67"/>
      <c r="Q413" s="67"/>
      <c r="R413" s="67"/>
      <c r="S413" s="67"/>
      <c r="T413" s="68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146</v>
      </c>
      <c r="AU413" s="19" t="s">
        <v>82</v>
      </c>
    </row>
    <row r="414" spans="1:65" s="13" customFormat="1" ht="10.199999999999999">
      <c r="B414" s="199"/>
      <c r="C414" s="200"/>
      <c r="D414" s="194" t="s">
        <v>148</v>
      </c>
      <c r="E414" s="201" t="s">
        <v>28</v>
      </c>
      <c r="F414" s="202" t="s">
        <v>492</v>
      </c>
      <c r="G414" s="200"/>
      <c r="H414" s="201" t="s">
        <v>28</v>
      </c>
      <c r="I414" s="203"/>
      <c r="J414" s="200"/>
      <c r="K414" s="200"/>
      <c r="L414" s="204"/>
      <c r="M414" s="205"/>
      <c r="N414" s="206"/>
      <c r="O414" s="206"/>
      <c r="P414" s="206"/>
      <c r="Q414" s="206"/>
      <c r="R414" s="206"/>
      <c r="S414" s="206"/>
      <c r="T414" s="207"/>
      <c r="AT414" s="208" t="s">
        <v>148</v>
      </c>
      <c r="AU414" s="208" t="s">
        <v>82</v>
      </c>
      <c r="AV414" s="13" t="s">
        <v>80</v>
      </c>
      <c r="AW414" s="13" t="s">
        <v>34</v>
      </c>
      <c r="AX414" s="13" t="s">
        <v>73</v>
      </c>
      <c r="AY414" s="208" t="s">
        <v>137</v>
      </c>
    </row>
    <row r="415" spans="1:65" s="13" customFormat="1" ht="10.199999999999999">
      <c r="B415" s="199"/>
      <c r="C415" s="200"/>
      <c r="D415" s="194" t="s">
        <v>148</v>
      </c>
      <c r="E415" s="201" t="s">
        <v>28</v>
      </c>
      <c r="F415" s="202" t="s">
        <v>484</v>
      </c>
      <c r="G415" s="200"/>
      <c r="H415" s="201" t="s">
        <v>28</v>
      </c>
      <c r="I415" s="203"/>
      <c r="J415" s="200"/>
      <c r="K415" s="200"/>
      <c r="L415" s="204"/>
      <c r="M415" s="205"/>
      <c r="N415" s="206"/>
      <c r="O415" s="206"/>
      <c r="P415" s="206"/>
      <c r="Q415" s="206"/>
      <c r="R415" s="206"/>
      <c r="S415" s="206"/>
      <c r="T415" s="207"/>
      <c r="AT415" s="208" t="s">
        <v>148</v>
      </c>
      <c r="AU415" s="208" t="s">
        <v>82</v>
      </c>
      <c r="AV415" s="13" t="s">
        <v>80</v>
      </c>
      <c r="AW415" s="13" t="s">
        <v>34</v>
      </c>
      <c r="AX415" s="13" t="s">
        <v>73</v>
      </c>
      <c r="AY415" s="208" t="s">
        <v>137</v>
      </c>
    </row>
    <row r="416" spans="1:65" s="14" customFormat="1" ht="10.199999999999999">
      <c r="B416" s="209"/>
      <c r="C416" s="210"/>
      <c r="D416" s="194" t="s">
        <v>148</v>
      </c>
      <c r="E416" s="211" t="s">
        <v>28</v>
      </c>
      <c r="F416" s="212" t="s">
        <v>493</v>
      </c>
      <c r="G416" s="210"/>
      <c r="H416" s="213">
        <v>15.552</v>
      </c>
      <c r="I416" s="214"/>
      <c r="J416" s="210"/>
      <c r="K416" s="210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148</v>
      </c>
      <c r="AU416" s="219" t="s">
        <v>82</v>
      </c>
      <c r="AV416" s="14" t="s">
        <v>82</v>
      </c>
      <c r="AW416" s="14" t="s">
        <v>34</v>
      </c>
      <c r="AX416" s="14" t="s">
        <v>73</v>
      </c>
      <c r="AY416" s="219" t="s">
        <v>137</v>
      </c>
    </row>
    <row r="417" spans="1:65" s="13" customFormat="1" ht="10.199999999999999">
      <c r="B417" s="199"/>
      <c r="C417" s="200"/>
      <c r="D417" s="194" t="s">
        <v>148</v>
      </c>
      <c r="E417" s="201" t="s">
        <v>28</v>
      </c>
      <c r="F417" s="202" t="s">
        <v>486</v>
      </c>
      <c r="G417" s="200"/>
      <c r="H417" s="201" t="s">
        <v>28</v>
      </c>
      <c r="I417" s="203"/>
      <c r="J417" s="200"/>
      <c r="K417" s="200"/>
      <c r="L417" s="204"/>
      <c r="M417" s="205"/>
      <c r="N417" s="206"/>
      <c r="O417" s="206"/>
      <c r="P417" s="206"/>
      <c r="Q417" s="206"/>
      <c r="R417" s="206"/>
      <c r="S417" s="206"/>
      <c r="T417" s="207"/>
      <c r="AT417" s="208" t="s">
        <v>148</v>
      </c>
      <c r="AU417" s="208" t="s">
        <v>82</v>
      </c>
      <c r="AV417" s="13" t="s">
        <v>80</v>
      </c>
      <c r="AW417" s="13" t="s">
        <v>34</v>
      </c>
      <c r="AX417" s="13" t="s">
        <v>73</v>
      </c>
      <c r="AY417" s="208" t="s">
        <v>137</v>
      </c>
    </row>
    <row r="418" spans="1:65" s="14" customFormat="1" ht="10.199999999999999">
      <c r="B418" s="209"/>
      <c r="C418" s="210"/>
      <c r="D418" s="194" t="s">
        <v>148</v>
      </c>
      <c r="E418" s="211" t="s">
        <v>28</v>
      </c>
      <c r="F418" s="212" t="s">
        <v>494</v>
      </c>
      <c r="G418" s="210"/>
      <c r="H418" s="213">
        <v>9.5039999999999996</v>
      </c>
      <c r="I418" s="214"/>
      <c r="J418" s="210"/>
      <c r="K418" s="210"/>
      <c r="L418" s="215"/>
      <c r="M418" s="216"/>
      <c r="N418" s="217"/>
      <c r="O418" s="217"/>
      <c r="P418" s="217"/>
      <c r="Q418" s="217"/>
      <c r="R418" s="217"/>
      <c r="S418" s="217"/>
      <c r="T418" s="218"/>
      <c r="AT418" s="219" t="s">
        <v>148</v>
      </c>
      <c r="AU418" s="219" t="s">
        <v>82</v>
      </c>
      <c r="AV418" s="14" t="s">
        <v>82</v>
      </c>
      <c r="AW418" s="14" t="s">
        <v>34</v>
      </c>
      <c r="AX418" s="14" t="s">
        <v>73</v>
      </c>
      <c r="AY418" s="219" t="s">
        <v>137</v>
      </c>
    </row>
    <row r="419" spans="1:65" s="15" customFormat="1" ht="10.199999999999999">
      <c r="B419" s="220"/>
      <c r="C419" s="221"/>
      <c r="D419" s="194" t="s">
        <v>148</v>
      </c>
      <c r="E419" s="222" t="s">
        <v>28</v>
      </c>
      <c r="F419" s="223" t="s">
        <v>154</v>
      </c>
      <c r="G419" s="221"/>
      <c r="H419" s="224">
        <v>25.056000000000001</v>
      </c>
      <c r="I419" s="225"/>
      <c r="J419" s="221"/>
      <c r="K419" s="221"/>
      <c r="L419" s="226"/>
      <c r="M419" s="227"/>
      <c r="N419" s="228"/>
      <c r="O419" s="228"/>
      <c r="P419" s="228"/>
      <c r="Q419" s="228"/>
      <c r="R419" s="228"/>
      <c r="S419" s="228"/>
      <c r="T419" s="229"/>
      <c r="AT419" s="230" t="s">
        <v>148</v>
      </c>
      <c r="AU419" s="230" t="s">
        <v>82</v>
      </c>
      <c r="AV419" s="15" t="s">
        <v>144</v>
      </c>
      <c r="AW419" s="15" t="s">
        <v>34</v>
      </c>
      <c r="AX419" s="15" t="s">
        <v>80</v>
      </c>
      <c r="AY419" s="230" t="s">
        <v>137</v>
      </c>
    </row>
    <row r="420" spans="1:65" s="2" customFormat="1" ht="16.5" customHeight="1">
      <c r="A420" s="36"/>
      <c r="B420" s="37"/>
      <c r="C420" s="181" t="s">
        <v>495</v>
      </c>
      <c r="D420" s="181" t="s">
        <v>139</v>
      </c>
      <c r="E420" s="182" t="s">
        <v>496</v>
      </c>
      <c r="F420" s="183" t="s">
        <v>497</v>
      </c>
      <c r="G420" s="184" t="s">
        <v>165</v>
      </c>
      <c r="H420" s="185">
        <v>93.16</v>
      </c>
      <c r="I420" s="186"/>
      <c r="J420" s="187">
        <f>ROUND(I420*H420,2)</f>
        <v>0</v>
      </c>
      <c r="K420" s="183" t="s">
        <v>143</v>
      </c>
      <c r="L420" s="41"/>
      <c r="M420" s="188" t="s">
        <v>28</v>
      </c>
      <c r="N420" s="189" t="s">
        <v>46</v>
      </c>
      <c r="O420" s="67"/>
      <c r="P420" s="190">
        <f>O420*H420</f>
        <v>0</v>
      </c>
      <c r="Q420" s="190">
        <v>2.5068199999999998</v>
      </c>
      <c r="R420" s="190">
        <f>Q420*H420</f>
        <v>233.53535119999998</v>
      </c>
      <c r="S420" s="190">
        <v>0</v>
      </c>
      <c r="T420" s="191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92" t="s">
        <v>144</v>
      </c>
      <c r="AT420" s="192" t="s">
        <v>139</v>
      </c>
      <c r="AU420" s="192" t="s">
        <v>82</v>
      </c>
      <c r="AY420" s="19" t="s">
        <v>137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19" t="s">
        <v>144</v>
      </c>
      <c r="BK420" s="193">
        <f>ROUND(I420*H420,2)</f>
        <v>0</v>
      </c>
      <c r="BL420" s="19" t="s">
        <v>144</v>
      </c>
      <c r="BM420" s="192" t="s">
        <v>498</v>
      </c>
    </row>
    <row r="421" spans="1:65" s="2" customFormat="1" ht="19.2">
      <c r="A421" s="36"/>
      <c r="B421" s="37"/>
      <c r="C421" s="38"/>
      <c r="D421" s="194" t="s">
        <v>146</v>
      </c>
      <c r="E421" s="38"/>
      <c r="F421" s="195" t="s">
        <v>499</v>
      </c>
      <c r="G421" s="38"/>
      <c r="H421" s="38"/>
      <c r="I421" s="196"/>
      <c r="J421" s="38"/>
      <c r="K421" s="38"/>
      <c r="L421" s="41"/>
      <c r="M421" s="197"/>
      <c r="N421" s="198"/>
      <c r="O421" s="67"/>
      <c r="P421" s="67"/>
      <c r="Q421" s="67"/>
      <c r="R421" s="67"/>
      <c r="S421" s="67"/>
      <c r="T421" s="68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146</v>
      </c>
      <c r="AU421" s="19" t="s">
        <v>82</v>
      </c>
    </row>
    <row r="422" spans="1:65" s="13" customFormat="1" ht="10.199999999999999">
      <c r="B422" s="199"/>
      <c r="C422" s="200"/>
      <c r="D422" s="194" t="s">
        <v>148</v>
      </c>
      <c r="E422" s="201" t="s">
        <v>28</v>
      </c>
      <c r="F422" s="202" t="s">
        <v>500</v>
      </c>
      <c r="G422" s="200"/>
      <c r="H422" s="201" t="s">
        <v>28</v>
      </c>
      <c r="I422" s="203"/>
      <c r="J422" s="200"/>
      <c r="K422" s="200"/>
      <c r="L422" s="204"/>
      <c r="M422" s="205"/>
      <c r="N422" s="206"/>
      <c r="O422" s="206"/>
      <c r="P422" s="206"/>
      <c r="Q422" s="206"/>
      <c r="R422" s="206"/>
      <c r="S422" s="206"/>
      <c r="T422" s="207"/>
      <c r="AT422" s="208" t="s">
        <v>148</v>
      </c>
      <c r="AU422" s="208" t="s">
        <v>82</v>
      </c>
      <c r="AV422" s="13" t="s">
        <v>80</v>
      </c>
      <c r="AW422" s="13" t="s">
        <v>34</v>
      </c>
      <c r="AX422" s="13" t="s">
        <v>73</v>
      </c>
      <c r="AY422" s="208" t="s">
        <v>137</v>
      </c>
    </row>
    <row r="423" spans="1:65" s="13" customFormat="1" ht="10.199999999999999">
      <c r="B423" s="199"/>
      <c r="C423" s="200"/>
      <c r="D423" s="194" t="s">
        <v>148</v>
      </c>
      <c r="E423" s="201" t="s">
        <v>28</v>
      </c>
      <c r="F423" s="202" t="s">
        <v>501</v>
      </c>
      <c r="G423" s="200"/>
      <c r="H423" s="201" t="s">
        <v>28</v>
      </c>
      <c r="I423" s="203"/>
      <c r="J423" s="200"/>
      <c r="K423" s="200"/>
      <c r="L423" s="204"/>
      <c r="M423" s="205"/>
      <c r="N423" s="206"/>
      <c r="O423" s="206"/>
      <c r="P423" s="206"/>
      <c r="Q423" s="206"/>
      <c r="R423" s="206"/>
      <c r="S423" s="206"/>
      <c r="T423" s="207"/>
      <c r="AT423" s="208" t="s">
        <v>148</v>
      </c>
      <c r="AU423" s="208" t="s">
        <v>82</v>
      </c>
      <c r="AV423" s="13" t="s">
        <v>80</v>
      </c>
      <c r="AW423" s="13" t="s">
        <v>34</v>
      </c>
      <c r="AX423" s="13" t="s">
        <v>73</v>
      </c>
      <c r="AY423" s="208" t="s">
        <v>137</v>
      </c>
    </row>
    <row r="424" spans="1:65" s="13" customFormat="1" ht="10.199999999999999">
      <c r="B424" s="199"/>
      <c r="C424" s="200"/>
      <c r="D424" s="194" t="s">
        <v>148</v>
      </c>
      <c r="E424" s="201" t="s">
        <v>28</v>
      </c>
      <c r="F424" s="202" t="s">
        <v>150</v>
      </c>
      <c r="G424" s="200"/>
      <c r="H424" s="201" t="s">
        <v>28</v>
      </c>
      <c r="I424" s="203"/>
      <c r="J424" s="200"/>
      <c r="K424" s="200"/>
      <c r="L424" s="204"/>
      <c r="M424" s="205"/>
      <c r="N424" s="206"/>
      <c r="O424" s="206"/>
      <c r="P424" s="206"/>
      <c r="Q424" s="206"/>
      <c r="R424" s="206"/>
      <c r="S424" s="206"/>
      <c r="T424" s="207"/>
      <c r="AT424" s="208" t="s">
        <v>148</v>
      </c>
      <c r="AU424" s="208" t="s">
        <v>82</v>
      </c>
      <c r="AV424" s="13" t="s">
        <v>80</v>
      </c>
      <c r="AW424" s="13" t="s">
        <v>34</v>
      </c>
      <c r="AX424" s="13" t="s">
        <v>73</v>
      </c>
      <c r="AY424" s="208" t="s">
        <v>137</v>
      </c>
    </row>
    <row r="425" spans="1:65" s="14" customFormat="1" ht="10.199999999999999">
      <c r="B425" s="209"/>
      <c r="C425" s="210"/>
      <c r="D425" s="194" t="s">
        <v>148</v>
      </c>
      <c r="E425" s="211" t="s">
        <v>28</v>
      </c>
      <c r="F425" s="212" t="s">
        <v>502</v>
      </c>
      <c r="G425" s="210"/>
      <c r="H425" s="213">
        <v>38.58</v>
      </c>
      <c r="I425" s="214"/>
      <c r="J425" s="210"/>
      <c r="K425" s="210"/>
      <c r="L425" s="215"/>
      <c r="M425" s="216"/>
      <c r="N425" s="217"/>
      <c r="O425" s="217"/>
      <c r="P425" s="217"/>
      <c r="Q425" s="217"/>
      <c r="R425" s="217"/>
      <c r="S425" s="217"/>
      <c r="T425" s="218"/>
      <c r="AT425" s="219" t="s">
        <v>148</v>
      </c>
      <c r="AU425" s="219" t="s">
        <v>82</v>
      </c>
      <c r="AV425" s="14" t="s">
        <v>82</v>
      </c>
      <c r="AW425" s="14" t="s">
        <v>34</v>
      </c>
      <c r="AX425" s="14" t="s">
        <v>73</v>
      </c>
      <c r="AY425" s="219" t="s">
        <v>137</v>
      </c>
    </row>
    <row r="426" spans="1:65" s="13" customFormat="1" ht="10.199999999999999">
      <c r="B426" s="199"/>
      <c r="C426" s="200"/>
      <c r="D426" s="194" t="s">
        <v>148</v>
      </c>
      <c r="E426" s="201" t="s">
        <v>28</v>
      </c>
      <c r="F426" s="202" t="s">
        <v>152</v>
      </c>
      <c r="G426" s="200"/>
      <c r="H426" s="201" t="s">
        <v>28</v>
      </c>
      <c r="I426" s="203"/>
      <c r="J426" s="200"/>
      <c r="K426" s="200"/>
      <c r="L426" s="204"/>
      <c r="M426" s="205"/>
      <c r="N426" s="206"/>
      <c r="O426" s="206"/>
      <c r="P426" s="206"/>
      <c r="Q426" s="206"/>
      <c r="R426" s="206"/>
      <c r="S426" s="206"/>
      <c r="T426" s="207"/>
      <c r="AT426" s="208" t="s">
        <v>148</v>
      </c>
      <c r="AU426" s="208" t="s">
        <v>82</v>
      </c>
      <c r="AV426" s="13" t="s">
        <v>80</v>
      </c>
      <c r="AW426" s="13" t="s">
        <v>34</v>
      </c>
      <c r="AX426" s="13" t="s">
        <v>73</v>
      </c>
      <c r="AY426" s="208" t="s">
        <v>137</v>
      </c>
    </row>
    <row r="427" spans="1:65" s="14" customFormat="1" ht="10.199999999999999">
      <c r="B427" s="209"/>
      <c r="C427" s="210"/>
      <c r="D427" s="194" t="s">
        <v>148</v>
      </c>
      <c r="E427" s="211" t="s">
        <v>28</v>
      </c>
      <c r="F427" s="212" t="s">
        <v>503</v>
      </c>
      <c r="G427" s="210"/>
      <c r="H427" s="213">
        <v>41.41</v>
      </c>
      <c r="I427" s="214"/>
      <c r="J427" s="210"/>
      <c r="K427" s="210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148</v>
      </c>
      <c r="AU427" s="219" t="s">
        <v>82</v>
      </c>
      <c r="AV427" s="14" t="s">
        <v>82</v>
      </c>
      <c r="AW427" s="14" t="s">
        <v>34</v>
      </c>
      <c r="AX427" s="14" t="s">
        <v>73</v>
      </c>
      <c r="AY427" s="219" t="s">
        <v>137</v>
      </c>
    </row>
    <row r="428" spans="1:65" s="16" customFormat="1" ht="10.199999999999999">
      <c r="B428" s="231"/>
      <c r="C428" s="232"/>
      <c r="D428" s="194" t="s">
        <v>148</v>
      </c>
      <c r="E428" s="233" t="s">
        <v>28</v>
      </c>
      <c r="F428" s="234" t="s">
        <v>232</v>
      </c>
      <c r="G428" s="232"/>
      <c r="H428" s="235">
        <v>79.989999999999995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148</v>
      </c>
      <c r="AU428" s="241" t="s">
        <v>82</v>
      </c>
      <c r="AV428" s="16" t="s">
        <v>162</v>
      </c>
      <c r="AW428" s="16" t="s">
        <v>34</v>
      </c>
      <c r="AX428" s="16" t="s">
        <v>73</v>
      </c>
      <c r="AY428" s="241" t="s">
        <v>137</v>
      </c>
    </row>
    <row r="429" spans="1:65" s="13" customFormat="1" ht="10.199999999999999">
      <c r="B429" s="199"/>
      <c r="C429" s="200"/>
      <c r="D429" s="194" t="s">
        <v>148</v>
      </c>
      <c r="E429" s="201" t="s">
        <v>28</v>
      </c>
      <c r="F429" s="202" t="s">
        <v>504</v>
      </c>
      <c r="G429" s="200"/>
      <c r="H429" s="201" t="s">
        <v>28</v>
      </c>
      <c r="I429" s="203"/>
      <c r="J429" s="200"/>
      <c r="K429" s="200"/>
      <c r="L429" s="204"/>
      <c r="M429" s="205"/>
      <c r="N429" s="206"/>
      <c r="O429" s="206"/>
      <c r="P429" s="206"/>
      <c r="Q429" s="206"/>
      <c r="R429" s="206"/>
      <c r="S429" s="206"/>
      <c r="T429" s="207"/>
      <c r="AT429" s="208" t="s">
        <v>148</v>
      </c>
      <c r="AU429" s="208" t="s">
        <v>82</v>
      </c>
      <c r="AV429" s="13" t="s">
        <v>80</v>
      </c>
      <c r="AW429" s="13" t="s">
        <v>34</v>
      </c>
      <c r="AX429" s="13" t="s">
        <v>73</v>
      </c>
      <c r="AY429" s="208" t="s">
        <v>137</v>
      </c>
    </row>
    <row r="430" spans="1:65" s="14" customFormat="1" ht="10.199999999999999">
      <c r="B430" s="209"/>
      <c r="C430" s="210"/>
      <c r="D430" s="194" t="s">
        <v>148</v>
      </c>
      <c r="E430" s="211" t="s">
        <v>28</v>
      </c>
      <c r="F430" s="212" t="s">
        <v>505</v>
      </c>
      <c r="G430" s="210"/>
      <c r="H430" s="213">
        <v>6.78</v>
      </c>
      <c r="I430" s="214"/>
      <c r="J430" s="210"/>
      <c r="K430" s="210"/>
      <c r="L430" s="215"/>
      <c r="M430" s="216"/>
      <c r="N430" s="217"/>
      <c r="O430" s="217"/>
      <c r="P430" s="217"/>
      <c r="Q430" s="217"/>
      <c r="R430" s="217"/>
      <c r="S430" s="217"/>
      <c r="T430" s="218"/>
      <c r="AT430" s="219" t="s">
        <v>148</v>
      </c>
      <c r="AU430" s="219" t="s">
        <v>82</v>
      </c>
      <c r="AV430" s="14" t="s">
        <v>82</v>
      </c>
      <c r="AW430" s="14" t="s">
        <v>34</v>
      </c>
      <c r="AX430" s="14" t="s">
        <v>73</v>
      </c>
      <c r="AY430" s="219" t="s">
        <v>137</v>
      </c>
    </row>
    <row r="431" spans="1:65" s="13" customFormat="1" ht="10.199999999999999">
      <c r="B431" s="199"/>
      <c r="C431" s="200"/>
      <c r="D431" s="194" t="s">
        <v>148</v>
      </c>
      <c r="E431" s="201" t="s">
        <v>28</v>
      </c>
      <c r="F431" s="202" t="s">
        <v>506</v>
      </c>
      <c r="G431" s="200"/>
      <c r="H431" s="201" t="s">
        <v>28</v>
      </c>
      <c r="I431" s="203"/>
      <c r="J431" s="200"/>
      <c r="K431" s="200"/>
      <c r="L431" s="204"/>
      <c r="M431" s="205"/>
      <c r="N431" s="206"/>
      <c r="O431" s="206"/>
      <c r="P431" s="206"/>
      <c r="Q431" s="206"/>
      <c r="R431" s="206"/>
      <c r="S431" s="206"/>
      <c r="T431" s="207"/>
      <c r="AT431" s="208" t="s">
        <v>148</v>
      </c>
      <c r="AU431" s="208" t="s">
        <v>82</v>
      </c>
      <c r="AV431" s="13" t="s">
        <v>80</v>
      </c>
      <c r="AW431" s="13" t="s">
        <v>34</v>
      </c>
      <c r="AX431" s="13" t="s">
        <v>73</v>
      </c>
      <c r="AY431" s="208" t="s">
        <v>137</v>
      </c>
    </row>
    <row r="432" spans="1:65" s="14" customFormat="1" ht="10.199999999999999">
      <c r="B432" s="209"/>
      <c r="C432" s="210"/>
      <c r="D432" s="194" t="s">
        <v>148</v>
      </c>
      <c r="E432" s="211" t="s">
        <v>28</v>
      </c>
      <c r="F432" s="212" t="s">
        <v>507</v>
      </c>
      <c r="G432" s="210"/>
      <c r="H432" s="213">
        <v>6.39</v>
      </c>
      <c r="I432" s="214"/>
      <c r="J432" s="210"/>
      <c r="K432" s="210"/>
      <c r="L432" s="215"/>
      <c r="M432" s="216"/>
      <c r="N432" s="217"/>
      <c r="O432" s="217"/>
      <c r="P432" s="217"/>
      <c r="Q432" s="217"/>
      <c r="R432" s="217"/>
      <c r="S432" s="217"/>
      <c r="T432" s="218"/>
      <c r="AT432" s="219" t="s">
        <v>148</v>
      </c>
      <c r="AU432" s="219" t="s">
        <v>82</v>
      </c>
      <c r="AV432" s="14" t="s">
        <v>82</v>
      </c>
      <c r="AW432" s="14" t="s">
        <v>34</v>
      </c>
      <c r="AX432" s="14" t="s">
        <v>73</v>
      </c>
      <c r="AY432" s="219" t="s">
        <v>137</v>
      </c>
    </row>
    <row r="433" spans="1:65" s="15" customFormat="1" ht="10.199999999999999">
      <c r="B433" s="220"/>
      <c r="C433" s="221"/>
      <c r="D433" s="194" t="s">
        <v>148</v>
      </c>
      <c r="E433" s="222" t="s">
        <v>28</v>
      </c>
      <c r="F433" s="223" t="s">
        <v>154</v>
      </c>
      <c r="G433" s="221"/>
      <c r="H433" s="224">
        <v>93.16</v>
      </c>
      <c r="I433" s="225"/>
      <c r="J433" s="221"/>
      <c r="K433" s="221"/>
      <c r="L433" s="226"/>
      <c r="M433" s="227"/>
      <c r="N433" s="228"/>
      <c r="O433" s="228"/>
      <c r="P433" s="228"/>
      <c r="Q433" s="228"/>
      <c r="R433" s="228"/>
      <c r="S433" s="228"/>
      <c r="T433" s="229"/>
      <c r="AT433" s="230" t="s">
        <v>148</v>
      </c>
      <c r="AU433" s="230" t="s">
        <v>82</v>
      </c>
      <c r="AV433" s="15" t="s">
        <v>144</v>
      </c>
      <c r="AW433" s="15" t="s">
        <v>34</v>
      </c>
      <c r="AX433" s="15" t="s">
        <v>80</v>
      </c>
      <c r="AY433" s="230" t="s">
        <v>137</v>
      </c>
    </row>
    <row r="434" spans="1:65" s="2" customFormat="1" ht="16.5" customHeight="1">
      <c r="A434" s="36"/>
      <c r="B434" s="37"/>
      <c r="C434" s="181" t="s">
        <v>508</v>
      </c>
      <c r="D434" s="181" t="s">
        <v>139</v>
      </c>
      <c r="E434" s="182" t="s">
        <v>509</v>
      </c>
      <c r="F434" s="183" t="s">
        <v>510</v>
      </c>
      <c r="G434" s="184" t="s">
        <v>165</v>
      </c>
      <c r="H434" s="185">
        <v>4</v>
      </c>
      <c r="I434" s="186"/>
      <c r="J434" s="187">
        <f>ROUND(I434*H434,2)</f>
        <v>0</v>
      </c>
      <c r="K434" s="183" t="s">
        <v>143</v>
      </c>
      <c r="L434" s="41"/>
      <c r="M434" s="188" t="s">
        <v>28</v>
      </c>
      <c r="N434" s="189" t="s">
        <v>46</v>
      </c>
      <c r="O434" s="67"/>
      <c r="P434" s="190">
        <f>O434*H434</f>
        <v>0</v>
      </c>
      <c r="Q434" s="190">
        <v>2.4340799999999998</v>
      </c>
      <c r="R434" s="190">
        <f>Q434*H434</f>
        <v>9.7363199999999992</v>
      </c>
      <c r="S434" s="190">
        <v>0</v>
      </c>
      <c r="T434" s="191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2" t="s">
        <v>144</v>
      </c>
      <c r="AT434" s="192" t="s">
        <v>139</v>
      </c>
      <c r="AU434" s="192" t="s">
        <v>82</v>
      </c>
      <c r="AY434" s="19" t="s">
        <v>137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19" t="s">
        <v>144</v>
      </c>
      <c r="BK434" s="193">
        <f>ROUND(I434*H434,2)</f>
        <v>0</v>
      </c>
      <c r="BL434" s="19" t="s">
        <v>144</v>
      </c>
      <c r="BM434" s="192" t="s">
        <v>511</v>
      </c>
    </row>
    <row r="435" spans="1:65" s="2" customFormat="1" ht="10.199999999999999">
      <c r="A435" s="36"/>
      <c r="B435" s="37"/>
      <c r="C435" s="38"/>
      <c r="D435" s="194" t="s">
        <v>146</v>
      </c>
      <c r="E435" s="38"/>
      <c r="F435" s="195" t="s">
        <v>512</v>
      </c>
      <c r="G435" s="38"/>
      <c r="H435" s="38"/>
      <c r="I435" s="196"/>
      <c r="J435" s="38"/>
      <c r="K435" s="38"/>
      <c r="L435" s="41"/>
      <c r="M435" s="197"/>
      <c r="N435" s="198"/>
      <c r="O435" s="67"/>
      <c r="P435" s="67"/>
      <c r="Q435" s="67"/>
      <c r="R435" s="67"/>
      <c r="S435" s="67"/>
      <c r="T435" s="68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146</v>
      </c>
      <c r="AU435" s="19" t="s">
        <v>82</v>
      </c>
    </row>
    <row r="436" spans="1:65" s="13" customFormat="1" ht="20.399999999999999">
      <c r="B436" s="199"/>
      <c r="C436" s="200"/>
      <c r="D436" s="194" t="s">
        <v>148</v>
      </c>
      <c r="E436" s="201" t="s">
        <v>28</v>
      </c>
      <c r="F436" s="202" t="s">
        <v>513</v>
      </c>
      <c r="G436" s="200"/>
      <c r="H436" s="201" t="s">
        <v>28</v>
      </c>
      <c r="I436" s="203"/>
      <c r="J436" s="200"/>
      <c r="K436" s="200"/>
      <c r="L436" s="204"/>
      <c r="M436" s="205"/>
      <c r="N436" s="206"/>
      <c r="O436" s="206"/>
      <c r="P436" s="206"/>
      <c r="Q436" s="206"/>
      <c r="R436" s="206"/>
      <c r="S436" s="206"/>
      <c r="T436" s="207"/>
      <c r="AT436" s="208" t="s">
        <v>148</v>
      </c>
      <c r="AU436" s="208" t="s">
        <v>82</v>
      </c>
      <c r="AV436" s="13" t="s">
        <v>80</v>
      </c>
      <c r="AW436" s="13" t="s">
        <v>34</v>
      </c>
      <c r="AX436" s="13" t="s">
        <v>73</v>
      </c>
      <c r="AY436" s="208" t="s">
        <v>137</v>
      </c>
    </row>
    <row r="437" spans="1:65" s="14" customFormat="1" ht="10.199999999999999">
      <c r="B437" s="209"/>
      <c r="C437" s="210"/>
      <c r="D437" s="194" t="s">
        <v>148</v>
      </c>
      <c r="E437" s="211" t="s">
        <v>28</v>
      </c>
      <c r="F437" s="212" t="s">
        <v>181</v>
      </c>
      <c r="G437" s="210"/>
      <c r="H437" s="213">
        <v>4</v>
      </c>
      <c r="I437" s="214"/>
      <c r="J437" s="210"/>
      <c r="K437" s="210"/>
      <c r="L437" s="215"/>
      <c r="M437" s="216"/>
      <c r="N437" s="217"/>
      <c r="O437" s="217"/>
      <c r="P437" s="217"/>
      <c r="Q437" s="217"/>
      <c r="R437" s="217"/>
      <c r="S437" s="217"/>
      <c r="T437" s="218"/>
      <c r="AT437" s="219" t="s">
        <v>148</v>
      </c>
      <c r="AU437" s="219" t="s">
        <v>82</v>
      </c>
      <c r="AV437" s="14" t="s">
        <v>82</v>
      </c>
      <c r="AW437" s="14" t="s">
        <v>34</v>
      </c>
      <c r="AX437" s="14" t="s">
        <v>80</v>
      </c>
      <c r="AY437" s="219" t="s">
        <v>137</v>
      </c>
    </row>
    <row r="438" spans="1:65" s="2" customFormat="1" ht="16.5" customHeight="1">
      <c r="A438" s="36"/>
      <c r="B438" s="37"/>
      <c r="C438" s="181" t="s">
        <v>514</v>
      </c>
      <c r="D438" s="181" t="s">
        <v>139</v>
      </c>
      <c r="E438" s="182" t="s">
        <v>515</v>
      </c>
      <c r="F438" s="183" t="s">
        <v>516</v>
      </c>
      <c r="G438" s="184" t="s">
        <v>142</v>
      </c>
      <c r="H438" s="185">
        <v>16</v>
      </c>
      <c r="I438" s="186"/>
      <c r="J438" s="187">
        <f>ROUND(I438*H438,2)</f>
        <v>0</v>
      </c>
      <c r="K438" s="183" t="s">
        <v>143</v>
      </c>
      <c r="L438" s="41"/>
      <c r="M438" s="188" t="s">
        <v>28</v>
      </c>
      <c r="N438" s="189" t="s">
        <v>46</v>
      </c>
      <c r="O438" s="67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92" t="s">
        <v>144</v>
      </c>
      <c r="AT438" s="192" t="s">
        <v>139</v>
      </c>
      <c r="AU438" s="192" t="s">
        <v>82</v>
      </c>
      <c r="AY438" s="19" t="s">
        <v>137</v>
      </c>
      <c r="BE438" s="193">
        <f>IF(N438="základní",J438,0)</f>
        <v>0</v>
      </c>
      <c r="BF438" s="193">
        <f>IF(N438="snížená",J438,0)</f>
        <v>0</v>
      </c>
      <c r="BG438" s="193">
        <f>IF(N438="zákl. přenesená",J438,0)</f>
        <v>0</v>
      </c>
      <c r="BH438" s="193">
        <f>IF(N438="sníž. přenesená",J438,0)</f>
        <v>0</v>
      </c>
      <c r="BI438" s="193">
        <f>IF(N438="nulová",J438,0)</f>
        <v>0</v>
      </c>
      <c r="BJ438" s="19" t="s">
        <v>144</v>
      </c>
      <c r="BK438" s="193">
        <f>ROUND(I438*H438,2)</f>
        <v>0</v>
      </c>
      <c r="BL438" s="19" t="s">
        <v>144</v>
      </c>
      <c r="BM438" s="192" t="s">
        <v>517</v>
      </c>
    </row>
    <row r="439" spans="1:65" s="2" customFormat="1" ht="19.2">
      <c r="A439" s="36"/>
      <c r="B439" s="37"/>
      <c r="C439" s="38"/>
      <c r="D439" s="194" t="s">
        <v>146</v>
      </c>
      <c r="E439" s="38"/>
      <c r="F439" s="195" t="s">
        <v>518</v>
      </c>
      <c r="G439" s="38"/>
      <c r="H439" s="38"/>
      <c r="I439" s="196"/>
      <c r="J439" s="38"/>
      <c r="K439" s="38"/>
      <c r="L439" s="41"/>
      <c r="M439" s="197"/>
      <c r="N439" s="198"/>
      <c r="O439" s="67"/>
      <c r="P439" s="67"/>
      <c r="Q439" s="67"/>
      <c r="R439" s="67"/>
      <c r="S439" s="67"/>
      <c r="T439" s="68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9" t="s">
        <v>146</v>
      </c>
      <c r="AU439" s="19" t="s">
        <v>82</v>
      </c>
    </row>
    <row r="440" spans="1:65" s="13" customFormat="1" ht="10.199999999999999">
      <c r="B440" s="199"/>
      <c r="C440" s="200"/>
      <c r="D440" s="194" t="s">
        <v>148</v>
      </c>
      <c r="E440" s="201" t="s">
        <v>28</v>
      </c>
      <c r="F440" s="202" t="s">
        <v>519</v>
      </c>
      <c r="G440" s="200"/>
      <c r="H440" s="201" t="s">
        <v>28</v>
      </c>
      <c r="I440" s="203"/>
      <c r="J440" s="200"/>
      <c r="K440" s="200"/>
      <c r="L440" s="204"/>
      <c r="M440" s="205"/>
      <c r="N440" s="206"/>
      <c r="O440" s="206"/>
      <c r="P440" s="206"/>
      <c r="Q440" s="206"/>
      <c r="R440" s="206"/>
      <c r="S440" s="206"/>
      <c r="T440" s="207"/>
      <c r="AT440" s="208" t="s">
        <v>148</v>
      </c>
      <c r="AU440" s="208" t="s">
        <v>82</v>
      </c>
      <c r="AV440" s="13" t="s">
        <v>80</v>
      </c>
      <c r="AW440" s="13" t="s">
        <v>34</v>
      </c>
      <c r="AX440" s="13" t="s">
        <v>73</v>
      </c>
      <c r="AY440" s="208" t="s">
        <v>137</v>
      </c>
    </row>
    <row r="441" spans="1:65" s="14" customFormat="1" ht="10.199999999999999">
      <c r="B441" s="209"/>
      <c r="C441" s="210"/>
      <c r="D441" s="194" t="s">
        <v>148</v>
      </c>
      <c r="E441" s="211" t="s">
        <v>28</v>
      </c>
      <c r="F441" s="212" t="s">
        <v>520</v>
      </c>
      <c r="G441" s="210"/>
      <c r="H441" s="213">
        <v>16</v>
      </c>
      <c r="I441" s="214"/>
      <c r="J441" s="210"/>
      <c r="K441" s="210"/>
      <c r="L441" s="215"/>
      <c r="M441" s="216"/>
      <c r="N441" s="217"/>
      <c r="O441" s="217"/>
      <c r="P441" s="217"/>
      <c r="Q441" s="217"/>
      <c r="R441" s="217"/>
      <c r="S441" s="217"/>
      <c r="T441" s="218"/>
      <c r="AT441" s="219" t="s">
        <v>148</v>
      </c>
      <c r="AU441" s="219" t="s">
        <v>82</v>
      </c>
      <c r="AV441" s="14" t="s">
        <v>82</v>
      </c>
      <c r="AW441" s="14" t="s">
        <v>34</v>
      </c>
      <c r="AX441" s="14" t="s">
        <v>80</v>
      </c>
      <c r="AY441" s="219" t="s">
        <v>137</v>
      </c>
    </row>
    <row r="442" spans="1:65" s="2" customFormat="1" ht="16.5" customHeight="1">
      <c r="A442" s="36"/>
      <c r="B442" s="37"/>
      <c r="C442" s="181" t="s">
        <v>521</v>
      </c>
      <c r="D442" s="181" t="s">
        <v>139</v>
      </c>
      <c r="E442" s="182" t="s">
        <v>522</v>
      </c>
      <c r="F442" s="183" t="s">
        <v>523</v>
      </c>
      <c r="G442" s="184" t="s">
        <v>165</v>
      </c>
      <c r="H442" s="185">
        <v>44.61</v>
      </c>
      <c r="I442" s="186"/>
      <c r="J442" s="187">
        <f>ROUND(I442*H442,2)</f>
        <v>0</v>
      </c>
      <c r="K442" s="183" t="s">
        <v>143</v>
      </c>
      <c r="L442" s="41"/>
      <c r="M442" s="188" t="s">
        <v>28</v>
      </c>
      <c r="N442" s="189" t="s">
        <v>46</v>
      </c>
      <c r="O442" s="67"/>
      <c r="P442" s="190">
        <f>O442*H442</f>
        <v>0</v>
      </c>
      <c r="Q442" s="190">
        <v>1.9967999999999999</v>
      </c>
      <c r="R442" s="190">
        <f>Q442*H442</f>
        <v>89.077247999999997</v>
      </c>
      <c r="S442" s="190">
        <v>0</v>
      </c>
      <c r="T442" s="191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92" t="s">
        <v>144</v>
      </c>
      <c r="AT442" s="192" t="s">
        <v>139</v>
      </c>
      <c r="AU442" s="192" t="s">
        <v>82</v>
      </c>
      <c r="AY442" s="19" t="s">
        <v>137</v>
      </c>
      <c r="BE442" s="193">
        <f>IF(N442="základní",J442,0)</f>
        <v>0</v>
      </c>
      <c r="BF442" s="193">
        <f>IF(N442="snížená",J442,0)</f>
        <v>0</v>
      </c>
      <c r="BG442" s="193">
        <f>IF(N442="zákl. přenesená",J442,0)</f>
        <v>0</v>
      </c>
      <c r="BH442" s="193">
        <f>IF(N442="sníž. přenesená",J442,0)</f>
        <v>0</v>
      </c>
      <c r="BI442" s="193">
        <f>IF(N442="nulová",J442,0)</f>
        <v>0</v>
      </c>
      <c r="BJ442" s="19" t="s">
        <v>144</v>
      </c>
      <c r="BK442" s="193">
        <f>ROUND(I442*H442,2)</f>
        <v>0</v>
      </c>
      <c r="BL442" s="19" t="s">
        <v>144</v>
      </c>
      <c r="BM442" s="192" t="s">
        <v>524</v>
      </c>
    </row>
    <row r="443" spans="1:65" s="2" customFormat="1" ht="19.2">
      <c r="A443" s="36"/>
      <c r="B443" s="37"/>
      <c r="C443" s="38"/>
      <c r="D443" s="194" t="s">
        <v>146</v>
      </c>
      <c r="E443" s="38"/>
      <c r="F443" s="195" t="s">
        <v>525</v>
      </c>
      <c r="G443" s="38"/>
      <c r="H443" s="38"/>
      <c r="I443" s="196"/>
      <c r="J443" s="38"/>
      <c r="K443" s="38"/>
      <c r="L443" s="41"/>
      <c r="M443" s="197"/>
      <c r="N443" s="198"/>
      <c r="O443" s="67"/>
      <c r="P443" s="67"/>
      <c r="Q443" s="67"/>
      <c r="R443" s="67"/>
      <c r="S443" s="67"/>
      <c r="T443" s="68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9" t="s">
        <v>146</v>
      </c>
      <c r="AU443" s="19" t="s">
        <v>82</v>
      </c>
    </row>
    <row r="444" spans="1:65" s="13" customFormat="1" ht="20.399999999999999">
      <c r="B444" s="199"/>
      <c r="C444" s="200"/>
      <c r="D444" s="194" t="s">
        <v>148</v>
      </c>
      <c r="E444" s="201" t="s">
        <v>28</v>
      </c>
      <c r="F444" s="202" t="s">
        <v>526</v>
      </c>
      <c r="G444" s="200"/>
      <c r="H444" s="201" t="s">
        <v>28</v>
      </c>
      <c r="I444" s="203"/>
      <c r="J444" s="200"/>
      <c r="K444" s="200"/>
      <c r="L444" s="204"/>
      <c r="M444" s="205"/>
      <c r="N444" s="206"/>
      <c r="O444" s="206"/>
      <c r="P444" s="206"/>
      <c r="Q444" s="206"/>
      <c r="R444" s="206"/>
      <c r="S444" s="206"/>
      <c r="T444" s="207"/>
      <c r="AT444" s="208" t="s">
        <v>148</v>
      </c>
      <c r="AU444" s="208" t="s">
        <v>82</v>
      </c>
      <c r="AV444" s="13" t="s">
        <v>80</v>
      </c>
      <c r="AW444" s="13" t="s">
        <v>34</v>
      </c>
      <c r="AX444" s="13" t="s">
        <v>73</v>
      </c>
      <c r="AY444" s="208" t="s">
        <v>137</v>
      </c>
    </row>
    <row r="445" spans="1:65" s="13" customFormat="1" ht="10.199999999999999">
      <c r="B445" s="199"/>
      <c r="C445" s="200"/>
      <c r="D445" s="194" t="s">
        <v>148</v>
      </c>
      <c r="E445" s="201" t="s">
        <v>28</v>
      </c>
      <c r="F445" s="202" t="s">
        <v>150</v>
      </c>
      <c r="G445" s="200"/>
      <c r="H445" s="201" t="s">
        <v>28</v>
      </c>
      <c r="I445" s="203"/>
      <c r="J445" s="200"/>
      <c r="K445" s="200"/>
      <c r="L445" s="204"/>
      <c r="M445" s="205"/>
      <c r="N445" s="206"/>
      <c r="O445" s="206"/>
      <c r="P445" s="206"/>
      <c r="Q445" s="206"/>
      <c r="R445" s="206"/>
      <c r="S445" s="206"/>
      <c r="T445" s="207"/>
      <c r="AT445" s="208" t="s">
        <v>148</v>
      </c>
      <c r="AU445" s="208" t="s">
        <v>82</v>
      </c>
      <c r="AV445" s="13" t="s">
        <v>80</v>
      </c>
      <c r="AW445" s="13" t="s">
        <v>34</v>
      </c>
      <c r="AX445" s="13" t="s">
        <v>73</v>
      </c>
      <c r="AY445" s="208" t="s">
        <v>137</v>
      </c>
    </row>
    <row r="446" spans="1:65" s="14" customFormat="1" ht="10.199999999999999">
      <c r="B446" s="209"/>
      <c r="C446" s="210"/>
      <c r="D446" s="194" t="s">
        <v>148</v>
      </c>
      <c r="E446" s="211" t="s">
        <v>28</v>
      </c>
      <c r="F446" s="212" t="s">
        <v>527</v>
      </c>
      <c r="G446" s="210"/>
      <c r="H446" s="213">
        <v>14.23</v>
      </c>
      <c r="I446" s="214"/>
      <c r="J446" s="210"/>
      <c r="K446" s="210"/>
      <c r="L446" s="215"/>
      <c r="M446" s="216"/>
      <c r="N446" s="217"/>
      <c r="O446" s="217"/>
      <c r="P446" s="217"/>
      <c r="Q446" s="217"/>
      <c r="R446" s="217"/>
      <c r="S446" s="217"/>
      <c r="T446" s="218"/>
      <c r="AT446" s="219" t="s">
        <v>148</v>
      </c>
      <c r="AU446" s="219" t="s">
        <v>82</v>
      </c>
      <c r="AV446" s="14" t="s">
        <v>82</v>
      </c>
      <c r="AW446" s="14" t="s">
        <v>34</v>
      </c>
      <c r="AX446" s="14" t="s">
        <v>73</v>
      </c>
      <c r="AY446" s="219" t="s">
        <v>137</v>
      </c>
    </row>
    <row r="447" spans="1:65" s="13" customFormat="1" ht="10.199999999999999">
      <c r="B447" s="199"/>
      <c r="C447" s="200"/>
      <c r="D447" s="194" t="s">
        <v>148</v>
      </c>
      <c r="E447" s="201" t="s">
        <v>28</v>
      </c>
      <c r="F447" s="202" t="s">
        <v>152</v>
      </c>
      <c r="G447" s="200"/>
      <c r="H447" s="201" t="s">
        <v>28</v>
      </c>
      <c r="I447" s="203"/>
      <c r="J447" s="200"/>
      <c r="K447" s="200"/>
      <c r="L447" s="204"/>
      <c r="M447" s="205"/>
      <c r="N447" s="206"/>
      <c r="O447" s="206"/>
      <c r="P447" s="206"/>
      <c r="Q447" s="206"/>
      <c r="R447" s="206"/>
      <c r="S447" s="206"/>
      <c r="T447" s="207"/>
      <c r="AT447" s="208" t="s">
        <v>148</v>
      </c>
      <c r="AU447" s="208" t="s">
        <v>82</v>
      </c>
      <c r="AV447" s="13" t="s">
        <v>80</v>
      </c>
      <c r="AW447" s="13" t="s">
        <v>34</v>
      </c>
      <c r="AX447" s="13" t="s">
        <v>73</v>
      </c>
      <c r="AY447" s="208" t="s">
        <v>137</v>
      </c>
    </row>
    <row r="448" spans="1:65" s="14" customFormat="1" ht="10.199999999999999">
      <c r="B448" s="209"/>
      <c r="C448" s="210"/>
      <c r="D448" s="194" t="s">
        <v>148</v>
      </c>
      <c r="E448" s="211" t="s">
        <v>28</v>
      </c>
      <c r="F448" s="212" t="s">
        <v>528</v>
      </c>
      <c r="G448" s="210"/>
      <c r="H448" s="213">
        <v>30.38</v>
      </c>
      <c r="I448" s="214"/>
      <c r="J448" s="210"/>
      <c r="K448" s="210"/>
      <c r="L448" s="215"/>
      <c r="M448" s="216"/>
      <c r="N448" s="217"/>
      <c r="O448" s="217"/>
      <c r="P448" s="217"/>
      <c r="Q448" s="217"/>
      <c r="R448" s="217"/>
      <c r="S448" s="217"/>
      <c r="T448" s="218"/>
      <c r="AT448" s="219" t="s">
        <v>148</v>
      </c>
      <c r="AU448" s="219" t="s">
        <v>82</v>
      </c>
      <c r="AV448" s="14" t="s">
        <v>82</v>
      </c>
      <c r="AW448" s="14" t="s">
        <v>34</v>
      </c>
      <c r="AX448" s="14" t="s">
        <v>73</v>
      </c>
      <c r="AY448" s="219" t="s">
        <v>137</v>
      </c>
    </row>
    <row r="449" spans="1:65" s="15" customFormat="1" ht="10.199999999999999">
      <c r="B449" s="220"/>
      <c r="C449" s="221"/>
      <c r="D449" s="194" t="s">
        <v>148</v>
      </c>
      <c r="E449" s="222" t="s">
        <v>28</v>
      </c>
      <c r="F449" s="223" t="s">
        <v>154</v>
      </c>
      <c r="G449" s="221"/>
      <c r="H449" s="224">
        <v>44.61</v>
      </c>
      <c r="I449" s="225"/>
      <c r="J449" s="221"/>
      <c r="K449" s="221"/>
      <c r="L449" s="226"/>
      <c r="M449" s="227"/>
      <c r="N449" s="228"/>
      <c r="O449" s="228"/>
      <c r="P449" s="228"/>
      <c r="Q449" s="228"/>
      <c r="R449" s="228"/>
      <c r="S449" s="228"/>
      <c r="T449" s="229"/>
      <c r="AT449" s="230" t="s">
        <v>148</v>
      </c>
      <c r="AU449" s="230" t="s">
        <v>82</v>
      </c>
      <c r="AV449" s="15" t="s">
        <v>144</v>
      </c>
      <c r="AW449" s="15" t="s">
        <v>34</v>
      </c>
      <c r="AX449" s="15" t="s">
        <v>80</v>
      </c>
      <c r="AY449" s="230" t="s">
        <v>137</v>
      </c>
    </row>
    <row r="450" spans="1:65" s="2" customFormat="1" ht="21.75" customHeight="1">
      <c r="A450" s="36"/>
      <c r="B450" s="37"/>
      <c r="C450" s="181" t="s">
        <v>529</v>
      </c>
      <c r="D450" s="181" t="s">
        <v>139</v>
      </c>
      <c r="E450" s="182" t="s">
        <v>530</v>
      </c>
      <c r="F450" s="183" t="s">
        <v>531</v>
      </c>
      <c r="G450" s="184" t="s">
        <v>142</v>
      </c>
      <c r="H450" s="185">
        <v>904.21799999999996</v>
      </c>
      <c r="I450" s="186"/>
      <c r="J450" s="187">
        <f>ROUND(I450*H450,2)</f>
        <v>0</v>
      </c>
      <c r="K450" s="183" t="s">
        <v>143</v>
      </c>
      <c r="L450" s="41"/>
      <c r="M450" s="188" t="s">
        <v>28</v>
      </c>
      <c r="N450" s="189" t="s">
        <v>46</v>
      </c>
      <c r="O450" s="67"/>
      <c r="P450" s="190">
        <f>O450*H450</f>
        <v>0</v>
      </c>
      <c r="Q450" s="190">
        <v>0.71197999999999995</v>
      </c>
      <c r="R450" s="190">
        <f>Q450*H450</f>
        <v>643.78513163999992</v>
      </c>
      <c r="S450" s="190">
        <v>0</v>
      </c>
      <c r="T450" s="191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92" t="s">
        <v>144</v>
      </c>
      <c r="AT450" s="192" t="s">
        <v>139</v>
      </c>
      <c r="AU450" s="192" t="s">
        <v>82</v>
      </c>
      <c r="AY450" s="19" t="s">
        <v>137</v>
      </c>
      <c r="BE450" s="193">
        <f>IF(N450="základní",J450,0)</f>
        <v>0</v>
      </c>
      <c r="BF450" s="193">
        <f>IF(N450="snížená",J450,0)</f>
        <v>0</v>
      </c>
      <c r="BG450" s="193">
        <f>IF(N450="zákl. přenesená",J450,0)</f>
        <v>0</v>
      </c>
      <c r="BH450" s="193">
        <f>IF(N450="sníž. přenesená",J450,0)</f>
        <v>0</v>
      </c>
      <c r="BI450" s="193">
        <f>IF(N450="nulová",J450,0)</f>
        <v>0</v>
      </c>
      <c r="BJ450" s="19" t="s">
        <v>144</v>
      </c>
      <c r="BK450" s="193">
        <f>ROUND(I450*H450,2)</f>
        <v>0</v>
      </c>
      <c r="BL450" s="19" t="s">
        <v>144</v>
      </c>
      <c r="BM450" s="192" t="s">
        <v>532</v>
      </c>
    </row>
    <row r="451" spans="1:65" s="2" customFormat="1" ht="19.2">
      <c r="A451" s="36"/>
      <c r="B451" s="37"/>
      <c r="C451" s="38"/>
      <c r="D451" s="194" t="s">
        <v>146</v>
      </c>
      <c r="E451" s="38"/>
      <c r="F451" s="195" t="s">
        <v>533</v>
      </c>
      <c r="G451" s="38"/>
      <c r="H451" s="38"/>
      <c r="I451" s="196"/>
      <c r="J451" s="38"/>
      <c r="K451" s="38"/>
      <c r="L451" s="41"/>
      <c r="M451" s="197"/>
      <c r="N451" s="198"/>
      <c r="O451" s="67"/>
      <c r="P451" s="67"/>
      <c r="Q451" s="67"/>
      <c r="R451" s="67"/>
      <c r="S451" s="67"/>
      <c r="T451" s="68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146</v>
      </c>
      <c r="AU451" s="19" t="s">
        <v>82</v>
      </c>
    </row>
    <row r="452" spans="1:65" s="13" customFormat="1" ht="10.199999999999999">
      <c r="B452" s="199"/>
      <c r="C452" s="200"/>
      <c r="D452" s="194" t="s">
        <v>148</v>
      </c>
      <c r="E452" s="201" t="s">
        <v>28</v>
      </c>
      <c r="F452" s="202" t="s">
        <v>534</v>
      </c>
      <c r="G452" s="200"/>
      <c r="H452" s="201" t="s">
        <v>28</v>
      </c>
      <c r="I452" s="203"/>
      <c r="J452" s="200"/>
      <c r="K452" s="200"/>
      <c r="L452" s="204"/>
      <c r="M452" s="205"/>
      <c r="N452" s="206"/>
      <c r="O452" s="206"/>
      <c r="P452" s="206"/>
      <c r="Q452" s="206"/>
      <c r="R452" s="206"/>
      <c r="S452" s="206"/>
      <c r="T452" s="207"/>
      <c r="AT452" s="208" t="s">
        <v>148</v>
      </c>
      <c r="AU452" s="208" t="s">
        <v>82</v>
      </c>
      <c r="AV452" s="13" t="s">
        <v>80</v>
      </c>
      <c r="AW452" s="13" t="s">
        <v>34</v>
      </c>
      <c r="AX452" s="13" t="s">
        <v>73</v>
      </c>
      <c r="AY452" s="208" t="s">
        <v>137</v>
      </c>
    </row>
    <row r="453" spans="1:65" s="13" customFormat="1" ht="10.199999999999999">
      <c r="B453" s="199"/>
      <c r="C453" s="200"/>
      <c r="D453" s="194" t="s">
        <v>148</v>
      </c>
      <c r="E453" s="201" t="s">
        <v>28</v>
      </c>
      <c r="F453" s="202" t="s">
        <v>535</v>
      </c>
      <c r="G453" s="200"/>
      <c r="H453" s="201" t="s">
        <v>28</v>
      </c>
      <c r="I453" s="203"/>
      <c r="J453" s="200"/>
      <c r="K453" s="200"/>
      <c r="L453" s="204"/>
      <c r="M453" s="205"/>
      <c r="N453" s="206"/>
      <c r="O453" s="206"/>
      <c r="P453" s="206"/>
      <c r="Q453" s="206"/>
      <c r="R453" s="206"/>
      <c r="S453" s="206"/>
      <c r="T453" s="207"/>
      <c r="AT453" s="208" t="s">
        <v>148</v>
      </c>
      <c r="AU453" s="208" t="s">
        <v>82</v>
      </c>
      <c r="AV453" s="13" t="s">
        <v>80</v>
      </c>
      <c r="AW453" s="13" t="s">
        <v>34</v>
      </c>
      <c r="AX453" s="13" t="s">
        <v>73</v>
      </c>
      <c r="AY453" s="208" t="s">
        <v>137</v>
      </c>
    </row>
    <row r="454" spans="1:65" s="13" customFormat="1" ht="10.199999999999999">
      <c r="B454" s="199"/>
      <c r="C454" s="200"/>
      <c r="D454" s="194" t="s">
        <v>148</v>
      </c>
      <c r="E454" s="201" t="s">
        <v>28</v>
      </c>
      <c r="F454" s="202" t="s">
        <v>150</v>
      </c>
      <c r="G454" s="200"/>
      <c r="H454" s="201" t="s">
        <v>28</v>
      </c>
      <c r="I454" s="203"/>
      <c r="J454" s="200"/>
      <c r="K454" s="200"/>
      <c r="L454" s="204"/>
      <c r="M454" s="205"/>
      <c r="N454" s="206"/>
      <c r="O454" s="206"/>
      <c r="P454" s="206"/>
      <c r="Q454" s="206"/>
      <c r="R454" s="206"/>
      <c r="S454" s="206"/>
      <c r="T454" s="207"/>
      <c r="AT454" s="208" t="s">
        <v>148</v>
      </c>
      <c r="AU454" s="208" t="s">
        <v>82</v>
      </c>
      <c r="AV454" s="13" t="s">
        <v>80</v>
      </c>
      <c r="AW454" s="13" t="s">
        <v>34</v>
      </c>
      <c r="AX454" s="13" t="s">
        <v>73</v>
      </c>
      <c r="AY454" s="208" t="s">
        <v>137</v>
      </c>
    </row>
    <row r="455" spans="1:65" s="14" customFormat="1" ht="10.199999999999999">
      <c r="B455" s="209"/>
      <c r="C455" s="210"/>
      <c r="D455" s="194" t="s">
        <v>148</v>
      </c>
      <c r="E455" s="211" t="s">
        <v>28</v>
      </c>
      <c r="F455" s="212" t="s">
        <v>536</v>
      </c>
      <c r="G455" s="210"/>
      <c r="H455" s="213">
        <v>430.94</v>
      </c>
      <c r="I455" s="214"/>
      <c r="J455" s="210"/>
      <c r="K455" s="210"/>
      <c r="L455" s="215"/>
      <c r="M455" s="216"/>
      <c r="N455" s="217"/>
      <c r="O455" s="217"/>
      <c r="P455" s="217"/>
      <c r="Q455" s="217"/>
      <c r="R455" s="217"/>
      <c r="S455" s="217"/>
      <c r="T455" s="218"/>
      <c r="AT455" s="219" t="s">
        <v>148</v>
      </c>
      <c r="AU455" s="219" t="s">
        <v>82</v>
      </c>
      <c r="AV455" s="14" t="s">
        <v>82</v>
      </c>
      <c r="AW455" s="14" t="s">
        <v>34</v>
      </c>
      <c r="AX455" s="14" t="s">
        <v>73</v>
      </c>
      <c r="AY455" s="219" t="s">
        <v>137</v>
      </c>
    </row>
    <row r="456" spans="1:65" s="13" customFormat="1" ht="10.199999999999999">
      <c r="B456" s="199"/>
      <c r="C456" s="200"/>
      <c r="D456" s="194" t="s">
        <v>148</v>
      </c>
      <c r="E456" s="201" t="s">
        <v>28</v>
      </c>
      <c r="F456" s="202" t="s">
        <v>152</v>
      </c>
      <c r="G456" s="200"/>
      <c r="H456" s="201" t="s">
        <v>28</v>
      </c>
      <c r="I456" s="203"/>
      <c r="J456" s="200"/>
      <c r="K456" s="200"/>
      <c r="L456" s="204"/>
      <c r="M456" s="205"/>
      <c r="N456" s="206"/>
      <c r="O456" s="206"/>
      <c r="P456" s="206"/>
      <c r="Q456" s="206"/>
      <c r="R456" s="206"/>
      <c r="S456" s="206"/>
      <c r="T456" s="207"/>
      <c r="AT456" s="208" t="s">
        <v>148</v>
      </c>
      <c r="AU456" s="208" t="s">
        <v>82</v>
      </c>
      <c r="AV456" s="13" t="s">
        <v>80</v>
      </c>
      <c r="AW456" s="13" t="s">
        <v>34</v>
      </c>
      <c r="AX456" s="13" t="s">
        <v>73</v>
      </c>
      <c r="AY456" s="208" t="s">
        <v>137</v>
      </c>
    </row>
    <row r="457" spans="1:65" s="14" customFormat="1" ht="10.199999999999999">
      <c r="B457" s="209"/>
      <c r="C457" s="210"/>
      <c r="D457" s="194" t="s">
        <v>148</v>
      </c>
      <c r="E457" s="211" t="s">
        <v>28</v>
      </c>
      <c r="F457" s="212" t="s">
        <v>537</v>
      </c>
      <c r="G457" s="210"/>
      <c r="H457" s="213">
        <v>437.88</v>
      </c>
      <c r="I457" s="214"/>
      <c r="J457" s="210"/>
      <c r="K457" s="210"/>
      <c r="L457" s="215"/>
      <c r="M457" s="216"/>
      <c r="N457" s="217"/>
      <c r="O457" s="217"/>
      <c r="P457" s="217"/>
      <c r="Q457" s="217"/>
      <c r="R457" s="217"/>
      <c r="S457" s="217"/>
      <c r="T457" s="218"/>
      <c r="AT457" s="219" t="s">
        <v>148</v>
      </c>
      <c r="AU457" s="219" t="s">
        <v>82</v>
      </c>
      <c r="AV457" s="14" t="s">
        <v>82</v>
      </c>
      <c r="AW457" s="14" t="s">
        <v>34</v>
      </c>
      <c r="AX457" s="14" t="s">
        <v>73</v>
      </c>
      <c r="AY457" s="219" t="s">
        <v>137</v>
      </c>
    </row>
    <row r="458" spans="1:65" s="16" customFormat="1" ht="10.199999999999999">
      <c r="B458" s="231"/>
      <c r="C458" s="232"/>
      <c r="D458" s="194" t="s">
        <v>148</v>
      </c>
      <c r="E458" s="233" t="s">
        <v>28</v>
      </c>
      <c r="F458" s="234" t="s">
        <v>232</v>
      </c>
      <c r="G458" s="232"/>
      <c r="H458" s="235">
        <v>868.82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148</v>
      </c>
      <c r="AU458" s="241" t="s">
        <v>82</v>
      </c>
      <c r="AV458" s="16" t="s">
        <v>162</v>
      </c>
      <c r="AW458" s="16" t="s">
        <v>34</v>
      </c>
      <c r="AX458" s="16" t="s">
        <v>73</v>
      </c>
      <c r="AY458" s="241" t="s">
        <v>137</v>
      </c>
    </row>
    <row r="459" spans="1:65" s="13" customFormat="1" ht="10.199999999999999">
      <c r="B459" s="199"/>
      <c r="C459" s="200"/>
      <c r="D459" s="194" t="s">
        <v>148</v>
      </c>
      <c r="E459" s="201" t="s">
        <v>28</v>
      </c>
      <c r="F459" s="202" t="s">
        <v>538</v>
      </c>
      <c r="G459" s="200"/>
      <c r="H459" s="201" t="s">
        <v>28</v>
      </c>
      <c r="I459" s="203"/>
      <c r="J459" s="200"/>
      <c r="K459" s="200"/>
      <c r="L459" s="204"/>
      <c r="M459" s="205"/>
      <c r="N459" s="206"/>
      <c r="O459" s="206"/>
      <c r="P459" s="206"/>
      <c r="Q459" s="206"/>
      <c r="R459" s="206"/>
      <c r="S459" s="206"/>
      <c r="T459" s="207"/>
      <c r="AT459" s="208" t="s">
        <v>148</v>
      </c>
      <c r="AU459" s="208" t="s">
        <v>82</v>
      </c>
      <c r="AV459" s="13" t="s">
        <v>80</v>
      </c>
      <c r="AW459" s="13" t="s">
        <v>34</v>
      </c>
      <c r="AX459" s="13" t="s">
        <v>73</v>
      </c>
      <c r="AY459" s="208" t="s">
        <v>137</v>
      </c>
    </row>
    <row r="460" spans="1:65" s="14" customFormat="1" ht="10.199999999999999">
      <c r="B460" s="209"/>
      <c r="C460" s="210"/>
      <c r="D460" s="194" t="s">
        <v>148</v>
      </c>
      <c r="E460" s="211" t="s">
        <v>28</v>
      </c>
      <c r="F460" s="212" t="s">
        <v>398</v>
      </c>
      <c r="G460" s="210"/>
      <c r="H460" s="213">
        <v>71.27</v>
      </c>
      <c r="I460" s="214"/>
      <c r="J460" s="210"/>
      <c r="K460" s="210"/>
      <c r="L460" s="215"/>
      <c r="M460" s="216"/>
      <c r="N460" s="217"/>
      <c r="O460" s="217"/>
      <c r="P460" s="217"/>
      <c r="Q460" s="217"/>
      <c r="R460" s="217"/>
      <c r="S460" s="217"/>
      <c r="T460" s="218"/>
      <c r="AT460" s="219" t="s">
        <v>148</v>
      </c>
      <c r="AU460" s="219" t="s">
        <v>82</v>
      </c>
      <c r="AV460" s="14" t="s">
        <v>82</v>
      </c>
      <c r="AW460" s="14" t="s">
        <v>34</v>
      </c>
      <c r="AX460" s="14" t="s">
        <v>73</v>
      </c>
      <c r="AY460" s="219" t="s">
        <v>137</v>
      </c>
    </row>
    <row r="461" spans="1:65" s="16" customFormat="1" ht="10.199999999999999">
      <c r="B461" s="231"/>
      <c r="C461" s="232"/>
      <c r="D461" s="194" t="s">
        <v>148</v>
      </c>
      <c r="E461" s="233" t="s">
        <v>28</v>
      </c>
      <c r="F461" s="234" t="s">
        <v>232</v>
      </c>
      <c r="G461" s="232"/>
      <c r="H461" s="235">
        <v>71.27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148</v>
      </c>
      <c r="AU461" s="241" t="s">
        <v>82</v>
      </c>
      <c r="AV461" s="16" t="s">
        <v>162</v>
      </c>
      <c r="AW461" s="16" t="s">
        <v>34</v>
      </c>
      <c r="AX461" s="16" t="s">
        <v>73</v>
      </c>
      <c r="AY461" s="241" t="s">
        <v>137</v>
      </c>
    </row>
    <row r="462" spans="1:65" s="13" customFormat="1" ht="10.199999999999999">
      <c r="B462" s="199"/>
      <c r="C462" s="200"/>
      <c r="D462" s="194" t="s">
        <v>148</v>
      </c>
      <c r="E462" s="201" t="s">
        <v>28</v>
      </c>
      <c r="F462" s="202" t="s">
        <v>539</v>
      </c>
      <c r="G462" s="200"/>
      <c r="H462" s="201" t="s">
        <v>28</v>
      </c>
      <c r="I462" s="203"/>
      <c r="J462" s="200"/>
      <c r="K462" s="200"/>
      <c r="L462" s="204"/>
      <c r="M462" s="205"/>
      <c r="N462" s="206"/>
      <c r="O462" s="206"/>
      <c r="P462" s="206"/>
      <c r="Q462" s="206"/>
      <c r="R462" s="206"/>
      <c r="S462" s="206"/>
      <c r="T462" s="207"/>
      <c r="AT462" s="208" t="s">
        <v>148</v>
      </c>
      <c r="AU462" s="208" t="s">
        <v>82</v>
      </c>
      <c r="AV462" s="13" t="s">
        <v>80</v>
      </c>
      <c r="AW462" s="13" t="s">
        <v>34</v>
      </c>
      <c r="AX462" s="13" t="s">
        <v>73</v>
      </c>
      <c r="AY462" s="208" t="s">
        <v>137</v>
      </c>
    </row>
    <row r="463" spans="1:65" s="14" customFormat="1" ht="10.199999999999999">
      <c r="B463" s="209"/>
      <c r="C463" s="210"/>
      <c r="D463" s="194" t="s">
        <v>148</v>
      </c>
      <c r="E463" s="211" t="s">
        <v>28</v>
      </c>
      <c r="F463" s="212" t="s">
        <v>540</v>
      </c>
      <c r="G463" s="210"/>
      <c r="H463" s="213">
        <v>-35.872</v>
      </c>
      <c r="I463" s="214"/>
      <c r="J463" s="210"/>
      <c r="K463" s="210"/>
      <c r="L463" s="215"/>
      <c r="M463" s="216"/>
      <c r="N463" s="217"/>
      <c r="O463" s="217"/>
      <c r="P463" s="217"/>
      <c r="Q463" s="217"/>
      <c r="R463" s="217"/>
      <c r="S463" s="217"/>
      <c r="T463" s="218"/>
      <c r="AT463" s="219" t="s">
        <v>148</v>
      </c>
      <c r="AU463" s="219" t="s">
        <v>82</v>
      </c>
      <c r="AV463" s="14" t="s">
        <v>82</v>
      </c>
      <c r="AW463" s="14" t="s">
        <v>34</v>
      </c>
      <c r="AX463" s="14" t="s">
        <v>73</v>
      </c>
      <c r="AY463" s="219" t="s">
        <v>137</v>
      </c>
    </row>
    <row r="464" spans="1:65" s="15" customFormat="1" ht="10.199999999999999">
      <c r="B464" s="220"/>
      <c r="C464" s="221"/>
      <c r="D464" s="194" t="s">
        <v>148</v>
      </c>
      <c r="E464" s="222" t="s">
        <v>28</v>
      </c>
      <c r="F464" s="223" t="s">
        <v>154</v>
      </c>
      <c r="G464" s="221"/>
      <c r="H464" s="224">
        <v>904.21799999999996</v>
      </c>
      <c r="I464" s="225"/>
      <c r="J464" s="221"/>
      <c r="K464" s="221"/>
      <c r="L464" s="226"/>
      <c r="M464" s="227"/>
      <c r="N464" s="228"/>
      <c r="O464" s="228"/>
      <c r="P464" s="228"/>
      <c r="Q464" s="228"/>
      <c r="R464" s="228"/>
      <c r="S464" s="228"/>
      <c r="T464" s="229"/>
      <c r="AT464" s="230" t="s">
        <v>148</v>
      </c>
      <c r="AU464" s="230" t="s">
        <v>82</v>
      </c>
      <c r="AV464" s="15" t="s">
        <v>144</v>
      </c>
      <c r="AW464" s="15" t="s">
        <v>34</v>
      </c>
      <c r="AX464" s="15" t="s">
        <v>80</v>
      </c>
      <c r="AY464" s="230" t="s">
        <v>137</v>
      </c>
    </row>
    <row r="465" spans="1:65" s="2" customFormat="1" ht="21.75" customHeight="1">
      <c r="A465" s="36"/>
      <c r="B465" s="37"/>
      <c r="C465" s="181" t="s">
        <v>541</v>
      </c>
      <c r="D465" s="181" t="s">
        <v>139</v>
      </c>
      <c r="E465" s="182" t="s">
        <v>542</v>
      </c>
      <c r="F465" s="183" t="s">
        <v>531</v>
      </c>
      <c r="G465" s="184" t="s">
        <v>142</v>
      </c>
      <c r="H465" s="185">
        <v>35.872</v>
      </c>
      <c r="I465" s="186"/>
      <c r="J465" s="187">
        <f>ROUND(I465*H465,2)</f>
        <v>0</v>
      </c>
      <c r="K465" s="183" t="s">
        <v>143</v>
      </c>
      <c r="L465" s="41"/>
      <c r="M465" s="188" t="s">
        <v>28</v>
      </c>
      <c r="N465" s="189" t="s">
        <v>46</v>
      </c>
      <c r="O465" s="67"/>
      <c r="P465" s="190">
        <f>O465*H465</f>
        <v>0</v>
      </c>
      <c r="Q465" s="190">
        <v>0.31198399999999998</v>
      </c>
      <c r="R465" s="190">
        <f>Q465*H465</f>
        <v>11.191490047999999</v>
      </c>
      <c r="S465" s="190">
        <v>0</v>
      </c>
      <c r="T465" s="191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92" t="s">
        <v>144</v>
      </c>
      <c r="AT465" s="192" t="s">
        <v>139</v>
      </c>
      <c r="AU465" s="192" t="s">
        <v>82</v>
      </c>
      <c r="AY465" s="19" t="s">
        <v>137</v>
      </c>
      <c r="BE465" s="193">
        <f>IF(N465="základní",J465,0)</f>
        <v>0</v>
      </c>
      <c r="BF465" s="193">
        <f>IF(N465="snížená",J465,0)</f>
        <v>0</v>
      </c>
      <c r="BG465" s="193">
        <f>IF(N465="zákl. přenesená",J465,0)</f>
        <v>0</v>
      </c>
      <c r="BH465" s="193">
        <f>IF(N465="sníž. přenesená",J465,0)</f>
        <v>0</v>
      </c>
      <c r="BI465" s="193">
        <f>IF(N465="nulová",J465,0)</f>
        <v>0</v>
      </c>
      <c r="BJ465" s="19" t="s">
        <v>144</v>
      </c>
      <c r="BK465" s="193">
        <f>ROUND(I465*H465,2)</f>
        <v>0</v>
      </c>
      <c r="BL465" s="19" t="s">
        <v>144</v>
      </c>
      <c r="BM465" s="192" t="s">
        <v>543</v>
      </c>
    </row>
    <row r="466" spans="1:65" s="2" customFormat="1" ht="19.2">
      <c r="A466" s="36"/>
      <c r="B466" s="37"/>
      <c r="C466" s="38"/>
      <c r="D466" s="194" t="s">
        <v>146</v>
      </c>
      <c r="E466" s="38"/>
      <c r="F466" s="195" t="s">
        <v>533</v>
      </c>
      <c r="G466" s="38"/>
      <c r="H466" s="38"/>
      <c r="I466" s="196"/>
      <c r="J466" s="38"/>
      <c r="K466" s="38"/>
      <c r="L466" s="41"/>
      <c r="M466" s="197"/>
      <c r="N466" s="198"/>
      <c r="O466" s="67"/>
      <c r="P466" s="67"/>
      <c r="Q466" s="67"/>
      <c r="R466" s="67"/>
      <c r="S466" s="67"/>
      <c r="T466" s="68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146</v>
      </c>
      <c r="AU466" s="19" t="s">
        <v>82</v>
      </c>
    </row>
    <row r="467" spans="1:65" s="13" customFormat="1" ht="20.399999999999999">
      <c r="B467" s="199"/>
      <c r="C467" s="200"/>
      <c r="D467" s="194" t="s">
        <v>148</v>
      </c>
      <c r="E467" s="201" t="s">
        <v>28</v>
      </c>
      <c r="F467" s="202" t="s">
        <v>544</v>
      </c>
      <c r="G467" s="200"/>
      <c r="H467" s="201" t="s">
        <v>28</v>
      </c>
      <c r="I467" s="203"/>
      <c r="J467" s="200"/>
      <c r="K467" s="200"/>
      <c r="L467" s="204"/>
      <c r="M467" s="205"/>
      <c r="N467" s="206"/>
      <c r="O467" s="206"/>
      <c r="P467" s="206"/>
      <c r="Q467" s="206"/>
      <c r="R467" s="206"/>
      <c r="S467" s="206"/>
      <c r="T467" s="207"/>
      <c r="AT467" s="208" t="s">
        <v>148</v>
      </c>
      <c r="AU467" s="208" t="s">
        <v>82</v>
      </c>
      <c r="AV467" s="13" t="s">
        <v>80</v>
      </c>
      <c r="AW467" s="13" t="s">
        <v>34</v>
      </c>
      <c r="AX467" s="13" t="s">
        <v>73</v>
      </c>
      <c r="AY467" s="208" t="s">
        <v>137</v>
      </c>
    </row>
    <row r="468" spans="1:65" s="14" customFormat="1" ht="10.199999999999999">
      <c r="B468" s="209"/>
      <c r="C468" s="210"/>
      <c r="D468" s="194" t="s">
        <v>148</v>
      </c>
      <c r="E468" s="211" t="s">
        <v>28</v>
      </c>
      <c r="F468" s="212" t="s">
        <v>545</v>
      </c>
      <c r="G468" s="210"/>
      <c r="H468" s="213">
        <v>35.872</v>
      </c>
      <c r="I468" s="214"/>
      <c r="J468" s="210"/>
      <c r="K468" s="210"/>
      <c r="L468" s="215"/>
      <c r="M468" s="216"/>
      <c r="N468" s="217"/>
      <c r="O468" s="217"/>
      <c r="P468" s="217"/>
      <c r="Q468" s="217"/>
      <c r="R468" s="217"/>
      <c r="S468" s="217"/>
      <c r="T468" s="218"/>
      <c r="AT468" s="219" t="s">
        <v>148</v>
      </c>
      <c r="AU468" s="219" t="s">
        <v>82</v>
      </c>
      <c r="AV468" s="14" t="s">
        <v>82</v>
      </c>
      <c r="AW468" s="14" t="s">
        <v>34</v>
      </c>
      <c r="AX468" s="14" t="s">
        <v>80</v>
      </c>
      <c r="AY468" s="219" t="s">
        <v>137</v>
      </c>
    </row>
    <row r="469" spans="1:65" s="12" customFormat="1" ht="22.8" customHeight="1">
      <c r="B469" s="165"/>
      <c r="C469" s="166"/>
      <c r="D469" s="167" t="s">
        <v>72</v>
      </c>
      <c r="E469" s="179" t="s">
        <v>184</v>
      </c>
      <c r="F469" s="179" t="s">
        <v>546</v>
      </c>
      <c r="G469" s="166"/>
      <c r="H469" s="166"/>
      <c r="I469" s="169"/>
      <c r="J469" s="180">
        <f>BK469</f>
        <v>0</v>
      </c>
      <c r="K469" s="166"/>
      <c r="L469" s="171"/>
      <c r="M469" s="172"/>
      <c r="N469" s="173"/>
      <c r="O469" s="173"/>
      <c r="P469" s="174">
        <f>SUM(P470:P477)</f>
        <v>0</v>
      </c>
      <c r="Q469" s="173"/>
      <c r="R469" s="174">
        <f>SUM(R470:R477)</f>
        <v>4.8694120000000005</v>
      </c>
      <c r="S469" s="173"/>
      <c r="T469" s="175">
        <f>SUM(T470:T477)</f>
        <v>0</v>
      </c>
      <c r="AR469" s="176" t="s">
        <v>80</v>
      </c>
      <c r="AT469" s="177" t="s">
        <v>72</v>
      </c>
      <c r="AU469" s="177" t="s">
        <v>80</v>
      </c>
      <c r="AY469" s="176" t="s">
        <v>137</v>
      </c>
      <c r="BK469" s="178">
        <f>SUM(BK470:BK477)</f>
        <v>0</v>
      </c>
    </row>
    <row r="470" spans="1:65" s="2" customFormat="1" ht="16.5" customHeight="1">
      <c r="A470" s="36"/>
      <c r="B470" s="37"/>
      <c r="C470" s="181" t="s">
        <v>547</v>
      </c>
      <c r="D470" s="181" t="s">
        <v>139</v>
      </c>
      <c r="E470" s="182" t="s">
        <v>548</v>
      </c>
      <c r="F470" s="183" t="s">
        <v>549</v>
      </c>
      <c r="G470" s="184" t="s">
        <v>142</v>
      </c>
      <c r="H470" s="185">
        <v>8.0500000000000007</v>
      </c>
      <c r="I470" s="186"/>
      <c r="J470" s="187">
        <f>ROUND(I470*H470,2)</f>
        <v>0</v>
      </c>
      <c r="K470" s="183" t="s">
        <v>143</v>
      </c>
      <c r="L470" s="41"/>
      <c r="M470" s="188" t="s">
        <v>28</v>
      </c>
      <c r="N470" s="189" t="s">
        <v>46</v>
      </c>
      <c r="O470" s="67"/>
      <c r="P470" s="190">
        <f>O470*H470</f>
        <v>0</v>
      </c>
      <c r="Q470" s="190">
        <v>0.1837</v>
      </c>
      <c r="R470" s="190">
        <f>Q470*H470</f>
        <v>1.4787850000000002</v>
      </c>
      <c r="S470" s="190">
        <v>0</v>
      </c>
      <c r="T470" s="191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92" t="s">
        <v>144</v>
      </c>
      <c r="AT470" s="192" t="s">
        <v>139</v>
      </c>
      <c r="AU470" s="192" t="s">
        <v>82</v>
      </c>
      <c r="AY470" s="19" t="s">
        <v>137</v>
      </c>
      <c r="BE470" s="193">
        <f>IF(N470="základní",J470,0)</f>
        <v>0</v>
      </c>
      <c r="BF470" s="193">
        <f>IF(N470="snížená",J470,0)</f>
        <v>0</v>
      </c>
      <c r="BG470" s="193">
        <f>IF(N470="zákl. přenesená",J470,0)</f>
        <v>0</v>
      </c>
      <c r="BH470" s="193">
        <f>IF(N470="sníž. přenesená",J470,0)</f>
        <v>0</v>
      </c>
      <c r="BI470" s="193">
        <f>IF(N470="nulová",J470,0)</f>
        <v>0</v>
      </c>
      <c r="BJ470" s="19" t="s">
        <v>144</v>
      </c>
      <c r="BK470" s="193">
        <f>ROUND(I470*H470,2)</f>
        <v>0</v>
      </c>
      <c r="BL470" s="19" t="s">
        <v>144</v>
      </c>
      <c r="BM470" s="192" t="s">
        <v>550</v>
      </c>
    </row>
    <row r="471" spans="1:65" s="2" customFormat="1" ht="19.2">
      <c r="A471" s="36"/>
      <c r="B471" s="37"/>
      <c r="C471" s="38"/>
      <c r="D471" s="194" t="s">
        <v>146</v>
      </c>
      <c r="E471" s="38"/>
      <c r="F471" s="195" t="s">
        <v>551</v>
      </c>
      <c r="G471" s="38"/>
      <c r="H471" s="38"/>
      <c r="I471" s="196"/>
      <c r="J471" s="38"/>
      <c r="K471" s="38"/>
      <c r="L471" s="41"/>
      <c r="M471" s="197"/>
      <c r="N471" s="198"/>
      <c r="O471" s="67"/>
      <c r="P471" s="67"/>
      <c r="Q471" s="67"/>
      <c r="R471" s="67"/>
      <c r="S471" s="67"/>
      <c r="T471" s="68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9" t="s">
        <v>146</v>
      </c>
      <c r="AU471" s="19" t="s">
        <v>82</v>
      </c>
    </row>
    <row r="472" spans="1:65" s="13" customFormat="1" ht="10.199999999999999">
      <c r="B472" s="199"/>
      <c r="C472" s="200"/>
      <c r="D472" s="194" t="s">
        <v>148</v>
      </c>
      <c r="E472" s="201" t="s">
        <v>28</v>
      </c>
      <c r="F472" s="202" t="s">
        <v>552</v>
      </c>
      <c r="G472" s="200"/>
      <c r="H472" s="201" t="s">
        <v>28</v>
      </c>
      <c r="I472" s="203"/>
      <c r="J472" s="200"/>
      <c r="K472" s="200"/>
      <c r="L472" s="204"/>
      <c r="M472" s="205"/>
      <c r="N472" s="206"/>
      <c r="O472" s="206"/>
      <c r="P472" s="206"/>
      <c r="Q472" s="206"/>
      <c r="R472" s="206"/>
      <c r="S472" s="206"/>
      <c r="T472" s="207"/>
      <c r="AT472" s="208" t="s">
        <v>148</v>
      </c>
      <c r="AU472" s="208" t="s">
        <v>82</v>
      </c>
      <c r="AV472" s="13" t="s">
        <v>80</v>
      </c>
      <c r="AW472" s="13" t="s">
        <v>34</v>
      </c>
      <c r="AX472" s="13" t="s">
        <v>73</v>
      </c>
      <c r="AY472" s="208" t="s">
        <v>137</v>
      </c>
    </row>
    <row r="473" spans="1:65" s="14" customFormat="1" ht="10.199999999999999">
      <c r="B473" s="209"/>
      <c r="C473" s="210"/>
      <c r="D473" s="194" t="s">
        <v>148</v>
      </c>
      <c r="E473" s="211" t="s">
        <v>28</v>
      </c>
      <c r="F473" s="212" t="s">
        <v>210</v>
      </c>
      <c r="G473" s="210"/>
      <c r="H473" s="213">
        <v>8.0500000000000007</v>
      </c>
      <c r="I473" s="214"/>
      <c r="J473" s="210"/>
      <c r="K473" s="210"/>
      <c r="L473" s="215"/>
      <c r="M473" s="216"/>
      <c r="N473" s="217"/>
      <c r="O473" s="217"/>
      <c r="P473" s="217"/>
      <c r="Q473" s="217"/>
      <c r="R473" s="217"/>
      <c r="S473" s="217"/>
      <c r="T473" s="218"/>
      <c r="AT473" s="219" t="s">
        <v>148</v>
      </c>
      <c r="AU473" s="219" t="s">
        <v>82</v>
      </c>
      <c r="AV473" s="14" t="s">
        <v>82</v>
      </c>
      <c r="AW473" s="14" t="s">
        <v>34</v>
      </c>
      <c r="AX473" s="14" t="s">
        <v>80</v>
      </c>
      <c r="AY473" s="219" t="s">
        <v>137</v>
      </c>
    </row>
    <row r="474" spans="1:65" s="2" customFormat="1" ht="16.5" customHeight="1">
      <c r="A474" s="36"/>
      <c r="B474" s="37"/>
      <c r="C474" s="242" t="s">
        <v>553</v>
      </c>
      <c r="D474" s="242" t="s">
        <v>354</v>
      </c>
      <c r="E474" s="243" t="s">
        <v>554</v>
      </c>
      <c r="F474" s="244" t="s">
        <v>555</v>
      </c>
      <c r="G474" s="245" t="s">
        <v>142</v>
      </c>
      <c r="H474" s="246">
        <v>8.1310000000000002</v>
      </c>
      <c r="I474" s="247"/>
      <c r="J474" s="248">
        <f>ROUND(I474*H474,2)</f>
        <v>0</v>
      </c>
      <c r="K474" s="244" t="s">
        <v>143</v>
      </c>
      <c r="L474" s="249"/>
      <c r="M474" s="250" t="s">
        <v>28</v>
      </c>
      <c r="N474" s="251" t="s">
        <v>46</v>
      </c>
      <c r="O474" s="67"/>
      <c r="P474" s="190">
        <f>O474*H474</f>
        <v>0</v>
      </c>
      <c r="Q474" s="190">
        <v>0.41699999999999998</v>
      </c>
      <c r="R474" s="190">
        <f>Q474*H474</f>
        <v>3.3906269999999998</v>
      </c>
      <c r="S474" s="190">
        <v>0</v>
      </c>
      <c r="T474" s="191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92" t="s">
        <v>203</v>
      </c>
      <c r="AT474" s="192" t="s">
        <v>354</v>
      </c>
      <c r="AU474" s="192" t="s">
        <v>82</v>
      </c>
      <c r="AY474" s="19" t="s">
        <v>137</v>
      </c>
      <c r="BE474" s="193">
        <f>IF(N474="základní",J474,0)</f>
        <v>0</v>
      </c>
      <c r="BF474" s="193">
        <f>IF(N474="snížená",J474,0)</f>
        <v>0</v>
      </c>
      <c r="BG474" s="193">
        <f>IF(N474="zákl. přenesená",J474,0)</f>
        <v>0</v>
      </c>
      <c r="BH474" s="193">
        <f>IF(N474="sníž. přenesená",J474,0)</f>
        <v>0</v>
      </c>
      <c r="BI474" s="193">
        <f>IF(N474="nulová",J474,0)</f>
        <v>0</v>
      </c>
      <c r="BJ474" s="19" t="s">
        <v>144</v>
      </c>
      <c r="BK474" s="193">
        <f>ROUND(I474*H474,2)</f>
        <v>0</v>
      </c>
      <c r="BL474" s="19" t="s">
        <v>144</v>
      </c>
      <c r="BM474" s="192" t="s">
        <v>556</v>
      </c>
    </row>
    <row r="475" spans="1:65" s="2" customFormat="1" ht="10.199999999999999">
      <c r="A475" s="36"/>
      <c r="B475" s="37"/>
      <c r="C475" s="38"/>
      <c r="D475" s="194" t="s">
        <v>146</v>
      </c>
      <c r="E475" s="38"/>
      <c r="F475" s="195" t="s">
        <v>555</v>
      </c>
      <c r="G475" s="38"/>
      <c r="H475" s="38"/>
      <c r="I475" s="196"/>
      <c r="J475" s="38"/>
      <c r="K475" s="38"/>
      <c r="L475" s="41"/>
      <c r="M475" s="197"/>
      <c r="N475" s="198"/>
      <c r="O475" s="67"/>
      <c r="P475" s="67"/>
      <c r="Q475" s="67"/>
      <c r="R475" s="67"/>
      <c r="S475" s="67"/>
      <c r="T475" s="68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9" t="s">
        <v>146</v>
      </c>
      <c r="AU475" s="19" t="s">
        <v>82</v>
      </c>
    </row>
    <row r="476" spans="1:65" s="13" customFormat="1" ht="10.199999999999999">
      <c r="B476" s="199"/>
      <c r="C476" s="200"/>
      <c r="D476" s="194" t="s">
        <v>148</v>
      </c>
      <c r="E476" s="201" t="s">
        <v>28</v>
      </c>
      <c r="F476" s="202" t="s">
        <v>557</v>
      </c>
      <c r="G476" s="200"/>
      <c r="H476" s="201" t="s">
        <v>28</v>
      </c>
      <c r="I476" s="203"/>
      <c r="J476" s="200"/>
      <c r="K476" s="200"/>
      <c r="L476" s="204"/>
      <c r="M476" s="205"/>
      <c r="N476" s="206"/>
      <c r="O476" s="206"/>
      <c r="P476" s="206"/>
      <c r="Q476" s="206"/>
      <c r="R476" s="206"/>
      <c r="S476" s="206"/>
      <c r="T476" s="207"/>
      <c r="AT476" s="208" t="s">
        <v>148</v>
      </c>
      <c r="AU476" s="208" t="s">
        <v>82</v>
      </c>
      <c r="AV476" s="13" t="s">
        <v>80</v>
      </c>
      <c r="AW476" s="13" t="s">
        <v>34</v>
      </c>
      <c r="AX476" s="13" t="s">
        <v>73</v>
      </c>
      <c r="AY476" s="208" t="s">
        <v>137</v>
      </c>
    </row>
    <row r="477" spans="1:65" s="14" customFormat="1" ht="10.199999999999999">
      <c r="B477" s="209"/>
      <c r="C477" s="210"/>
      <c r="D477" s="194" t="s">
        <v>148</v>
      </c>
      <c r="E477" s="211" t="s">
        <v>28</v>
      </c>
      <c r="F477" s="212" t="s">
        <v>558</v>
      </c>
      <c r="G477" s="210"/>
      <c r="H477" s="213">
        <v>8.1310000000000002</v>
      </c>
      <c r="I477" s="214"/>
      <c r="J477" s="210"/>
      <c r="K477" s="210"/>
      <c r="L477" s="215"/>
      <c r="M477" s="216"/>
      <c r="N477" s="217"/>
      <c r="O477" s="217"/>
      <c r="P477" s="217"/>
      <c r="Q477" s="217"/>
      <c r="R477" s="217"/>
      <c r="S477" s="217"/>
      <c r="T477" s="218"/>
      <c r="AT477" s="219" t="s">
        <v>148</v>
      </c>
      <c r="AU477" s="219" t="s">
        <v>82</v>
      </c>
      <c r="AV477" s="14" t="s">
        <v>82</v>
      </c>
      <c r="AW477" s="14" t="s">
        <v>34</v>
      </c>
      <c r="AX477" s="14" t="s">
        <v>80</v>
      </c>
      <c r="AY477" s="219" t="s">
        <v>137</v>
      </c>
    </row>
    <row r="478" spans="1:65" s="12" customFormat="1" ht="22.8" customHeight="1">
      <c r="B478" s="165"/>
      <c r="C478" s="166"/>
      <c r="D478" s="167" t="s">
        <v>72</v>
      </c>
      <c r="E478" s="179" t="s">
        <v>211</v>
      </c>
      <c r="F478" s="179" t="s">
        <v>559</v>
      </c>
      <c r="G478" s="166"/>
      <c r="H478" s="166"/>
      <c r="I478" s="169"/>
      <c r="J478" s="180">
        <f>BK478</f>
        <v>0</v>
      </c>
      <c r="K478" s="166"/>
      <c r="L478" s="171"/>
      <c r="M478" s="172"/>
      <c r="N478" s="173"/>
      <c r="O478" s="173"/>
      <c r="P478" s="174">
        <f>SUM(P479:P522)</f>
        <v>0</v>
      </c>
      <c r="Q478" s="173"/>
      <c r="R478" s="174">
        <f>SUM(R479:R522)</f>
        <v>2.470602</v>
      </c>
      <c r="S478" s="173"/>
      <c r="T478" s="175">
        <f>SUM(T479:T522)</f>
        <v>47.909400000000005</v>
      </c>
      <c r="AR478" s="176" t="s">
        <v>80</v>
      </c>
      <c r="AT478" s="177" t="s">
        <v>72</v>
      </c>
      <c r="AU478" s="177" t="s">
        <v>80</v>
      </c>
      <c r="AY478" s="176" t="s">
        <v>137</v>
      </c>
      <c r="BK478" s="178">
        <f>SUM(BK479:BK522)</f>
        <v>0</v>
      </c>
    </row>
    <row r="479" spans="1:65" s="2" customFormat="1" ht="16.5" customHeight="1">
      <c r="A479" s="36"/>
      <c r="B479" s="37"/>
      <c r="C479" s="181" t="s">
        <v>560</v>
      </c>
      <c r="D479" s="181" t="s">
        <v>139</v>
      </c>
      <c r="E479" s="182" t="s">
        <v>561</v>
      </c>
      <c r="F479" s="183" t="s">
        <v>562</v>
      </c>
      <c r="G479" s="184" t="s">
        <v>214</v>
      </c>
      <c r="H479" s="185">
        <v>11</v>
      </c>
      <c r="I479" s="186"/>
      <c r="J479" s="187">
        <f>ROUND(I479*H479,2)</f>
        <v>0</v>
      </c>
      <c r="K479" s="183" t="s">
        <v>143</v>
      </c>
      <c r="L479" s="41"/>
      <c r="M479" s="188" t="s">
        <v>28</v>
      </c>
      <c r="N479" s="189" t="s">
        <v>46</v>
      </c>
      <c r="O479" s="67"/>
      <c r="P479" s="190">
        <f>O479*H479</f>
        <v>0</v>
      </c>
      <c r="Q479" s="190">
        <v>0.14321</v>
      </c>
      <c r="R479" s="190">
        <f>Q479*H479</f>
        <v>1.57531</v>
      </c>
      <c r="S479" s="190">
        <v>0</v>
      </c>
      <c r="T479" s="191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92" t="s">
        <v>144</v>
      </c>
      <c r="AT479" s="192" t="s">
        <v>139</v>
      </c>
      <c r="AU479" s="192" t="s">
        <v>82</v>
      </c>
      <c r="AY479" s="19" t="s">
        <v>137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19" t="s">
        <v>144</v>
      </c>
      <c r="BK479" s="193">
        <f>ROUND(I479*H479,2)</f>
        <v>0</v>
      </c>
      <c r="BL479" s="19" t="s">
        <v>144</v>
      </c>
      <c r="BM479" s="192" t="s">
        <v>563</v>
      </c>
    </row>
    <row r="480" spans="1:65" s="2" customFormat="1" ht="19.2">
      <c r="A480" s="36"/>
      <c r="B480" s="37"/>
      <c r="C480" s="38"/>
      <c r="D480" s="194" t="s">
        <v>146</v>
      </c>
      <c r="E480" s="38"/>
      <c r="F480" s="195" t="s">
        <v>564</v>
      </c>
      <c r="G480" s="38"/>
      <c r="H480" s="38"/>
      <c r="I480" s="196"/>
      <c r="J480" s="38"/>
      <c r="K480" s="38"/>
      <c r="L480" s="41"/>
      <c r="M480" s="197"/>
      <c r="N480" s="198"/>
      <c r="O480" s="67"/>
      <c r="P480" s="67"/>
      <c r="Q480" s="67"/>
      <c r="R480" s="67"/>
      <c r="S480" s="67"/>
      <c r="T480" s="68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T480" s="19" t="s">
        <v>146</v>
      </c>
      <c r="AU480" s="19" t="s">
        <v>82</v>
      </c>
    </row>
    <row r="481" spans="1:65" s="13" customFormat="1" ht="10.199999999999999">
      <c r="B481" s="199"/>
      <c r="C481" s="200"/>
      <c r="D481" s="194" t="s">
        <v>148</v>
      </c>
      <c r="E481" s="201" t="s">
        <v>28</v>
      </c>
      <c r="F481" s="202" t="s">
        <v>565</v>
      </c>
      <c r="G481" s="200"/>
      <c r="H481" s="201" t="s">
        <v>28</v>
      </c>
      <c r="I481" s="203"/>
      <c r="J481" s="200"/>
      <c r="K481" s="200"/>
      <c r="L481" s="204"/>
      <c r="M481" s="205"/>
      <c r="N481" s="206"/>
      <c r="O481" s="206"/>
      <c r="P481" s="206"/>
      <c r="Q481" s="206"/>
      <c r="R481" s="206"/>
      <c r="S481" s="206"/>
      <c r="T481" s="207"/>
      <c r="AT481" s="208" t="s">
        <v>148</v>
      </c>
      <c r="AU481" s="208" t="s">
        <v>82</v>
      </c>
      <c r="AV481" s="13" t="s">
        <v>80</v>
      </c>
      <c r="AW481" s="13" t="s">
        <v>34</v>
      </c>
      <c r="AX481" s="13" t="s">
        <v>73</v>
      </c>
      <c r="AY481" s="208" t="s">
        <v>137</v>
      </c>
    </row>
    <row r="482" spans="1:65" s="13" customFormat="1" ht="10.199999999999999">
      <c r="B482" s="199"/>
      <c r="C482" s="200"/>
      <c r="D482" s="194" t="s">
        <v>148</v>
      </c>
      <c r="E482" s="201" t="s">
        <v>28</v>
      </c>
      <c r="F482" s="202" t="s">
        <v>566</v>
      </c>
      <c r="G482" s="200"/>
      <c r="H482" s="201" t="s">
        <v>28</v>
      </c>
      <c r="I482" s="203"/>
      <c r="J482" s="200"/>
      <c r="K482" s="200"/>
      <c r="L482" s="204"/>
      <c r="M482" s="205"/>
      <c r="N482" s="206"/>
      <c r="O482" s="206"/>
      <c r="P482" s="206"/>
      <c r="Q482" s="206"/>
      <c r="R482" s="206"/>
      <c r="S482" s="206"/>
      <c r="T482" s="207"/>
      <c r="AT482" s="208" t="s">
        <v>148</v>
      </c>
      <c r="AU482" s="208" t="s">
        <v>82</v>
      </c>
      <c r="AV482" s="13" t="s">
        <v>80</v>
      </c>
      <c r="AW482" s="13" t="s">
        <v>34</v>
      </c>
      <c r="AX482" s="13" t="s">
        <v>73</v>
      </c>
      <c r="AY482" s="208" t="s">
        <v>137</v>
      </c>
    </row>
    <row r="483" spans="1:65" s="14" customFormat="1" ht="10.199999999999999">
      <c r="B483" s="209"/>
      <c r="C483" s="210"/>
      <c r="D483" s="194" t="s">
        <v>148</v>
      </c>
      <c r="E483" s="211" t="s">
        <v>28</v>
      </c>
      <c r="F483" s="212" t="s">
        <v>567</v>
      </c>
      <c r="G483" s="210"/>
      <c r="H483" s="213">
        <v>11</v>
      </c>
      <c r="I483" s="214"/>
      <c r="J483" s="210"/>
      <c r="K483" s="210"/>
      <c r="L483" s="215"/>
      <c r="M483" s="216"/>
      <c r="N483" s="217"/>
      <c r="O483" s="217"/>
      <c r="P483" s="217"/>
      <c r="Q483" s="217"/>
      <c r="R483" s="217"/>
      <c r="S483" s="217"/>
      <c r="T483" s="218"/>
      <c r="AT483" s="219" t="s">
        <v>148</v>
      </c>
      <c r="AU483" s="219" t="s">
        <v>82</v>
      </c>
      <c r="AV483" s="14" t="s">
        <v>82</v>
      </c>
      <c r="AW483" s="14" t="s">
        <v>34</v>
      </c>
      <c r="AX483" s="14" t="s">
        <v>73</v>
      </c>
      <c r="AY483" s="219" t="s">
        <v>137</v>
      </c>
    </row>
    <row r="484" spans="1:65" s="15" customFormat="1" ht="10.199999999999999">
      <c r="B484" s="220"/>
      <c r="C484" s="221"/>
      <c r="D484" s="194" t="s">
        <v>148</v>
      </c>
      <c r="E484" s="222" t="s">
        <v>28</v>
      </c>
      <c r="F484" s="223" t="s">
        <v>154</v>
      </c>
      <c r="G484" s="221"/>
      <c r="H484" s="224">
        <v>11</v>
      </c>
      <c r="I484" s="225"/>
      <c r="J484" s="221"/>
      <c r="K484" s="221"/>
      <c r="L484" s="226"/>
      <c r="M484" s="227"/>
      <c r="N484" s="228"/>
      <c r="O484" s="228"/>
      <c r="P484" s="228"/>
      <c r="Q484" s="228"/>
      <c r="R484" s="228"/>
      <c r="S484" s="228"/>
      <c r="T484" s="229"/>
      <c r="AT484" s="230" t="s">
        <v>148</v>
      </c>
      <c r="AU484" s="230" t="s">
        <v>82</v>
      </c>
      <c r="AV484" s="15" t="s">
        <v>144</v>
      </c>
      <c r="AW484" s="15" t="s">
        <v>34</v>
      </c>
      <c r="AX484" s="15" t="s">
        <v>80</v>
      </c>
      <c r="AY484" s="230" t="s">
        <v>137</v>
      </c>
    </row>
    <row r="485" spans="1:65" s="2" customFormat="1" ht="16.5" customHeight="1">
      <c r="A485" s="36"/>
      <c r="B485" s="37"/>
      <c r="C485" s="242" t="s">
        <v>568</v>
      </c>
      <c r="D485" s="242" t="s">
        <v>354</v>
      </c>
      <c r="E485" s="243" t="s">
        <v>569</v>
      </c>
      <c r="F485" s="244" t="s">
        <v>570</v>
      </c>
      <c r="G485" s="245" t="s">
        <v>214</v>
      </c>
      <c r="H485" s="246">
        <v>11</v>
      </c>
      <c r="I485" s="247"/>
      <c r="J485" s="248">
        <f>ROUND(I485*H485,2)</f>
        <v>0</v>
      </c>
      <c r="K485" s="244" t="s">
        <v>143</v>
      </c>
      <c r="L485" s="249"/>
      <c r="M485" s="250" t="s">
        <v>28</v>
      </c>
      <c r="N485" s="251" t="s">
        <v>46</v>
      </c>
      <c r="O485" s="67"/>
      <c r="P485" s="190">
        <f>O485*H485</f>
        <v>0</v>
      </c>
      <c r="Q485" s="190">
        <v>4.8300000000000003E-2</v>
      </c>
      <c r="R485" s="190">
        <f>Q485*H485</f>
        <v>0.53129999999999999</v>
      </c>
      <c r="S485" s="190">
        <v>0</v>
      </c>
      <c r="T485" s="191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92" t="s">
        <v>203</v>
      </c>
      <c r="AT485" s="192" t="s">
        <v>354</v>
      </c>
      <c r="AU485" s="192" t="s">
        <v>82</v>
      </c>
      <c r="AY485" s="19" t="s">
        <v>137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19" t="s">
        <v>144</v>
      </c>
      <c r="BK485" s="193">
        <f>ROUND(I485*H485,2)</f>
        <v>0</v>
      </c>
      <c r="BL485" s="19" t="s">
        <v>144</v>
      </c>
      <c r="BM485" s="192" t="s">
        <v>571</v>
      </c>
    </row>
    <row r="486" spans="1:65" s="2" customFormat="1" ht="10.199999999999999">
      <c r="A486" s="36"/>
      <c r="B486" s="37"/>
      <c r="C486" s="38"/>
      <c r="D486" s="194" t="s">
        <v>146</v>
      </c>
      <c r="E486" s="38"/>
      <c r="F486" s="195" t="s">
        <v>570</v>
      </c>
      <c r="G486" s="38"/>
      <c r="H486" s="38"/>
      <c r="I486" s="196"/>
      <c r="J486" s="38"/>
      <c r="K486" s="38"/>
      <c r="L486" s="41"/>
      <c r="M486" s="197"/>
      <c r="N486" s="198"/>
      <c r="O486" s="67"/>
      <c r="P486" s="67"/>
      <c r="Q486" s="67"/>
      <c r="R486" s="67"/>
      <c r="S486" s="67"/>
      <c r="T486" s="68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146</v>
      </c>
      <c r="AU486" s="19" t="s">
        <v>82</v>
      </c>
    </row>
    <row r="487" spans="1:65" s="13" customFormat="1" ht="10.199999999999999">
      <c r="B487" s="199"/>
      <c r="C487" s="200"/>
      <c r="D487" s="194" t="s">
        <v>148</v>
      </c>
      <c r="E487" s="201" t="s">
        <v>28</v>
      </c>
      <c r="F487" s="202" t="s">
        <v>572</v>
      </c>
      <c r="G487" s="200"/>
      <c r="H487" s="201" t="s">
        <v>28</v>
      </c>
      <c r="I487" s="203"/>
      <c r="J487" s="200"/>
      <c r="K487" s="200"/>
      <c r="L487" s="204"/>
      <c r="M487" s="205"/>
      <c r="N487" s="206"/>
      <c r="O487" s="206"/>
      <c r="P487" s="206"/>
      <c r="Q487" s="206"/>
      <c r="R487" s="206"/>
      <c r="S487" s="206"/>
      <c r="T487" s="207"/>
      <c r="AT487" s="208" t="s">
        <v>148</v>
      </c>
      <c r="AU487" s="208" t="s">
        <v>82</v>
      </c>
      <c r="AV487" s="13" t="s">
        <v>80</v>
      </c>
      <c r="AW487" s="13" t="s">
        <v>34</v>
      </c>
      <c r="AX487" s="13" t="s">
        <v>73</v>
      </c>
      <c r="AY487" s="208" t="s">
        <v>137</v>
      </c>
    </row>
    <row r="488" spans="1:65" s="13" customFormat="1" ht="10.199999999999999">
      <c r="B488" s="199"/>
      <c r="C488" s="200"/>
      <c r="D488" s="194" t="s">
        <v>148</v>
      </c>
      <c r="E488" s="201" t="s">
        <v>28</v>
      </c>
      <c r="F488" s="202" t="s">
        <v>566</v>
      </c>
      <c r="G488" s="200"/>
      <c r="H488" s="201" t="s">
        <v>28</v>
      </c>
      <c r="I488" s="203"/>
      <c r="J488" s="200"/>
      <c r="K488" s="200"/>
      <c r="L488" s="204"/>
      <c r="M488" s="205"/>
      <c r="N488" s="206"/>
      <c r="O488" s="206"/>
      <c r="P488" s="206"/>
      <c r="Q488" s="206"/>
      <c r="R488" s="206"/>
      <c r="S488" s="206"/>
      <c r="T488" s="207"/>
      <c r="AT488" s="208" t="s">
        <v>148</v>
      </c>
      <c r="AU488" s="208" t="s">
        <v>82</v>
      </c>
      <c r="AV488" s="13" t="s">
        <v>80</v>
      </c>
      <c r="AW488" s="13" t="s">
        <v>34</v>
      </c>
      <c r="AX488" s="13" t="s">
        <v>73</v>
      </c>
      <c r="AY488" s="208" t="s">
        <v>137</v>
      </c>
    </row>
    <row r="489" spans="1:65" s="14" customFormat="1" ht="10.199999999999999">
      <c r="B489" s="209"/>
      <c r="C489" s="210"/>
      <c r="D489" s="194" t="s">
        <v>148</v>
      </c>
      <c r="E489" s="211" t="s">
        <v>28</v>
      </c>
      <c r="F489" s="212" t="s">
        <v>567</v>
      </c>
      <c r="G489" s="210"/>
      <c r="H489" s="213">
        <v>11</v>
      </c>
      <c r="I489" s="214"/>
      <c r="J489" s="210"/>
      <c r="K489" s="210"/>
      <c r="L489" s="215"/>
      <c r="M489" s="216"/>
      <c r="N489" s="217"/>
      <c r="O489" s="217"/>
      <c r="P489" s="217"/>
      <c r="Q489" s="217"/>
      <c r="R489" s="217"/>
      <c r="S489" s="217"/>
      <c r="T489" s="218"/>
      <c r="AT489" s="219" t="s">
        <v>148</v>
      </c>
      <c r="AU489" s="219" t="s">
        <v>82</v>
      </c>
      <c r="AV489" s="14" t="s">
        <v>82</v>
      </c>
      <c r="AW489" s="14" t="s">
        <v>34</v>
      </c>
      <c r="AX489" s="14" t="s">
        <v>80</v>
      </c>
      <c r="AY489" s="219" t="s">
        <v>137</v>
      </c>
    </row>
    <row r="490" spans="1:65" s="2" customFormat="1" ht="16.5" customHeight="1">
      <c r="A490" s="36"/>
      <c r="B490" s="37"/>
      <c r="C490" s="181" t="s">
        <v>573</v>
      </c>
      <c r="D490" s="181" t="s">
        <v>139</v>
      </c>
      <c r="E490" s="182" t="s">
        <v>574</v>
      </c>
      <c r="F490" s="183" t="s">
        <v>575</v>
      </c>
      <c r="G490" s="184" t="s">
        <v>214</v>
      </c>
      <c r="H490" s="185">
        <v>2</v>
      </c>
      <c r="I490" s="186"/>
      <c r="J490" s="187">
        <f>ROUND(I490*H490,2)</f>
        <v>0</v>
      </c>
      <c r="K490" s="183" t="s">
        <v>143</v>
      </c>
      <c r="L490" s="41"/>
      <c r="M490" s="188" t="s">
        <v>28</v>
      </c>
      <c r="N490" s="189" t="s">
        <v>46</v>
      </c>
      <c r="O490" s="67"/>
      <c r="P490" s="190">
        <f>O490*H490</f>
        <v>0</v>
      </c>
      <c r="Q490" s="190">
        <v>0.11519</v>
      </c>
      <c r="R490" s="190">
        <f>Q490*H490</f>
        <v>0.23038</v>
      </c>
      <c r="S490" s="190">
        <v>0</v>
      </c>
      <c r="T490" s="191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92" t="s">
        <v>144</v>
      </c>
      <c r="AT490" s="192" t="s">
        <v>139</v>
      </c>
      <c r="AU490" s="192" t="s">
        <v>82</v>
      </c>
      <c r="AY490" s="19" t="s">
        <v>137</v>
      </c>
      <c r="BE490" s="193">
        <f>IF(N490="základní",J490,0)</f>
        <v>0</v>
      </c>
      <c r="BF490" s="193">
        <f>IF(N490="snížená",J490,0)</f>
        <v>0</v>
      </c>
      <c r="BG490" s="193">
        <f>IF(N490="zákl. přenesená",J490,0)</f>
        <v>0</v>
      </c>
      <c r="BH490" s="193">
        <f>IF(N490="sníž. přenesená",J490,0)</f>
        <v>0</v>
      </c>
      <c r="BI490" s="193">
        <f>IF(N490="nulová",J490,0)</f>
        <v>0</v>
      </c>
      <c r="BJ490" s="19" t="s">
        <v>144</v>
      </c>
      <c r="BK490" s="193">
        <f>ROUND(I490*H490,2)</f>
        <v>0</v>
      </c>
      <c r="BL490" s="19" t="s">
        <v>144</v>
      </c>
      <c r="BM490" s="192" t="s">
        <v>576</v>
      </c>
    </row>
    <row r="491" spans="1:65" s="2" customFormat="1" ht="19.2">
      <c r="A491" s="36"/>
      <c r="B491" s="37"/>
      <c r="C491" s="38"/>
      <c r="D491" s="194" t="s">
        <v>146</v>
      </c>
      <c r="E491" s="38"/>
      <c r="F491" s="195" t="s">
        <v>577</v>
      </c>
      <c r="G491" s="38"/>
      <c r="H491" s="38"/>
      <c r="I491" s="196"/>
      <c r="J491" s="38"/>
      <c r="K491" s="38"/>
      <c r="L491" s="41"/>
      <c r="M491" s="197"/>
      <c r="N491" s="198"/>
      <c r="O491" s="67"/>
      <c r="P491" s="67"/>
      <c r="Q491" s="67"/>
      <c r="R491" s="67"/>
      <c r="S491" s="67"/>
      <c r="T491" s="68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146</v>
      </c>
      <c r="AU491" s="19" t="s">
        <v>82</v>
      </c>
    </row>
    <row r="492" spans="1:65" s="13" customFormat="1" ht="10.199999999999999">
      <c r="B492" s="199"/>
      <c r="C492" s="200"/>
      <c r="D492" s="194" t="s">
        <v>148</v>
      </c>
      <c r="E492" s="201" t="s">
        <v>28</v>
      </c>
      <c r="F492" s="202" t="s">
        <v>565</v>
      </c>
      <c r="G492" s="200"/>
      <c r="H492" s="201" t="s">
        <v>28</v>
      </c>
      <c r="I492" s="203"/>
      <c r="J492" s="200"/>
      <c r="K492" s="200"/>
      <c r="L492" s="204"/>
      <c r="M492" s="205"/>
      <c r="N492" s="206"/>
      <c r="O492" s="206"/>
      <c r="P492" s="206"/>
      <c r="Q492" s="206"/>
      <c r="R492" s="206"/>
      <c r="S492" s="206"/>
      <c r="T492" s="207"/>
      <c r="AT492" s="208" t="s">
        <v>148</v>
      </c>
      <c r="AU492" s="208" t="s">
        <v>82</v>
      </c>
      <c r="AV492" s="13" t="s">
        <v>80</v>
      </c>
      <c r="AW492" s="13" t="s">
        <v>34</v>
      </c>
      <c r="AX492" s="13" t="s">
        <v>73</v>
      </c>
      <c r="AY492" s="208" t="s">
        <v>137</v>
      </c>
    </row>
    <row r="493" spans="1:65" s="13" customFormat="1" ht="10.199999999999999">
      <c r="B493" s="199"/>
      <c r="C493" s="200"/>
      <c r="D493" s="194" t="s">
        <v>148</v>
      </c>
      <c r="E493" s="201" t="s">
        <v>28</v>
      </c>
      <c r="F493" s="202" t="s">
        <v>578</v>
      </c>
      <c r="G493" s="200"/>
      <c r="H493" s="201" t="s">
        <v>28</v>
      </c>
      <c r="I493" s="203"/>
      <c r="J493" s="200"/>
      <c r="K493" s="200"/>
      <c r="L493" s="204"/>
      <c r="M493" s="205"/>
      <c r="N493" s="206"/>
      <c r="O493" s="206"/>
      <c r="P493" s="206"/>
      <c r="Q493" s="206"/>
      <c r="R493" s="206"/>
      <c r="S493" s="206"/>
      <c r="T493" s="207"/>
      <c r="AT493" s="208" t="s">
        <v>148</v>
      </c>
      <c r="AU493" s="208" t="s">
        <v>82</v>
      </c>
      <c r="AV493" s="13" t="s">
        <v>80</v>
      </c>
      <c r="AW493" s="13" t="s">
        <v>34</v>
      </c>
      <c r="AX493" s="13" t="s">
        <v>73</v>
      </c>
      <c r="AY493" s="208" t="s">
        <v>137</v>
      </c>
    </row>
    <row r="494" spans="1:65" s="14" customFormat="1" ht="10.199999999999999">
      <c r="B494" s="209"/>
      <c r="C494" s="210"/>
      <c r="D494" s="194" t="s">
        <v>148</v>
      </c>
      <c r="E494" s="211" t="s">
        <v>28</v>
      </c>
      <c r="F494" s="212" t="s">
        <v>579</v>
      </c>
      <c r="G494" s="210"/>
      <c r="H494" s="213">
        <v>2</v>
      </c>
      <c r="I494" s="214"/>
      <c r="J494" s="210"/>
      <c r="K494" s="210"/>
      <c r="L494" s="215"/>
      <c r="M494" s="216"/>
      <c r="N494" s="217"/>
      <c r="O494" s="217"/>
      <c r="P494" s="217"/>
      <c r="Q494" s="217"/>
      <c r="R494" s="217"/>
      <c r="S494" s="217"/>
      <c r="T494" s="218"/>
      <c r="AT494" s="219" t="s">
        <v>148</v>
      </c>
      <c r="AU494" s="219" t="s">
        <v>82</v>
      </c>
      <c r="AV494" s="14" t="s">
        <v>82</v>
      </c>
      <c r="AW494" s="14" t="s">
        <v>34</v>
      </c>
      <c r="AX494" s="14" t="s">
        <v>80</v>
      </c>
      <c r="AY494" s="219" t="s">
        <v>137</v>
      </c>
    </row>
    <row r="495" spans="1:65" s="2" customFormat="1" ht="16.5" customHeight="1">
      <c r="A495" s="36"/>
      <c r="B495" s="37"/>
      <c r="C495" s="242" t="s">
        <v>580</v>
      </c>
      <c r="D495" s="242" t="s">
        <v>354</v>
      </c>
      <c r="E495" s="243" t="s">
        <v>581</v>
      </c>
      <c r="F495" s="244" t="s">
        <v>582</v>
      </c>
      <c r="G495" s="245" t="s">
        <v>214</v>
      </c>
      <c r="H495" s="246">
        <v>2</v>
      </c>
      <c r="I495" s="247"/>
      <c r="J495" s="248">
        <f>ROUND(I495*H495,2)</f>
        <v>0</v>
      </c>
      <c r="K495" s="244" t="s">
        <v>143</v>
      </c>
      <c r="L495" s="249"/>
      <c r="M495" s="250" t="s">
        <v>28</v>
      </c>
      <c r="N495" s="251" t="s">
        <v>46</v>
      </c>
      <c r="O495" s="67"/>
      <c r="P495" s="190">
        <f>O495*H495</f>
        <v>0</v>
      </c>
      <c r="Q495" s="190">
        <v>6.5670000000000006E-2</v>
      </c>
      <c r="R495" s="190">
        <f>Q495*H495</f>
        <v>0.13134000000000001</v>
      </c>
      <c r="S495" s="190">
        <v>0</v>
      </c>
      <c r="T495" s="191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92" t="s">
        <v>203</v>
      </c>
      <c r="AT495" s="192" t="s">
        <v>354</v>
      </c>
      <c r="AU495" s="192" t="s">
        <v>82</v>
      </c>
      <c r="AY495" s="19" t="s">
        <v>137</v>
      </c>
      <c r="BE495" s="193">
        <f>IF(N495="základní",J495,0)</f>
        <v>0</v>
      </c>
      <c r="BF495" s="193">
        <f>IF(N495="snížená",J495,0)</f>
        <v>0</v>
      </c>
      <c r="BG495" s="193">
        <f>IF(N495="zákl. přenesená",J495,0)</f>
        <v>0</v>
      </c>
      <c r="BH495" s="193">
        <f>IF(N495="sníž. přenesená",J495,0)</f>
        <v>0</v>
      </c>
      <c r="BI495" s="193">
        <f>IF(N495="nulová",J495,0)</f>
        <v>0</v>
      </c>
      <c r="BJ495" s="19" t="s">
        <v>144</v>
      </c>
      <c r="BK495" s="193">
        <f>ROUND(I495*H495,2)</f>
        <v>0</v>
      </c>
      <c r="BL495" s="19" t="s">
        <v>144</v>
      </c>
      <c r="BM495" s="192" t="s">
        <v>583</v>
      </c>
    </row>
    <row r="496" spans="1:65" s="2" customFormat="1" ht="10.199999999999999">
      <c r="A496" s="36"/>
      <c r="B496" s="37"/>
      <c r="C496" s="38"/>
      <c r="D496" s="194" t="s">
        <v>146</v>
      </c>
      <c r="E496" s="38"/>
      <c r="F496" s="195" t="s">
        <v>582</v>
      </c>
      <c r="G496" s="38"/>
      <c r="H496" s="38"/>
      <c r="I496" s="196"/>
      <c r="J496" s="38"/>
      <c r="K496" s="38"/>
      <c r="L496" s="41"/>
      <c r="M496" s="197"/>
      <c r="N496" s="198"/>
      <c r="O496" s="67"/>
      <c r="P496" s="67"/>
      <c r="Q496" s="67"/>
      <c r="R496" s="67"/>
      <c r="S496" s="67"/>
      <c r="T496" s="68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9" t="s">
        <v>146</v>
      </c>
      <c r="AU496" s="19" t="s">
        <v>82</v>
      </c>
    </row>
    <row r="497" spans="1:65" s="13" customFormat="1" ht="10.199999999999999">
      <c r="B497" s="199"/>
      <c r="C497" s="200"/>
      <c r="D497" s="194" t="s">
        <v>148</v>
      </c>
      <c r="E497" s="201" t="s">
        <v>28</v>
      </c>
      <c r="F497" s="202" t="s">
        <v>572</v>
      </c>
      <c r="G497" s="200"/>
      <c r="H497" s="201" t="s">
        <v>28</v>
      </c>
      <c r="I497" s="203"/>
      <c r="J497" s="200"/>
      <c r="K497" s="200"/>
      <c r="L497" s="204"/>
      <c r="M497" s="205"/>
      <c r="N497" s="206"/>
      <c r="O497" s="206"/>
      <c r="P497" s="206"/>
      <c r="Q497" s="206"/>
      <c r="R497" s="206"/>
      <c r="S497" s="206"/>
      <c r="T497" s="207"/>
      <c r="AT497" s="208" t="s">
        <v>148</v>
      </c>
      <c r="AU497" s="208" t="s">
        <v>82</v>
      </c>
      <c r="AV497" s="13" t="s">
        <v>80</v>
      </c>
      <c r="AW497" s="13" t="s">
        <v>34</v>
      </c>
      <c r="AX497" s="13" t="s">
        <v>73</v>
      </c>
      <c r="AY497" s="208" t="s">
        <v>137</v>
      </c>
    </row>
    <row r="498" spans="1:65" s="13" customFormat="1" ht="10.199999999999999">
      <c r="B498" s="199"/>
      <c r="C498" s="200"/>
      <c r="D498" s="194" t="s">
        <v>148</v>
      </c>
      <c r="E498" s="201" t="s">
        <v>28</v>
      </c>
      <c r="F498" s="202" t="s">
        <v>578</v>
      </c>
      <c r="G498" s="200"/>
      <c r="H498" s="201" t="s">
        <v>28</v>
      </c>
      <c r="I498" s="203"/>
      <c r="J498" s="200"/>
      <c r="K498" s="200"/>
      <c r="L498" s="204"/>
      <c r="M498" s="205"/>
      <c r="N498" s="206"/>
      <c r="O498" s="206"/>
      <c r="P498" s="206"/>
      <c r="Q498" s="206"/>
      <c r="R498" s="206"/>
      <c r="S498" s="206"/>
      <c r="T498" s="207"/>
      <c r="AT498" s="208" t="s">
        <v>148</v>
      </c>
      <c r="AU498" s="208" t="s">
        <v>82</v>
      </c>
      <c r="AV498" s="13" t="s">
        <v>80</v>
      </c>
      <c r="AW498" s="13" t="s">
        <v>34</v>
      </c>
      <c r="AX498" s="13" t="s">
        <v>73</v>
      </c>
      <c r="AY498" s="208" t="s">
        <v>137</v>
      </c>
    </row>
    <row r="499" spans="1:65" s="14" customFormat="1" ht="10.199999999999999">
      <c r="B499" s="209"/>
      <c r="C499" s="210"/>
      <c r="D499" s="194" t="s">
        <v>148</v>
      </c>
      <c r="E499" s="211" t="s">
        <v>28</v>
      </c>
      <c r="F499" s="212" t="s">
        <v>579</v>
      </c>
      <c r="G499" s="210"/>
      <c r="H499" s="213">
        <v>2</v>
      </c>
      <c r="I499" s="214"/>
      <c r="J499" s="210"/>
      <c r="K499" s="210"/>
      <c r="L499" s="215"/>
      <c r="M499" s="216"/>
      <c r="N499" s="217"/>
      <c r="O499" s="217"/>
      <c r="P499" s="217"/>
      <c r="Q499" s="217"/>
      <c r="R499" s="217"/>
      <c r="S499" s="217"/>
      <c r="T499" s="218"/>
      <c r="AT499" s="219" t="s">
        <v>148</v>
      </c>
      <c r="AU499" s="219" t="s">
        <v>82</v>
      </c>
      <c r="AV499" s="14" t="s">
        <v>82</v>
      </c>
      <c r="AW499" s="14" t="s">
        <v>34</v>
      </c>
      <c r="AX499" s="14" t="s">
        <v>80</v>
      </c>
      <c r="AY499" s="219" t="s">
        <v>137</v>
      </c>
    </row>
    <row r="500" spans="1:65" s="2" customFormat="1" ht="16.5" customHeight="1">
      <c r="A500" s="36"/>
      <c r="B500" s="37"/>
      <c r="C500" s="181" t="s">
        <v>584</v>
      </c>
      <c r="D500" s="181" t="s">
        <v>139</v>
      </c>
      <c r="E500" s="182" t="s">
        <v>585</v>
      </c>
      <c r="F500" s="183" t="s">
        <v>586</v>
      </c>
      <c r="G500" s="184" t="s">
        <v>214</v>
      </c>
      <c r="H500" s="185">
        <v>28.4</v>
      </c>
      <c r="I500" s="186"/>
      <c r="J500" s="187">
        <f>ROUND(I500*H500,2)</f>
        <v>0</v>
      </c>
      <c r="K500" s="183" t="s">
        <v>143</v>
      </c>
      <c r="L500" s="41"/>
      <c r="M500" s="188" t="s">
        <v>28</v>
      </c>
      <c r="N500" s="189" t="s">
        <v>46</v>
      </c>
      <c r="O500" s="67"/>
      <c r="P500" s="190">
        <f>O500*H500</f>
        <v>0</v>
      </c>
      <c r="Q500" s="190">
        <v>8.0000000000000007E-5</v>
      </c>
      <c r="R500" s="190">
        <f>Q500*H500</f>
        <v>2.2720000000000001E-3</v>
      </c>
      <c r="S500" s="190">
        <v>0</v>
      </c>
      <c r="T500" s="191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92" t="s">
        <v>144</v>
      </c>
      <c r="AT500" s="192" t="s">
        <v>139</v>
      </c>
      <c r="AU500" s="192" t="s">
        <v>82</v>
      </c>
      <c r="AY500" s="19" t="s">
        <v>137</v>
      </c>
      <c r="BE500" s="193">
        <f>IF(N500="základní",J500,0)</f>
        <v>0</v>
      </c>
      <c r="BF500" s="193">
        <f>IF(N500="snížená",J500,0)</f>
        <v>0</v>
      </c>
      <c r="BG500" s="193">
        <f>IF(N500="zákl. přenesená",J500,0)</f>
        <v>0</v>
      </c>
      <c r="BH500" s="193">
        <f>IF(N500="sníž. přenesená",J500,0)</f>
        <v>0</v>
      </c>
      <c r="BI500" s="193">
        <f>IF(N500="nulová",J500,0)</f>
        <v>0</v>
      </c>
      <c r="BJ500" s="19" t="s">
        <v>144</v>
      </c>
      <c r="BK500" s="193">
        <f>ROUND(I500*H500,2)</f>
        <v>0</v>
      </c>
      <c r="BL500" s="19" t="s">
        <v>144</v>
      </c>
      <c r="BM500" s="192" t="s">
        <v>587</v>
      </c>
    </row>
    <row r="501" spans="1:65" s="2" customFormat="1" ht="10.199999999999999">
      <c r="A501" s="36"/>
      <c r="B501" s="37"/>
      <c r="C501" s="38"/>
      <c r="D501" s="194" t="s">
        <v>146</v>
      </c>
      <c r="E501" s="38"/>
      <c r="F501" s="195" t="s">
        <v>588</v>
      </c>
      <c r="G501" s="38"/>
      <c r="H501" s="38"/>
      <c r="I501" s="196"/>
      <c r="J501" s="38"/>
      <c r="K501" s="38"/>
      <c r="L501" s="41"/>
      <c r="M501" s="197"/>
      <c r="N501" s="198"/>
      <c r="O501" s="67"/>
      <c r="P501" s="67"/>
      <c r="Q501" s="67"/>
      <c r="R501" s="67"/>
      <c r="S501" s="67"/>
      <c r="T501" s="68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9" t="s">
        <v>146</v>
      </c>
      <c r="AU501" s="19" t="s">
        <v>82</v>
      </c>
    </row>
    <row r="502" spans="1:65" s="13" customFormat="1" ht="10.199999999999999">
      <c r="B502" s="199"/>
      <c r="C502" s="200"/>
      <c r="D502" s="194" t="s">
        <v>148</v>
      </c>
      <c r="E502" s="201" t="s">
        <v>28</v>
      </c>
      <c r="F502" s="202" t="s">
        <v>589</v>
      </c>
      <c r="G502" s="200"/>
      <c r="H502" s="201" t="s">
        <v>28</v>
      </c>
      <c r="I502" s="203"/>
      <c r="J502" s="200"/>
      <c r="K502" s="200"/>
      <c r="L502" s="204"/>
      <c r="M502" s="205"/>
      <c r="N502" s="206"/>
      <c r="O502" s="206"/>
      <c r="P502" s="206"/>
      <c r="Q502" s="206"/>
      <c r="R502" s="206"/>
      <c r="S502" s="206"/>
      <c r="T502" s="207"/>
      <c r="AT502" s="208" t="s">
        <v>148</v>
      </c>
      <c r="AU502" s="208" t="s">
        <v>82</v>
      </c>
      <c r="AV502" s="13" t="s">
        <v>80</v>
      </c>
      <c r="AW502" s="13" t="s">
        <v>34</v>
      </c>
      <c r="AX502" s="13" t="s">
        <v>73</v>
      </c>
      <c r="AY502" s="208" t="s">
        <v>137</v>
      </c>
    </row>
    <row r="503" spans="1:65" s="13" customFormat="1" ht="10.199999999999999">
      <c r="B503" s="199"/>
      <c r="C503" s="200"/>
      <c r="D503" s="194" t="s">
        <v>148</v>
      </c>
      <c r="E503" s="201" t="s">
        <v>28</v>
      </c>
      <c r="F503" s="202" t="s">
        <v>590</v>
      </c>
      <c r="G503" s="200"/>
      <c r="H503" s="201" t="s">
        <v>28</v>
      </c>
      <c r="I503" s="203"/>
      <c r="J503" s="200"/>
      <c r="K503" s="200"/>
      <c r="L503" s="204"/>
      <c r="M503" s="205"/>
      <c r="N503" s="206"/>
      <c r="O503" s="206"/>
      <c r="P503" s="206"/>
      <c r="Q503" s="206"/>
      <c r="R503" s="206"/>
      <c r="S503" s="206"/>
      <c r="T503" s="207"/>
      <c r="AT503" s="208" t="s">
        <v>148</v>
      </c>
      <c r="AU503" s="208" t="s">
        <v>82</v>
      </c>
      <c r="AV503" s="13" t="s">
        <v>80</v>
      </c>
      <c r="AW503" s="13" t="s">
        <v>34</v>
      </c>
      <c r="AX503" s="13" t="s">
        <v>73</v>
      </c>
      <c r="AY503" s="208" t="s">
        <v>137</v>
      </c>
    </row>
    <row r="504" spans="1:65" s="14" customFormat="1" ht="10.199999999999999">
      <c r="B504" s="209"/>
      <c r="C504" s="210"/>
      <c r="D504" s="194" t="s">
        <v>148</v>
      </c>
      <c r="E504" s="211" t="s">
        <v>28</v>
      </c>
      <c r="F504" s="212" t="s">
        <v>591</v>
      </c>
      <c r="G504" s="210"/>
      <c r="H504" s="213">
        <v>7.2</v>
      </c>
      <c r="I504" s="214"/>
      <c r="J504" s="210"/>
      <c r="K504" s="210"/>
      <c r="L504" s="215"/>
      <c r="M504" s="216"/>
      <c r="N504" s="217"/>
      <c r="O504" s="217"/>
      <c r="P504" s="217"/>
      <c r="Q504" s="217"/>
      <c r="R504" s="217"/>
      <c r="S504" s="217"/>
      <c r="T504" s="218"/>
      <c r="AT504" s="219" t="s">
        <v>148</v>
      </c>
      <c r="AU504" s="219" t="s">
        <v>82</v>
      </c>
      <c r="AV504" s="14" t="s">
        <v>82</v>
      </c>
      <c r="AW504" s="14" t="s">
        <v>34</v>
      </c>
      <c r="AX504" s="14" t="s">
        <v>73</v>
      </c>
      <c r="AY504" s="219" t="s">
        <v>137</v>
      </c>
    </row>
    <row r="505" spans="1:65" s="13" customFormat="1" ht="10.199999999999999">
      <c r="B505" s="199"/>
      <c r="C505" s="200"/>
      <c r="D505" s="194" t="s">
        <v>148</v>
      </c>
      <c r="E505" s="201" t="s">
        <v>28</v>
      </c>
      <c r="F505" s="202" t="s">
        <v>592</v>
      </c>
      <c r="G505" s="200"/>
      <c r="H505" s="201" t="s">
        <v>28</v>
      </c>
      <c r="I505" s="203"/>
      <c r="J505" s="200"/>
      <c r="K505" s="200"/>
      <c r="L505" s="204"/>
      <c r="M505" s="205"/>
      <c r="N505" s="206"/>
      <c r="O505" s="206"/>
      <c r="P505" s="206"/>
      <c r="Q505" s="206"/>
      <c r="R505" s="206"/>
      <c r="S505" s="206"/>
      <c r="T505" s="207"/>
      <c r="AT505" s="208" t="s">
        <v>148</v>
      </c>
      <c r="AU505" s="208" t="s">
        <v>82</v>
      </c>
      <c r="AV505" s="13" t="s">
        <v>80</v>
      </c>
      <c r="AW505" s="13" t="s">
        <v>34</v>
      </c>
      <c r="AX505" s="13" t="s">
        <v>73</v>
      </c>
      <c r="AY505" s="208" t="s">
        <v>137</v>
      </c>
    </row>
    <row r="506" spans="1:65" s="14" customFormat="1" ht="10.199999999999999">
      <c r="B506" s="209"/>
      <c r="C506" s="210"/>
      <c r="D506" s="194" t="s">
        <v>148</v>
      </c>
      <c r="E506" s="211" t="s">
        <v>28</v>
      </c>
      <c r="F506" s="212" t="s">
        <v>591</v>
      </c>
      <c r="G506" s="210"/>
      <c r="H506" s="213">
        <v>7.2</v>
      </c>
      <c r="I506" s="214"/>
      <c r="J506" s="210"/>
      <c r="K506" s="210"/>
      <c r="L506" s="215"/>
      <c r="M506" s="216"/>
      <c r="N506" s="217"/>
      <c r="O506" s="217"/>
      <c r="P506" s="217"/>
      <c r="Q506" s="217"/>
      <c r="R506" s="217"/>
      <c r="S506" s="217"/>
      <c r="T506" s="218"/>
      <c r="AT506" s="219" t="s">
        <v>148</v>
      </c>
      <c r="AU506" s="219" t="s">
        <v>82</v>
      </c>
      <c r="AV506" s="14" t="s">
        <v>82</v>
      </c>
      <c r="AW506" s="14" t="s">
        <v>34</v>
      </c>
      <c r="AX506" s="14" t="s">
        <v>73</v>
      </c>
      <c r="AY506" s="219" t="s">
        <v>137</v>
      </c>
    </row>
    <row r="507" spans="1:65" s="13" customFormat="1" ht="10.199999999999999">
      <c r="B507" s="199"/>
      <c r="C507" s="200"/>
      <c r="D507" s="194" t="s">
        <v>148</v>
      </c>
      <c r="E507" s="201" t="s">
        <v>28</v>
      </c>
      <c r="F507" s="202" t="s">
        <v>593</v>
      </c>
      <c r="G507" s="200"/>
      <c r="H507" s="201" t="s">
        <v>28</v>
      </c>
      <c r="I507" s="203"/>
      <c r="J507" s="200"/>
      <c r="K507" s="200"/>
      <c r="L507" s="204"/>
      <c r="M507" s="205"/>
      <c r="N507" s="206"/>
      <c r="O507" s="206"/>
      <c r="P507" s="206"/>
      <c r="Q507" s="206"/>
      <c r="R507" s="206"/>
      <c r="S507" s="206"/>
      <c r="T507" s="207"/>
      <c r="AT507" s="208" t="s">
        <v>148</v>
      </c>
      <c r="AU507" s="208" t="s">
        <v>82</v>
      </c>
      <c r="AV507" s="13" t="s">
        <v>80</v>
      </c>
      <c r="AW507" s="13" t="s">
        <v>34</v>
      </c>
      <c r="AX507" s="13" t="s">
        <v>73</v>
      </c>
      <c r="AY507" s="208" t="s">
        <v>137</v>
      </c>
    </row>
    <row r="508" spans="1:65" s="14" customFormat="1" ht="10.199999999999999">
      <c r="B508" s="209"/>
      <c r="C508" s="210"/>
      <c r="D508" s="194" t="s">
        <v>148</v>
      </c>
      <c r="E508" s="211" t="s">
        <v>28</v>
      </c>
      <c r="F508" s="212" t="s">
        <v>594</v>
      </c>
      <c r="G508" s="210"/>
      <c r="H508" s="213">
        <v>3.4</v>
      </c>
      <c r="I508" s="214"/>
      <c r="J508" s="210"/>
      <c r="K508" s="210"/>
      <c r="L508" s="215"/>
      <c r="M508" s="216"/>
      <c r="N508" s="217"/>
      <c r="O508" s="217"/>
      <c r="P508" s="217"/>
      <c r="Q508" s="217"/>
      <c r="R508" s="217"/>
      <c r="S508" s="217"/>
      <c r="T508" s="218"/>
      <c r="AT508" s="219" t="s">
        <v>148</v>
      </c>
      <c r="AU508" s="219" t="s">
        <v>82</v>
      </c>
      <c r="AV508" s="14" t="s">
        <v>82</v>
      </c>
      <c r="AW508" s="14" t="s">
        <v>34</v>
      </c>
      <c r="AX508" s="14" t="s">
        <v>73</v>
      </c>
      <c r="AY508" s="219" t="s">
        <v>137</v>
      </c>
    </row>
    <row r="509" spans="1:65" s="13" customFormat="1" ht="10.199999999999999">
      <c r="B509" s="199"/>
      <c r="C509" s="200"/>
      <c r="D509" s="194" t="s">
        <v>148</v>
      </c>
      <c r="E509" s="201" t="s">
        <v>28</v>
      </c>
      <c r="F509" s="202" t="s">
        <v>595</v>
      </c>
      <c r="G509" s="200"/>
      <c r="H509" s="201" t="s">
        <v>28</v>
      </c>
      <c r="I509" s="203"/>
      <c r="J509" s="200"/>
      <c r="K509" s="200"/>
      <c r="L509" s="204"/>
      <c r="M509" s="205"/>
      <c r="N509" s="206"/>
      <c r="O509" s="206"/>
      <c r="P509" s="206"/>
      <c r="Q509" s="206"/>
      <c r="R509" s="206"/>
      <c r="S509" s="206"/>
      <c r="T509" s="207"/>
      <c r="AT509" s="208" t="s">
        <v>148</v>
      </c>
      <c r="AU509" s="208" t="s">
        <v>82</v>
      </c>
      <c r="AV509" s="13" t="s">
        <v>80</v>
      </c>
      <c r="AW509" s="13" t="s">
        <v>34</v>
      </c>
      <c r="AX509" s="13" t="s">
        <v>73</v>
      </c>
      <c r="AY509" s="208" t="s">
        <v>137</v>
      </c>
    </row>
    <row r="510" spans="1:65" s="14" customFormat="1" ht="10.199999999999999">
      <c r="B510" s="209"/>
      <c r="C510" s="210"/>
      <c r="D510" s="194" t="s">
        <v>148</v>
      </c>
      <c r="E510" s="211" t="s">
        <v>28</v>
      </c>
      <c r="F510" s="212" t="s">
        <v>596</v>
      </c>
      <c r="G510" s="210"/>
      <c r="H510" s="213">
        <v>3.6</v>
      </c>
      <c r="I510" s="214"/>
      <c r="J510" s="210"/>
      <c r="K510" s="210"/>
      <c r="L510" s="215"/>
      <c r="M510" s="216"/>
      <c r="N510" s="217"/>
      <c r="O510" s="217"/>
      <c r="P510" s="217"/>
      <c r="Q510" s="217"/>
      <c r="R510" s="217"/>
      <c r="S510" s="217"/>
      <c r="T510" s="218"/>
      <c r="AT510" s="219" t="s">
        <v>148</v>
      </c>
      <c r="AU510" s="219" t="s">
        <v>82</v>
      </c>
      <c r="AV510" s="14" t="s">
        <v>82</v>
      </c>
      <c r="AW510" s="14" t="s">
        <v>34</v>
      </c>
      <c r="AX510" s="14" t="s">
        <v>73</v>
      </c>
      <c r="AY510" s="219" t="s">
        <v>137</v>
      </c>
    </row>
    <row r="511" spans="1:65" s="16" customFormat="1" ht="10.199999999999999">
      <c r="B511" s="231"/>
      <c r="C511" s="232"/>
      <c r="D511" s="194" t="s">
        <v>148</v>
      </c>
      <c r="E511" s="233" t="s">
        <v>28</v>
      </c>
      <c r="F511" s="234" t="s">
        <v>232</v>
      </c>
      <c r="G511" s="232"/>
      <c r="H511" s="235">
        <v>21.4</v>
      </c>
      <c r="I511" s="236"/>
      <c r="J511" s="232"/>
      <c r="K511" s="232"/>
      <c r="L511" s="237"/>
      <c r="M511" s="238"/>
      <c r="N511" s="239"/>
      <c r="O511" s="239"/>
      <c r="P511" s="239"/>
      <c r="Q511" s="239"/>
      <c r="R511" s="239"/>
      <c r="S511" s="239"/>
      <c r="T511" s="240"/>
      <c r="AT511" s="241" t="s">
        <v>148</v>
      </c>
      <c r="AU511" s="241" t="s">
        <v>82</v>
      </c>
      <c r="AV511" s="16" t="s">
        <v>162</v>
      </c>
      <c r="AW511" s="16" t="s">
        <v>34</v>
      </c>
      <c r="AX511" s="16" t="s">
        <v>73</v>
      </c>
      <c r="AY511" s="241" t="s">
        <v>137</v>
      </c>
    </row>
    <row r="512" spans="1:65" s="13" customFormat="1" ht="10.199999999999999">
      <c r="B512" s="199"/>
      <c r="C512" s="200"/>
      <c r="D512" s="194" t="s">
        <v>148</v>
      </c>
      <c r="E512" s="201" t="s">
        <v>28</v>
      </c>
      <c r="F512" s="202" t="s">
        <v>597</v>
      </c>
      <c r="G512" s="200"/>
      <c r="H512" s="201" t="s">
        <v>28</v>
      </c>
      <c r="I512" s="203"/>
      <c r="J512" s="200"/>
      <c r="K512" s="200"/>
      <c r="L512" s="204"/>
      <c r="M512" s="205"/>
      <c r="N512" s="206"/>
      <c r="O512" s="206"/>
      <c r="P512" s="206"/>
      <c r="Q512" s="206"/>
      <c r="R512" s="206"/>
      <c r="S512" s="206"/>
      <c r="T512" s="207"/>
      <c r="AT512" s="208" t="s">
        <v>148</v>
      </c>
      <c r="AU512" s="208" t="s">
        <v>82</v>
      </c>
      <c r="AV512" s="13" t="s">
        <v>80</v>
      </c>
      <c r="AW512" s="13" t="s">
        <v>34</v>
      </c>
      <c r="AX512" s="13" t="s">
        <v>73</v>
      </c>
      <c r="AY512" s="208" t="s">
        <v>137</v>
      </c>
    </row>
    <row r="513" spans="1:65" s="14" customFormat="1" ht="10.199999999999999">
      <c r="B513" s="209"/>
      <c r="C513" s="210"/>
      <c r="D513" s="194" t="s">
        <v>148</v>
      </c>
      <c r="E513" s="211" t="s">
        <v>28</v>
      </c>
      <c r="F513" s="212" t="s">
        <v>219</v>
      </c>
      <c r="G513" s="210"/>
      <c r="H513" s="213">
        <v>7</v>
      </c>
      <c r="I513" s="214"/>
      <c r="J513" s="210"/>
      <c r="K513" s="210"/>
      <c r="L513" s="215"/>
      <c r="M513" s="216"/>
      <c r="N513" s="217"/>
      <c r="O513" s="217"/>
      <c r="P513" s="217"/>
      <c r="Q513" s="217"/>
      <c r="R513" s="217"/>
      <c r="S513" s="217"/>
      <c r="T513" s="218"/>
      <c r="AT513" s="219" t="s">
        <v>148</v>
      </c>
      <c r="AU513" s="219" t="s">
        <v>82</v>
      </c>
      <c r="AV513" s="14" t="s">
        <v>82</v>
      </c>
      <c r="AW513" s="14" t="s">
        <v>34</v>
      </c>
      <c r="AX513" s="14" t="s">
        <v>73</v>
      </c>
      <c r="AY513" s="219" t="s">
        <v>137</v>
      </c>
    </row>
    <row r="514" spans="1:65" s="15" customFormat="1" ht="10.199999999999999">
      <c r="B514" s="220"/>
      <c r="C514" s="221"/>
      <c r="D514" s="194" t="s">
        <v>148</v>
      </c>
      <c r="E514" s="222" t="s">
        <v>28</v>
      </c>
      <c r="F514" s="223" t="s">
        <v>154</v>
      </c>
      <c r="G514" s="221"/>
      <c r="H514" s="224">
        <v>28.4</v>
      </c>
      <c r="I514" s="225"/>
      <c r="J514" s="221"/>
      <c r="K514" s="221"/>
      <c r="L514" s="226"/>
      <c r="M514" s="227"/>
      <c r="N514" s="228"/>
      <c r="O514" s="228"/>
      <c r="P514" s="228"/>
      <c r="Q514" s="228"/>
      <c r="R514" s="228"/>
      <c r="S514" s="228"/>
      <c r="T514" s="229"/>
      <c r="AT514" s="230" t="s">
        <v>148</v>
      </c>
      <c r="AU514" s="230" t="s">
        <v>82</v>
      </c>
      <c r="AV514" s="15" t="s">
        <v>144</v>
      </c>
      <c r="AW514" s="15" t="s">
        <v>34</v>
      </c>
      <c r="AX514" s="15" t="s">
        <v>80</v>
      </c>
      <c r="AY514" s="230" t="s">
        <v>137</v>
      </c>
    </row>
    <row r="515" spans="1:65" s="2" customFormat="1" ht="16.5" customHeight="1">
      <c r="A515" s="36"/>
      <c r="B515" s="37"/>
      <c r="C515" s="181" t="s">
        <v>598</v>
      </c>
      <c r="D515" s="181" t="s">
        <v>139</v>
      </c>
      <c r="E515" s="182" t="s">
        <v>599</v>
      </c>
      <c r="F515" s="183" t="s">
        <v>600</v>
      </c>
      <c r="G515" s="184" t="s">
        <v>165</v>
      </c>
      <c r="H515" s="185">
        <v>21.777000000000001</v>
      </c>
      <c r="I515" s="186"/>
      <c r="J515" s="187">
        <f>ROUND(I515*H515,2)</f>
        <v>0</v>
      </c>
      <c r="K515" s="183" t="s">
        <v>143</v>
      </c>
      <c r="L515" s="41"/>
      <c r="M515" s="188" t="s">
        <v>28</v>
      </c>
      <c r="N515" s="189" t="s">
        <v>46</v>
      </c>
      <c r="O515" s="67"/>
      <c r="P515" s="190">
        <f>O515*H515</f>
        <v>0</v>
      </c>
      <c r="Q515" s="190">
        <v>0</v>
      </c>
      <c r="R515" s="190">
        <f>Q515*H515</f>
        <v>0</v>
      </c>
      <c r="S515" s="190">
        <v>2.2000000000000002</v>
      </c>
      <c r="T515" s="191">
        <f>S515*H515</f>
        <v>47.909400000000005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92" t="s">
        <v>144</v>
      </c>
      <c r="AT515" s="192" t="s">
        <v>139</v>
      </c>
      <c r="AU515" s="192" t="s">
        <v>82</v>
      </c>
      <c r="AY515" s="19" t="s">
        <v>137</v>
      </c>
      <c r="BE515" s="193">
        <f>IF(N515="základní",J515,0)</f>
        <v>0</v>
      </c>
      <c r="BF515" s="193">
        <f>IF(N515="snížená",J515,0)</f>
        <v>0</v>
      </c>
      <c r="BG515" s="193">
        <f>IF(N515="zákl. přenesená",J515,0)</f>
        <v>0</v>
      </c>
      <c r="BH515" s="193">
        <f>IF(N515="sníž. přenesená",J515,0)</f>
        <v>0</v>
      </c>
      <c r="BI515" s="193">
        <f>IF(N515="nulová",J515,0)</f>
        <v>0</v>
      </c>
      <c r="BJ515" s="19" t="s">
        <v>144</v>
      </c>
      <c r="BK515" s="193">
        <f>ROUND(I515*H515,2)</f>
        <v>0</v>
      </c>
      <c r="BL515" s="19" t="s">
        <v>144</v>
      </c>
      <c r="BM515" s="192" t="s">
        <v>601</v>
      </c>
    </row>
    <row r="516" spans="1:65" s="2" customFormat="1" ht="10.199999999999999">
      <c r="A516" s="36"/>
      <c r="B516" s="37"/>
      <c r="C516" s="38"/>
      <c r="D516" s="194" t="s">
        <v>146</v>
      </c>
      <c r="E516" s="38"/>
      <c r="F516" s="195" t="s">
        <v>602</v>
      </c>
      <c r="G516" s="38"/>
      <c r="H516" s="38"/>
      <c r="I516" s="196"/>
      <c r="J516" s="38"/>
      <c r="K516" s="38"/>
      <c r="L516" s="41"/>
      <c r="M516" s="197"/>
      <c r="N516" s="198"/>
      <c r="O516" s="67"/>
      <c r="P516" s="67"/>
      <c r="Q516" s="67"/>
      <c r="R516" s="67"/>
      <c r="S516" s="67"/>
      <c r="T516" s="68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T516" s="19" t="s">
        <v>146</v>
      </c>
      <c r="AU516" s="19" t="s">
        <v>82</v>
      </c>
    </row>
    <row r="517" spans="1:65" s="13" customFormat="1" ht="10.199999999999999">
      <c r="B517" s="199"/>
      <c r="C517" s="200"/>
      <c r="D517" s="194" t="s">
        <v>148</v>
      </c>
      <c r="E517" s="201" t="s">
        <v>28</v>
      </c>
      <c r="F517" s="202" t="s">
        <v>603</v>
      </c>
      <c r="G517" s="200"/>
      <c r="H517" s="201" t="s">
        <v>28</v>
      </c>
      <c r="I517" s="203"/>
      <c r="J517" s="200"/>
      <c r="K517" s="200"/>
      <c r="L517" s="204"/>
      <c r="M517" s="205"/>
      <c r="N517" s="206"/>
      <c r="O517" s="206"/>
      <c r="P517" s="206"/>
      <c r="Q517" s="206"/>
      <c r="R517" s="206"/>
      <c r="S517" s="206"/>
      <c r="T517" s="207"/>
      <c r="AT517" s="208" t="s">
        <v>148</v>
      </c>
      <c r="AU517" s="208" t="s">
        <v>82</v>
      </c>
      <c r="AV517" s="13" t="s">
        <v>80</v>
      </c>
      <c r="AW517" s="13" t="s">
        <v>34</v>
      </c>
      <c r="AX517" s="13" t="s">
        <v>73</v>
      </c>
      <c r="AY517" s="208" t="s">
        <v>137</v>
      </c>
    </row>
    <row r="518" spans="1:65" s="13" customFormat="1" ht="10.199999999999999">
      <c r="B518" s="199"/>
      <c r="C518" s="200"/>
      <c r="D518" s="194" t="s">
        <v>148</v>
      </c>
      <c r="E518" s="201" t="s">
        <v>28</v>
      </c>
      <c r="F518" s="202" t="s">
        <v>150</v>
      </c>
      <c r="G518" s="200"/>
      <c r="H518" s="201" t="s">
        <v>28</v>
      </c>
      <c r="I518" s="203"/>
      <c r="J518" s="200"/>
      <c r="K518" s="200"/>
      <c r="L518" s="204"/>
      <c r="M518" s="205"/>
      <c r="N518" s="206"/>
      <c r="O518" s="206"/>
      <c r="P518" s="206"/>
      <c r="Q518" s="206"/>
      <c r="R518" s="206"/>
      <c r="S518" s="206"/>
      <c r="T518" s="207"/>
      <c r="AT518" s="208" t="s">
        <v>148</v>
      </c>
      <c r="AU518" s="208" t="s">
        <v>82</v>
      </c>
      <c r="AV518" s="13" t="s">
        <v>80</v>
      </c>
      <c r="AW518" s="13" t="s">
        <v>34</v>
      </c>
      <c r="AX518" s="13" t="s">
        <v>73</v>
      </c>
      <c r="AY518" s="208" t="s">
        <v>137</v>
      </c>
    </row>
    <row r="519" spans="1:65" s="14" customFormat="1" ht="10.199999999999999">
      <c r="B519" s="209"/>
      <c r="C519" s="210"/>
      <c r="D519" s="194" t="s">
        <v>148</v>
      </c>
      <c r="E519" s="211" t="s">
        <v>28</v>
      </c>
      <c r="F519" s="212" t="s">
        <v>604</v>
      </c>
      <c r="G519" s="210"/>
      <c r="H519" s="213">
        <v>11.507</v>
      </c>
      <c r="I519" s="214"/>
      <c r="J519" s="210"/>
      <c r="K519" s="210"/>
      <c r="L519" s="215"/>
      <c r="M519" s="216"/>
      <c r="N519" s="217"/>
      <c r="O519" s="217"/>
      <c r="P519" s="217"/>
      <c r="Q519" s="217"/>
      <c r="R519" s="217"/>
      <c r="S519" s="217"/>
      <c r="T519" s="218"/>
      <c r="AT519" s="219" t="s">
        <v>148</v>
      </c>
      <c r="AU519" s="219" t="s">
        <v>82</v>
      </c>
      <c r="AV519" s="14" t="s">
        <v>82</v>
      </c>
      <c r="AW519" s="14" t="s">
        <v>34</v>
      </c>
      <c r="AX519" s="14" t="s">
        <v>73</v>
      </c>
      <c r="AY519" s="219" t="s">
        <v>137</v>
      </c>
    </row>
    <row r="520" spans="1:65" s="13" customFormat="1" ht="10.199999999999999">
      <c r="B520" s="199"/>
      <c r="C520" s="200"/>
      <c r="D520" s="194" t="s">
        <v>148</v>
      </c>
      <c r="E520" s="201" t="s">
        <v>28</v>
      </c>
      <c r="F520" s="202" t="s">
        <v>152</v>
      </c>
      <c r="G520" s="200"/>
      <c r="H520" s="201" t="s">
        <v>28</v>
      </c>
      <c r="I520" s="203"/>
      <c r="J520" s="200"/>
      <c r="K520" s="200"/>
      <c r="L520" s="204"/>
      <c r="M520" s="205"/>
      <c r="N520" s="206"/>
      <c r="O520" s="206"/>
      <c r="P520" s="206"/>
      <c r="Q520" s="206"/>
      <c r="R520" s="206"/>
      <c r="S520" s="206"/>
      <c r="T520" s="207"/>
      <c r="AT520" s="208" t="s">
        <v>148</v>
      </c>
      <c r="AU520" s="208" t="s">
        <v>82</v>
      </c>
      <c r="AV520" s="13" t="s">
        <v>80</v>
      </c>
      <c r="AW520" s="13" t="s">
        <v>34</v>
      </c>
      <c r="AX520" s="13" t="s">
        <v>73</v>
      </c>
      <c r="AY520" s="208" t="s">
        <v>137</v>
      </c>
    </row>
    <row r="521" spans="1:65" s="14" customFormat="1" ht="10.199999999999999">
      <c r="B521" s="209"/>
      <c r="C521" s="210"/>
      <c r="D521" s="194" t="s">
        <v>148</v>
      </c>
      <c r="E521" s="211" t="s">
        <v>28</v>
      </c>
      <c r="F521" s="212" t="s">
        <v>605</v>
      </c>
      <c r="G521" s="210"/>
      <c r="H521" s="213">
        <v>10.27</v>
      </c>
      <c r="I521" s="214"/>
      <c r="J521" s="210"/>
      <c r="K521" s="210"/>
      <c r="L521" s="215"/>
      <c r="M521" s="216"/>
      <c r="N521" s="217"/>
      <c r="O521" s="217"/>
      <c r="P521" s="217"/>
      <c r="Q521" s="217"/>
      <c r="R521" s="217"/>
      <c r="S521" s="217"/>
      <c r="T521" s="218"/>
      <c r="AT521" s="219" t="s">
        <v>148</v>
      </c>
      <c r="AU521" s="219" t="s">
        <v>82</v>
      </c>
      <c r="AV521" s="14" t="s">
        <v>82</v>
      </c>
      <c r="AW521" s="14" t="s">
        <v>34</v>
      </c>
      <c r="AX521" s="14" t="s">
        <v>73</v>
      </c>
      <c r="AY521" s="219" t="s">
        <v>137</v>
      </c>
    </row>
    <row r="522" spans="1:65" s="15" customFormat="1" ht="10.199999999999999">
      <c r="B522" s="220"/>
      <c r="C522" s="221"/>
      <c r="D522" s="194" t="s">
        <v>148</v>
      </c>
      <c r="E522" s="222" t="s">
        <v>28</v>
      </c>
      <c r="F522" s="223" t="s">
        <v>154</v>
      </c>
      <c r="G522" s="221"/>
      <c r="H522" s="224">
        <v>21.777000000000001</v>
      </c>
      <c r="I522" s="225"/>
      <c r="J522" s="221"/>
      <c r="K522" s="221"/>
      <c r="L522" s="226"/>
      <c r="M522" s="227"/>
      <c r="N522" s="228"/>
      <c r="O522" s="228"/>
      <c r="P522" s="228"/>
      <c r="Q522" s="228"/>
      <c r="R522" s="228"/>
      <c r="S522" s="228"/>
      <c r="T522" s="229"/>
      <c r="AT522" s="230" t="s">
        <v>148</v>
      </c>
      <c r="AU522" s="230" t="s">
        <v>82</v>
      </c>
      <c r="AV522" s="15" t="s">
        <v>144</v>
      </c>
      <c r="AW522" s="15" t="s">
        <v>34</v>
      </c>
      <c r="AX522" s="15" t="s">
        <v>80</v>
      </c>
      <c r="AY522" s="230" t="s">
        <v>137</v>
      </c>
    </row>
    <row r="523" spans="1:65" s="12" customFormat="1" ht="22.8" customHeight="1">
      <c r="B523" s="165"/>
      <c r="C523" s="166"/>
      <c r="D523" s="167" t="s">
        <v>72</v>
      </c>
      <c r="E523" s="179" t="s">
        <v>606</v>
      </c>
      <c r="F523" s="179" t="s">
        <v>607</v>
      </c>
      <c r="G523" s="166"/>
      <c r="H523" s="166"/>
      <c r="I523" s="169"/>
      <c r="J523" s="180">
        <f>BK523</f>
        <v>0</v>
      </c>
      <c r="K523" s="166"/>
      <c r="L523" s="171"/>
      <c r="M523" s="172"/>
      <c r="N523" s="173"/>
      <c r="O523" s="173"/>
      <c r="P523" s="174">
        <f>SUM(P524:P541)</f>
        <v>0</v>
      </c>
      <c r="Q523" s="173"/>
      <c r="R523" s="174">
        <f>SUM(R524:R541)</f>
        <v>0</v>
      </c>
      <c r="S523" s="173"/>
      <c r="T523" s="175">
        <f>SUM(T524:T541)</f>
        <v>0</v>
      </c>
      <c r="AR523" s="176" t="s">
        <v>80</v>
      </c>
      <c r="AT523" s="177" t="s">
        <v>72</v>
      </c>
      <c r="AU523" s="177" t="s">
        <v>80</v>
      </c>
      <c r="AY523" s="176" t="s">
        <v>137</v>
      </c>
      <c r="BK523" s="178">
        <f>SUM(BK524:BK541)</f>
        <v>0</v>
      </c>
    </row>
    <row r="524" spans="1:65" s="2" customFormat="1" ht="16.5" customHeight="1">
      <c r="A524" s="36"/>
      <c r="B524" s="37"/>
      <c r="C524" s="181" t="s">
        <v>608</v>
      </c>
      <c r="D524" s="181" t="s">
        <v>139</v>
      </c>
      <c r="E524" s="182" t="s">
        <v>609</v>
      </c>
      <c r="F524" s="183" t="s">
        <v>610</v>
      </c>
      <c r="G524" s="184" t="s">
        <v>357</v>
      </c>
      <c r="H524" s="185">
        <v>3.5</v>
      </c>
      <c r="I524" s="186"/>
      <c r="J524" s="187">
        <f>ROUND(I524*H524,2)</f>
        <v>0</v>
      </c>
      <c r="K524" s="183" t="s">
        <v>28</v>
      </c>
      <c r="L524" s="41"/>
      <c r="M524" s="188" t="s">
        <v>28</v>
      </c>
      <c r="N524" s="189" t="s">
        <v>46</v>
      </c>
      <c r="O524" s="67"/>
      <c r="P524" s="190">
        <f>O524*H524</f>
        <v>0</v>
      </c>
      <c r="Q524" s="190">
        <v>0</v>
      </c>
      <c r="R524" s="190">
        <f>Q524*H524</f>
        <v>0</v>
      </c>
      <c r="S524" s="190">
        <v>0</v>
      </c>
      <c r="T524" s="191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92" t="s">
        <v>144</v>
      </c>
      <c r="AT524" s="192" t="s">
        <v>139</v>
      </c>
      <c r="AU524" s="192" t="s">
        <v>82</v>
      </c>
      <c r="AY524" s="19" t="s">
        <v>137</v>
      </c>
      <c r="BE524" s="193">
        <f>IF(N524="základní",J524,0)</f>
        <v>0</v>
      </c>
      <c r="BF524" s="193">
        <f>IF(N524="snížená",J524,0)</f>
        <v>0</v>
      </c>
      <c r="BG524" s="193">
        <f>IF(N524="zákl. přenesená",J524,0)</f>
        <v>0</v>
      </c>
      <c r="BH524" s="193">
        <f>IF(N524="sníž. přenesená",J524,0)</f>
        <v>0</v>
      </c>
      <c r="BI524" s="193">
        <f>IF(N524="nulová",J524,0)</f>
        <v>0</v>
      </c>
      <c r="BJ524" s="19" t="s">
        <v>144</v>
      </c>
      <c r="BK524" s="193">
        <f>ROUND(I524*H524,2)</f>
        <v>0</v>
      </c>
      <c r="BL524" s="19" t="s">
        <v>144</v>
      </c>
      <c r="BM524" s="192" t="s">
        <v>611</v>
      </c>
    </row>
    <row r="525" spans="1:65" s="2" customFormat="1" ht="10.199999999999999">
      <c r="A525" s="36"/>
      <c r="B525" s="37"/>
      <c r="C525" s="38"/>
      <c r="D525" s="194" t="s">
        <v>146</v>
      </c>
      <c r="E525" s="38"/>
      <c r="F525" s="195" t="s">
        <v>612</v>
      </c>
      <c r="G525" s="38"/>
      <c r="H525" s="38"/>
      <c r="I525" s="196"/>
      <c r="J525" s="38"/>
      <c r="K525" s="38"/>
      <c r="L525" s="41"/>
      <c r="M525" s="197"/>
      <c r="N525" s="198"/>
      <c r="O525" s="67"/>
      <c r="P525" s="67"/>
      <c r="Q525" s="67"/>
      <c r="R525" s="67"/>
      <c r="S525" s="67"/>
      <c r="T525" s="68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146</v>
      </c>
      <c r="AU525" s="19" t="s">
        <v>82</v>
      </c>
    </row>
    <row r="526" spans="1:65" s="13" customFormat="1" ht="10.199999999999999">
      <c r="B526" s="199"/>
      <c r="C526" s="200"/>
      <c r="D526" s="194" t="s">
        <v>148</v>
      </c>
      <c r="E526" s="201" t="s">
        <v>28</v>
      </c>
      <c r="F526" s="202" t="s">
        <v>613</v>
      </c>
      <c r="G526" s="200"/>
      <c r="H526" s="201" t="s">
        <v>28</v>
      </c>
      <c r="I526" s="203"/>
      <c r="J526" s="200"/>
      <c r="K526" s="200"/>
      <c r="L526" s="204"/>
      <c r="M526" s="205"/>
      <c r="N526" s="206"/>
      <c r="O526" s="206"/>
      <c r="P526" s="206"/>
      <c r="Q526" s="206"/>
      <c r="R526" s="206"/>
      <c r="S526" s="206"/>
      <c r="T526" s="207"/>
      <c r="AT526" s="208" t="s">
        <v>148</v>
      </c>
      <c r="AU526" s="208" t="s">
        <v>82</v>
      </c>
      <c r="AV526" s="13" t="s">
        <v>80</v>
      </c>
      <c r="AW526" s="13" t="s">
        <v>34</v>
      </c>
      <c r="AX526" s="13" t="s">
        <v>73</v>
      </c>
      <c r="AY526" s="208" t="s">
        <v>137</v>
      </c>
    </row>
    <row r="527" spans="1:65" s="14" customFormat="1" ht="10.199999999999999">
      <c r="B527" s="209"/>
      <c r="C527" s="210"/>
      <c r="D527" s="194" t="s">
        <v>148</v>
      </c>
      <c r="E527" s="211" t="s">
        <v>28</v>
      </c>
      <c r="F527" s="212" t="s">
        <v>177</v>
      </c>
      <c r="G527" s="210"/>
      <c r="H527" s="213">
        <v>2</v>
      </c>
      <c r="I527" s="214"/>
      <c r="J527" s="210"/>
      <c r="K527" s="210"/>
      <c r="L527" s="215"/>
      <c r="M527" s="216"/>
      <c r="N527" s="217"/>
      <c r="O527" s="217"/>
      <c r="P527" s="217"/>
      <c r="Q527" s="217"/>
      <c r="R527" s="217"/>
      <c r="S527" s="217"/>
      <c r="T527" s="218"/>
      <c r="AT527" s="219" t="s">
        <v>148</v>
      </c>
      <c r="AU527" s="219" t="s">
        <v>82</v>
      </c>
      <c r="AV527" s="14" t="s">
        <v>82</v>
      </c>
      <c r="AW527" s="14" t="s">
        <v>34</v>
      </c>
      <c r="AX527" s="14" t="s">
        <v>73</v>
      </c>
      <c r="AY527" s="219" t="s">
        <v>137</v>
      </c>
    </row>
    <row r="528" spans="1:65" s="14" customFormat="1" ht="10.199999999999999">
      <c r="B528" s="209"/>
      <c r="C528" s="210"/>
      <c r="D528" s="194" t="s">
        <v>148</v>
      </c>
      <c r="E528" s="211" t="s">
        <v>28</v>
      </c>
      <c r="F528" s="212" t="s">
        <v>614</v>
      </c>
      <c r="G528" s="210"/>
      <c r="H528" s="213">
        <v>1.5</v>
      </c>
      <c r="I528" s="214"/>
      <c r="J528" s="210"/>
      <c r="K528" s="210"/>
      <c r="L528" s="215"/>
      <c r="M528" s="216"/>
      <c r="N528" s="217"/>
      <c r="O528" s="217"/>
      <c r="P528" s="217"/>
      <c r="Q528" s="217"/>
      <c r="R528" s="217"/>
      <c r="S528" s="217"/>
      <c r="T528" s="218"/>
      <c r="AT528" s="219" t="s">
        <v>148</v>
      </c>
      <c r="AU528" s="219" t="s">
        <v>82</v>
      </c>
      <c r="AV528" s="14" t="s">
        <v>82</v>
      </c>
      <c r="AW528" s="14" t="s">
        <v>34</v>
      </c>
      <c r="AX528" s="14" t="s">
        <v>73</v>
      </c>
      <c r="AY528" s="219" t="s">
        <v>137</v>
      </c>
    </row>
    <row r="529" spans="1:65" s="15" customFormat="1" ht="10.199999999999999">
      <c r="B529" s="220"/>
      <c r="C529" s="221"/>
      <c r="D529" s="194" t="s">
        <v>148</v>
      </c>
      <c r="E529" s="222" t="s">
        <v>28</v>
      </c>
      <c r="F529" s="223" t="s">
        <v>154</v>
      </c>
      <c r="G529" s="221"/>
      <c r="H529" s="224">
        <v>3.5</v>
      </c>
      <c r="I529" s="225"/>
      <c r="J529" s="221"/>
      <c r="K529" s="221"/>
      <c r="L529" s="226"/>
      <c r="M529" s="227"/>
      <c r="N529" s="228"/>
      <c r="O529" s="228"/>
      <c r="P529" s="228"/>
      <c r="Q529" s="228"/>
      <c r="R529" s="228"/>
      <c r="S529" s="228"/>
      <c r="T529" s="229"/>
      <c r="AT529" s="230" t="s">
        <v>148</v>
      </c>
      <c r="AU529" s="230" t="s">
        <v>82</v>
      </c>
      <c r="AV529" s="15" t="s">
        <v>144</v>
      </c>
      <c r="AW529" s="15" t="s">
        <v>34</v>
      </c>
      <c r="AX529" s="15" t="s">
        <v>80</v>
      </c>
      <c r="AY529" s="230" t="s">
        <v>137</v>
      </c>
    </row>
    <row r="530" spans="1:65" s="2" customFormat="1" ht="16.5" customHeight="1">
      <c r="A530" s="36"/>
      <c r="B530" s="37"/>
      <c r="C530" s="181" t="s">
        <v>615</v>
      </c>
      <c r="D530" s="181" t="s">
        <v>139</v>
      </c>
      <c r="E530" s="182" t="s">
        <v>616</v>
      </c>
      <c r="F530" s="183" t="s">
        <v>617</v>
      </c>
      <c r="G530" s="184" t="s">
        <v>357</v>
      </c>
      <c r="H530" s="185">
        <v>111.759</v>
      </c>
      <c r="I530" s="186"/>
      <c r="J530" s="187">
        <f>ROUND(I530*H530,2)</f>
        <v>0</v>
      </c>
      <c r="K530" s="183" t="s">
        <v>28</v>
      </c>
      <c r="L530" s="41"/>
      <c r="M530" s="188" t="s">
        <v>28</v>
      </c>
      <c r="N530" s="189" t="s">
        <v>46</v>
      </c>
      <c r="O530" s="67"/>
      <c r="P530" s="190">
        <f>O530*H530</f>
        <v>0</v>
      </c>
      <c r="Q530" s="190">
        <v>0</v>
      </c>
      <c r="R530" s="190">
        <f>Q530*H530</f>
        <v>0</v>
      </c>
      <c r="S530" s="190">
        <v>0</v>
      </c>
      <c r="T530" s="191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92" t="s">
        <v>144</v>
      </c>
      <c r="AT530" s="192" t="s">
        <v>139</v>
      </c>
      <c r="AU530" s="192" t="s">
        <v>82</v>
      </c>
      <c r="AY530" s="19" t="s">
        <v>137</v>
      </c>
      <c r="BE530" s="193">
        <f>IF(N530="základní",J530,0)</f>
        <v>0</v>
      </c>
      <c r="BF530" s="193">
        <f>IF(N530="snížená",J530,0)</f>
        <v>0</v>
      </c>
      <c r="BG530" s="193">
        <f>IF(N530="zákl. přenesená",J530,0)</f>
        <v>0</v>
      </c>
      <c r="BH530" s="193">
        <f>IF(N530="sníž. přenesená",J530,0)</f>
        <v>0</v>
      </c>
      <c r="BI530" s="193">
        <f>IF(N530="nulová",J530,0)</f>
        <v>0</v>
      </c>
      <c r="BJ530" s="19" t="s">
        <v>144</v>
      </c>
      <c r="BK530" s="193">
        <f>ROUND(I530*H530,2)</f>
        <v>0</v>
      </c>
      <c r="BL530" s="19" t="s">
        <v>144</v>
      </c>
      <c r="BM530" s="192" t="s">
        <v>618</v>
      </c>
    </row>
    <row r="531" spans="1:65" s="2" customFormat="1" ht="19.2">
      <c r="A531" s="36"/>
      <c r="B531" s="37"/>
      <c r="C531" s="38"/>
      <c r="D531" s="194" t="s">
        <v>146</v>
      </c>
      <c r="E531" s="38"/>
      <c r="F531" s="195" t="s">
        <v>619</v>
      </c>
      <c r="G531" s="38"/>
      <c r="H531" s="38"/>
      <c r="I531" s="196"/>
      <c r="J531" s="38"/>
      <c r="K531" s="38"/>
      <c r="L531" s="41"/>
      <c r="M531" s="197"/>
      <c r="N531" s="198"/>
      <c r="O531" s="67"/>
      <c r="P531" s="67"/>
      <c r="Q531" s="67"/>
      <c r="R531" s="67"/>
      <c r="S531" s="67"/>
      <c r="T531" s="68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146</v>
      </c>
      <c r="AU531" s="19" t="s">
        <v>82</v>
      </c>
    </row>
    <row r="532" spans="1:65" s="13" customFormat="1" ht="10.199999999999999">
      <c r="B532" s="199"/>
      <c r="C532" s="200"/>
      <c r="D532" s="194" t="s">
        <v>148</v>
      </c>
      <c r="E532" s="201" t="s">
        <v>28</v>
      </c>
      <c r="F532" s="202" t="s">
        <v>620</v>
      </c>
      <c r="G532" s="200"/>
      <c r="H532" s="201" t="s">
        <v>28</v>
      </c>
      <c r="I532" s="203"/>
      <c r="J532" s="200"/>
      <c r="K532" s="200"/>
      <c r="L532" s="204"/>
      <c r="M532" s="205"/>
      <c r="N532" s="206"/>
      <c r="O532" s="206"/>
      <c r="P532" s="206"/>
      <c r="Q532" s="206"/>
      <c r="R532" s="206"/>
      <c r="S532" s="206"/>
      <c r="T532" s="207"/>
      <c r="AT532" s="208" t="s">
        <v>148</v>
      </c>
      <c r="AU532" s="208" t="s">
        <v>82</v>
      </c>
      <c r="AV532" s="13" t="s">
        <v>80</v>
      </c>
      <c r="AW532" s="13" t="s">
        <v>34</v>
      </c>
      <c r="AX532" s="13" t="s">
        <v>73</v>
      </c>
      <c r="AY532" s="208" t="s">
        <v>137</v>
      </c>
    </row>
    <row r="533" spans="1:65" s="13" customFormat="1" ht="10.199999999999999">
      <c r="B533" s="199"/>
      <c r="C533" s="200"/>
      <c r="D533" s="194" t="s">
        <v>148</v>
      </c>
      <c r="E533" s="201" t="s">
        <v>28</v>
      </c>
      <c r="F533" s="202" t="s">
        <v>621</v>
      </c>
      <c r="G533" s="200"/>
      <c r="H533" s="201" t="s">
        <v>28</v>
      </c>
      <c r="I533" s="203"/>
      <c r="J533" s="200"/>
      <c r="K533" s="200"/>
      <c r="L533" s="204"/>
      <c r="M533" s="205"/>
      <c r="N533" s="206"/>
      <c r="O533" s="206"/>
      <c r="P533" s="206"/>
      <c r="Q533" s="206"/>
      <c r="R533" s="206"/>
      <c r="S533" s="206"/>
      <c r="T533" s="207"/>
      <c r="AT533" s="208" t="s">
        <v>148</v>
      </c>
      <c r="AU533" s="208" t="s">
        <v>82</v>
      </c>
      <c r="AV533" s="13" t="s">
        <v>80</v>
      </c>
      <c r="AW533" s="13" t="s">
        <v>34</v>
      </c>
      <c r="AX533" s="13" t="s">
        <v>73</v>
      </c>
      <c r="AY533" s="208" t="s">
        <v>137</v>
      </c>
    </row>
    <row r="534" spans="1:65" s="14" customFormat="1" ht="10.199999999999999">
      <c r="B534" s="209"/>
      <c r="C534" s="210"/>
      <c r="D534" s="194" t="s">
        <v>148</v>
      </c>
      <c r="E534" s="211" t="s">
        <v>28</v>
      </c>
      <c r="F534" s="212" t="s">
        <v>622</v>
      </c>
      <c r="G534" s="210"/>
      <c r="H534" s="213">
        <v>2.665</v>
      </c>
      <c r="I534" s="214"/>
      <c r="J534" s="210"/>
      <c r="K534" s="210"/>
      <c r="L534" s="215"/>
      <c r="M534" s="216"/>
      <c r="N534" s="217"/>
      <c r="O534" s="217"/>
      <c r="P534" s="217"/>
      <c r="Q534" s="217"/>
      <c r="R534" s="217"/>
      <c r="S534" s="217"/>
      <c r="T534" s="218"/>
      <c r="AT534" s="219" t="s">
        <v>148</v>
      </c>
      <c r="AU534" s="219" t="s">
        <v>82</v>
      </c>
      <c r="AV534" s="14" t="s">
        <v>82</v>
      </c>
      <c r="AW534" s="14" t="s">
        <v>34</v>
      </c>
      <c r="AX534" s="14" t="s">
        <v>73</v>
      </c>
      <c r="AY534" s="219" t="s">
        <v>137</v>
      </c>
    </row>
    <row r="535" spans="1:65" s="13" customFormat="1" ht="10.199999999999999">
      <c r="B535" s="199"/>
      <c r="C535" s="200"/>
      <c r="D535" s="194" t="s">
        <v>148</v>
      </c>
      <c r="E535" s="201" t="s">
        <v>28</v>
      </c>
      <c r="F535" s="202" t="s">
        <v>623</v>
      </c>
      <c r="G535" s="200"/>
      <c r="H535" s="201" t="s">
        <v>28</v>
      </c>
      <c r="I535" s="203"/>
      <c r="J535" s="200"/>
      <c r="K535" s="200"/>
      <c r="L535" s="204"/>
      <c r="M535" s="205"/>
      <c r="N535" s="206"/>
      <c r="O535" s="206"/>
      <c r="P535" s="206"/>
      <c r="Q535" s="206"/>
      <c r="R535" s="206"/>
      <c r="S535" s="206"/>
      <c r="T535" s="207"/>
      <c r="AT535" s="208" t="s">
        <v>148</v>
      </c>
      <c r="AU535" s="208" t="s">
        <v>82</v>
      </c>
      <c r="AV535" s="13" t="s">
        <v>80</v>
      </c>
      <c r="AW535" s="13" t="s">
        <v>34</v>
      </c>
      <c r="AX535" s="13" t="s">
        <v>73</v>
      </c>
      <c r="AY535" s="208" t="s">
        <v>137</v>
      </c>
    </row>
    <row r="536" spans="1:65" s="14" customFormat="1" ht="10.199999999999999">
      <c r="B536" s="209"/>
      <c r="C536" s="210"/>
      <c r="D536" s="194" t="s">
        <v>148</v>
      </c>
      <c r="E536" s="211" t="s">
        <v>28</v>
      </c>
      <c r="F536" s="212" t="s">
        <v>624</v>
      </c>
      <c r="G536" s="210"/>
      <c r="H536" s="213">
        <v>47.908999999999999</v>
      </c>
      <c r="I536" s="214"/>
      <c r="J536" s="210"/>
      <c r="K536" s="210"/>
      <c r="L536" s="215"/>
      <c r="M536" s="216"/>
      <c r="N536" s="217"/>
      <c r="O536" s="217"/>
      <c r="P536" s="217"/>
      <c r="Q536" s="217"/>
      <c r="R536" s="217"/>
      <c r="S536" s="217"/>
      <c r="T536" s="218"/>
      <c r="AT536" s="219" t="s">
        <v>148</v>
      </c>
      <c r="AU536" s="219" t="s">
        <v>82</v>
      </c>
      <c r="AV536" s="14" t="s">
        <v>82</v>
      </c>
      <c r="AW536" s="14" t="s">
        <v>34</v>
      </c>
      <c r="AX536" s="14" t="s">
        <v>73</v>
      </c>
      <c r="AY536" s="219" t="s">
        <v>137</v>
      </c>
    </row>
    <row r="537" spans="1:65" s="13" customFormat="1" ht="10.199999999999999">
      <c r="B537" s="199"/>
      <c r="C537" s="200"/>
      <c r="D537" s="194" t="s">
        <v>148</v>
      </c>
      <c r="E537" s="201" t="s">
        <v>28</v>
      </c>
      <c r="F537" s="202" t="s">
        <v>625</v>
      </c>
      <c r="G537" s="200"/>
      <c r="H537" s="201" t="s">
        <v>28</v>
      </c>
      <c r="I537" s="203"/>
      <c r="J537" s="200"/>
      <c r="K537" s="200"/>
      <c r="L537" s="204"/>
      <c r="M537" s="205"/>
      <c r="N537" s="206"/>
      <c r="O537" s="206"/>
      <c r="P537" s="206"/>
      <c r="Q537" s="206"/>
      <c r="R537" s="206"/>
      <c r="S537" s="206"/>
      <c r="T537" s="207"/>
      <c r="AT537" s="208" t="s">
        <v>148</v>
      </c>
      <c r="AU537" s="208" t="s">
        <v>82</v>
      </c>
      <c r="AV537" s="13" t="s">
        <v>80</v>
      </c>
      <c r="AW537" s="13" t="s">
        <v>34</v>
      </c>
      <c r="AX537" s="13" t="s">
        <v>73</v>
      </c>
      <c r="AY537" s="208" t="s">
        <v>137</v>
      </c>
    </row>
    <row r="538" spans="1:65" s="14" customFormat="1" ht="10.199999999999999">
      <c r="B538" s="209"/>
      <c r="C538" s="210"/>
      <c r="D538" s="194" t="s">
        <v>148</v>
      </c>
      <c r="E538" s="211" t="s">
        <v>28</v>
      </c>
      <c r="F538" s="212" t="s">
        <v>626</v>
      </c>
      <c r="G538" s="210"/>
      <c r="H538" s="213">
        <v>38.765000000000001</v>
      </c>
      <c r="I538" s="214"/>
      <c r="J538" s="210"/>
      <c r="K538" s="210"/>
      <c r="L538" s="215"/>
      <c r="M538" s="216"/>
      <c r="N538" s="217"/>
      <c r="O538" s="217"/>
      <c r="P538" s="217"/>
      <c r="Q538" s="217"/>
      <c r="R538" s="217"/>
      <c r="S538" s="217"/>
      <c r="T538" s="218"/>
      <c r="AT538" s="219" t="s">
        <v>148</v>
      </c>
      <c r="AU538" s="219" t="s">
        <v>82</v>
      </c>
      <c r="AV538" s="14" t="s">
        <v>82</v>
      </c>
      <c r="AW538" s="14" t="s">
        <v>34</v>
      </c>
      <c r="AX538" s="14" t="s">
        <v>73</v>
      </c>
      <c r="AY538" s="219" t="s">
        <v>137</v>
      </c>
    </row>
    <row r="539" spans="1:65" s="13" customFormat="1" ht="10.199999999999999">
      <c r="B539" s="199"/>
      <c r="C539" s="200"/>
      <c r="D539" s="194" t="s">
        <v>148</v>
      </c>
      <c r="E539" s="201" t="s">
        <v>28</v>
      </c>
      <c r="F539" s="202" t="s">
        <v>317</v>
      </c>
      <c r="G539" s="200"/>
      <c r="H539" s="201" t="s">
        <v>28</v>
      </c>
      <c r="I539" s="203"/>
      <c r="J539" s="200"/>
      <c r="K539" s="200"/>
      <c r="L539" s="204"/>
      <c r="M539" s="205"/>
      <c r="N539" s="206"/>
      <c r="O539" s="206"/>
      <c r="P539" s="206"/>
      <c r="Q539" s="206"/>
      <c r="R539" s="206"/>
      <c r="S539" s="206"/>
      <c r="T539" s="207"/>
      <c r="AT539" s="208" t="s">
        <v>148</v>
      </c>
      <c r="AU539" s="208" t="s">
        <v>82</v>
      </c>
      <c r="AV539" s="13" t="s">
        <v>80</v>
      </c>
      <c r="AW539" s="13" t="s">
        <v>34</v>
      </c>
      <c r="AX539" s="13" t="s">
        <v>73</v>
      </c>
      <c r="AY539" s="208" t="s">
        <v>137</v>
      </c>
    </row>
    <row r="540" spans="1:65" s="14" customFormat="1" ht="10.199999999999999">
      <c r="B540" s="209"/>
      <c r="C540" s="210"/>
      <c r="D540" s="194" t="s">
        <v>148</v>
      </c>
      <c r="E540" s="211" t="s">
        <v>28</v>
      </c>
      <c r="F540" s="212" t="s">
        <v>318</v>
      </c>
      <c r="G540" s="210"/>
      <c r="H540" s="213">
        <v>22.42</v>
      </c>
      <c r="I540" s="214"/>
      <c r="J540" s="210"/>
      <c r="K540" s="210"/>
      <c r="L540" s="215"/>
      <c r="M540" s="216"/>
      <c r="N540" s="217"/>
      <c r="O540" s="217"/>
      <c r="P540" s="217"/>
      <c r="Q540" s="217"/>
      <c r="R540" s="217"/>
      <c r="S540" s="217"/>
      <c r="T540" s="218"/>
      <c r="AT540" s="219" t="s">
        <v>148</v>
      </c>
      <c r="AU540" s="219" t="s">
        <v>82</v>
      </c>
      <c r="AV540" s="14" t="s">
        <v>82</v>
      </c>
      <c r="AW540" s="14" t="s">
        <v>34</v>
      </c>
      <c r="AX540" s="14" t="s">
        <v>73</v>
      </c>
      <c r="AY540" s="219" t="s">
        <v>137</v>
      </c>
    </row>
    <row r="541" spans="1:65" s="15" customFormat="1" ht="10.199999999999999">
      <c r="B541" s="220"/>
      <c r="C541" s="221"/>
      <c r="D541" s="194" t="s">
        <v>148</v>
      </c>
      <c r="E541" s="222" t="s">
        <v>28</v>
      </c>
      <c r="F541" s="223" t="s">
        <v>154</v>
      </c>
      <c r="G541" s="221"/>
      <c r="H541" s="224">
        <v>111.759</v>
      </c>
      <c r="I541" s="225"/>
      <c r="J541" s="221"/>
      <c r="K541" s="221"/>
      <c r="L541" s="226"/>
      <c r="M541" s="227"/>
      <c r="N541" s="228"/>
      <c r="O541" s="228"/>
      <c r="P541" s="228"/>
      <c r="Q541" s="228"/>
      <c r="R541" s="228"/>
      <c r="S541" s="228"/>
      <c r="T541" s="229"/>
      <c r="AT541" s="230" t="s">
        <v>148</v>
      </c>
      <c r="AU541" s="230" t="s">
        <v>82</v>
      </c>
      <c r="AV541" s="15" t="s">
        <v>144</v>
      </c>
      <c r="AW541" s="15" t="s">
        <v>34</v>
      </c>
      <c r="AX541" s="15" t="s">
        <v>80</v>
      </c>
      <c r="AY541" s="230" t="s">
        <v>137</v>
      </c>
    </row>
    <row r="542" spans="1:65" s="12" customFormat="1" ht="22.8" customHeight="1">
      <c r="B542" s="165"/>
      <c r="C542" s="166"/>
      <c r="D542" s="167" t="s">
        <v>72</v>
      </c>
      <c r="E542" s="179" t="s">
        <v>627</v>
      </c>
      <c r="F542" s="179" t="s">
        <v>628</v>
      </c>
      <c r="G542" s="166"/>
      <c r="H542" s="166"/>
      <c r="I542" s="169"/>
      <c r="J542" s="180">
        <f>BK542</f>
        <v>0</v>
      </c>
      <c r="K542" s="166"/>
      <c r="L542" s="171"/>
      <c r="M542" s="172"/>
      <c r="N542" s="173"/>
      <c r="O542" s="173"/>
      <c r="P542" s="174">
        <f>SUM(P543:P544)</f>
        <v>0</v>
      </c>
      <c r="Q542" s="173"/>
      <c r="R542" s="174">
        <f>SUM(R543:R544)</f>
        <v>0</v>
      </c>
      <c r="S542" s="173"/>
      <c r="T542" s="175">
        <f>SUM(T543:T544)</f>
        <v>0</v>
      </c>
      <c r="AR542" s="176" t="s">
        <v>80</v>
      </c>
      <c r="AT542" s="177" t="s">
        <v>72</v>
      </c>
      <c r="AU542" s="177" t="s">
        <v>80</v>
      </c>
      <c r="AY542" s="176" t="s">
        <v>137</v>
      </c>
      <c r="BK542" s="178">
        <f>SUM(BK543:BK544)</f>
        <v>0</v>
      </c>
    </row>
    <row r="543" spans="1:65" s="2" customFormat="1" ht="16.5" customHeight="1">
      <c r="A543" s="36"/>
      <c r="B543" s="37"/>
      <c r="C543" s="181" t="s">
        <v>629</v>
      </c>
      <c r="D543" s="181" t="s">
        <v>139</v>
      </c>
      <c r="E543" s="182" t="s">
        <v>630</v>
      </c>
      <c r="F543" s="183" t="s">
        <v>631</v>
      </c>
      <c r="G543" s="184" t="s">
        <v>357</v>
      </c>
      <c r="H543" s="185">
        <v>1323.38</v>
      </c>
      <c r="I543" s="186"/>
      <c r="J543" s="187">
        <f>ROUND(I543*H543,2)</f>
        <v>0</v>
      </c>
      <c r="K543" s="183" t="s">
        <v>143</v>
      </c>
      <c r="L543" s="41"/>
      <c r="M543" s="188" t="s">
        <v>28</v>
      </c>
      <c r="N543" s="189" t="s">
        <v>46</v>
      </c>
      <c r="O543" s="67"/>
      <c r="P543" s="190">
        <f>O543*H543</f>
        <v>0</v>
      </c>
      <c r="Q543" s="190">
        <v>0</v>
      </c>
      <c r="R543" s="190">
        <f>Q543*H543</f>
        <v>0</v>
      </c>
      <c r="S543" s="190">
        <v>0</v>
      </c>
      <c r="T543" s="191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192" t="s">
        <v>144</v>
      </c>
      <c r="AT543" s="192" t="s">
        <v>139</v>
      </c>
      <c r="AU543" s="192" t="s">
        <v>82</v>
      </c>
      <c r="AY543" s="19" t="s">
        <v>137</v>
      </c>
      <c r="BE543" s="193">
        <f>IF(N543="základní",J543,0)</f>
        <v>0</v>
      </c>
      <c r="BF543" s="193">
        <f>IF(N543="snížená",J543,0)</f>
        <v>0</v>
      </c>
      <c r="BG543" s="193">
        <f>IF(N543="zákl. přenesená",J543,0)</f>
        <v>0</v>
      </c>
      <c r="BH543" s="193">
        <f>IF(N543="sníž. přenesená",J543,0)</f>
        <v>0</v>
      </c>
      <c r="BI543" s="193">
        <f>IF(N543="nulová",J543,0)</f>
        <v>0</v>
      </c>
      <c r="BJ543" s="19" t="s">
        <v>144</v>
      </c>
      <c r="BK543" s="193">
        <f>ROUND(I543*H543,2)</f>
        <v>0</v>
      </c>
      <c r="BL543" s="19" t="s">
        <v>144</v>
      </c>
      <c r="BM543" s="192" t="s">
        <v>632</v>
      </c>
    </row>
    <row r="544" spans="1:65" s="2" customFormat="1" ht="10.199999999999999">
      <c r="A544" s="36"/>
      <c r="B544" s="37"/>
      <c r="C544" s="38"/>
      <c r="D544" s="194" t="s">
        <v>146</v>
      </c>
      <c r="E544" s="38"/>
      <c r="F544" s="195" t="s">
        <v>633</v>
      </c>
      <c r="G544" s="38"/>
      <c r="H544" s="38"/>
      <c r="I544" s="196"/>
      <c r="J544" s="38"/>
      <c r="K544" s="38"/>
      <c r="L544" s="41"/>
      <c r="M544" s="252"/>
      <c r="N544" s="253"/>
      <c r="O544" s="254"/>
      <c r="P544" s="254"/>
      <c r="Q544" s="254"/>
      <c r="R544" s="254"/>
      <c r="S544" s="254"/>
      <c r="T544" s="255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T544" s="19" t="s">
        <v>146</v>
      </c>
      <c r="AU544" s="19" t="s">
        <v>82</v>
      </c>
    </row>
    <row r="545" spans="1:31" s="2" customFormat="1" ht="6.9" customHeight="1">
      <c r="A545" s="36"/>
      <c r="B545" s="50"/>
      <c r="C545" s="51"/>
      <c r="D545" s="51"/>
      <c r="E545" s="51"/>
      <c r="F545" s="51"/>
      <c r="G545" s="51"/>
      <c r="H545" s="51"/>
      <c r="I545" s="51"/>
      <c r="J545" s="51"/>
      <c r="K545" s="51"/>
      <c r="L545" s="41"/>
      <c r="M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</row>
  </sheetData>
  <sheetProtection algorithmName="SHA-512" hashValue="unT/nQTqIMK4lJyUtpZM4uJxD17BHzRqDFT83eAdkXhLlhn82vrsclidv3rVqDiyYzsZsdRD0G0rBoglVSBAeg==" saltValue="o4k9Jc0idYQqsY4n8HuQVUg1Qso+mFxyuSV0BEsChz+c2PeXD7+K6iurLtwtUx8VqqJ5y1m9sKqYkwhpiDLFUw==" spinCount="100000" sheet="1" objects="1" scenarios="1" formatColumns="0" formatRows="0" autoFilter="0"/>
  <autoFilter ref="C92:K544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2"/>
  <sheetViews>
    <sheetView showGridLines="0" topLeftCell="A82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90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1:46" s="1" customFormat="1" ht="24.9" customHeight="1">
      <c r="B4" s="22"/>
      <c r="D4" s="113" t="s">
        <v>104</v>
      </c>
      <c r="L4" s="22"/>
      <c r="M4" s="114" t="s">
        <v>10</v>
      </c>
      <c r="AT4" s="19" t="s">
        <v>34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15" t="s">
        <v>16</v>
      </c>
      <c r="L6" s="22"/>
    </row>
    <row r="7" spans="1:46" s="1" customFormat="1" ht="16.5" customHeight="1">
      <c r="B7" s="22"/>
      <c r="E7" s="387" t="str">
        <f>'Rekapitulace stavby'!K6</f>
        <v>Olešnický potok, Čestice, rekonstrukce koryta, ř. km 0,600 – 0,900</v>
      </c>
      <c r="F7" s="388"/>
      <c r="G7" s="388"/>
      <c r="H7" s="388"/>
      <c r="L7" s="22"/>
    </row>
    <row r="8" spans="1:46" s="1" customFormat="1" ht="12" customHeight="1">
      <c r="B8" s="22"/>
      <c r="D8" s="115" t="s">
        <v>105</v>
      </c>
      <c r="L8" s="22"/>
    </row>
    <row r="9" spans="1:46" s="2" customFormat="1" ht="16.5" customHeight="1">
      <c r="A9" s="36"/>
      <c r="B9" s="41"/>
      <c r="C9" s="36"/>
      <c r="D9" s="36"/>
      <c r="E9" s="387" t="s">
        <v>106</v>
      </c>
      <c r="F9" s="389"/>
      <c r="G9" s="389"/>
      <c r="H9" s="389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5" t="s">
        <v>107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390" t="s">
        <v>634</v>
      </c>
      <c r="F11" s="389"/>
      <c r="G11" s="389"/>
      <c r="H11" s="389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0.199999999999999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14. 8. 2020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8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3" t="s">
        <v>109</v>
      </c>
      <c r="F29" s="393"/>
      <c r="G29" s="393"/>
      <c r="H29" s="393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ROUND(J93, 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125" t="s">
        <v>43</v>
      </c>
      <c r="E35" s="115" t="s">
        <v>44</v>
      </c>
      <c r="F35" s="126">
        <f>ROUND((SUM(BE93:BE261)),  2)</f>
        <v>0</v>
      </c>
      <c r="G35" s="36"/>
      <c r="H35" s="36"/>
      <c r="I35" s="127">
        <v>0.21</v>
      </c>
      <c r="J35" s="126">
        <f>ROUND(((SUM(BE93:BE261))*I35),  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5" t="s">
        <v>45</v>
      </c>
      <c r="F36" s="126">
        <f>ROUND((SUM(BF93:BF261)),  2)</f>
        <v>0</v>
      </c>
      <c r="G36" s="36"/>
      <c r="H36" s="36"/>
      <c r="I36" s="127">
        <v>0.15</v>
      </c>
      <c r="J36" s="126">
        <f>ROUND(((SUM(BF93:BF261))*I36),  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15" t="s">
        <v>43</v>
      </c>
      <c r="E37" s="115" t="s">
        <v>46</v>
      </c>
      <c r="F37" s="126">
        <f>ROUND((SUM(BG93:BG261)),  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5" t="s">
        <v>47</v>
      </c>
      <c r="F38" s="126">
        <f>ROUND((SUM(BH93:BH261)),  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hidden="1" customHeight="1">
      <c r="A39" s="36"/>
      <c r="B39" s="41"/>
      <c r="C39" s="36"/>
      <c r="D39" s="36"/>
      <c r="E39" s="115" t="s">
        <v>48</v>
      </c>
      <c r="F39" s="126">
        <f>ROUND((SUM(BI93:BI261)),  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5" t="s">
        <v>110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94" t="str">
        <f>E7</f>
        <v>Olešnický potok, Čestice, rekonstrukce koryta, ř. km 0,600 – 0,900</v>
      </c>
      <c r="F50" s="395"/>
      <c r="G50" s="395"/>
      <c r="H50" s="395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105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394" t="s">
        <v>106</v>
      </c>
      <c r="F52" s="396"/>
      <c r="G52" s="396"/>
      <c r="H52" s="396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107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43" t="str">
        <f>E11</f>
        <v>1.2 - SO 01.2 - Rekonstrukce zdí pod mostem</v>
      </c>
      <c r="F54" s="396"/>
      <c r="G54" s="396"/>
      <c r="H54" s="396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22</v>
      </c>
      <c r="D56" s="38"/>
      <c r="E56" s="38"/>
      <c r="F56" s="29" t="str">
        <f>F14</f>
        <v>Čestice</v>
      </c>
      <c r="G56" s="38"/>
      <c r="H56" s="38"/>
      <c r="I56" s="31" t="s">
        <v>24</v>
      </c>
      <c r="J56" s="62" t="str">
        <f>IF(J14="","",J14)</f>
        <v>14. 8. 2020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40.049999999999997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15.15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9" t="s">
        <v>111</v>
      </c>
      <c r="D61" s="140"/>
      <c r="E61" s="140"/>
      <c r="F61" s="140"/>
      <c r="G61" s="140"/>
      <c r="H61" s="140"/>
      <c r="I61" s="140"/>
      <c r="J61" s="141" t="s">
        <v>112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J93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113</v>
      </c>
    </row>
    <row r="64" spans="1:47" s="9" customFormat="1" ht="24.9" customHeight="1">
      <c r="B64" s="143"/>
      <c r="C64" s="144"/>
      <c r="D64" s="145" t="s">
        <v>114</v>
      </c>
      <c r="E64" s="146"/>
      <c r="F64" s="146"/>
      <c r="G64" s="146"/>
      <c r="H64" s="146"/>
      <c r="I64" s="146"/>
      <c r="J64" s="147">
        <f>J94</f>
        <v>0</v>
      </c>
      <c r="K64" s="144"/>
      <c r="L64" s="148"/>
    </row>
    <row r="65" spans="1:31" s="10" customFormat="1" ht="19.95" customHeight="1">
      <c r="B65" s="149"/>
      <c r="C65" s="100"/>
      <c r="D65" s="150" t="s">
        <v>115</v>
      </c>
      <c r="E65" s="151"/>
      <c r="F65" s="151"/>
      <c r="G65" s="151"/>
      <c r="H65" s="151"/>
      <c r="I65" s="151"/>
      <c r="J65" s="152">
        <f>J95</f>
        <v>0</v>
      </c>
      <c r="K65" s="100"/>
      <c r="L65" s="153"/>
    </row>
    <row r="66" spans="1:31" s="10" customFormat="1" ht="19.95" customHeight="1">
      <c r="B66" s="149"/>
      <c r="C66" s="100"/>
      <c r="D66" s="150" t="s">
        <v>635</v>
      </c>
      <c r="E66" s="151"/>
      <c r="F66" s="151"/>
      <c r="G66" s="151"/>
      <c r="H66" s="151"/>
      <c r="I66" s="151"/>
      <c r="J66" s="152">
        <f>J119</f>
        <v>0</v>
      </c>
      <c r="K66" s="100"/>
      <c r="L66" s="153"/>
    </row>
    <row r="67" spans="1:31" s="10" customFormat="1" ht="19.95" customHeight="1">
      <c r="B67" s="149"/>
      <c r="C67" s="100"/>
      <c r="D67" s="150" t="s">
        <v>119</v>
      </c>
      <c r="E67" s="151"/>
      <c r="F67" s="151"/>
      <c r="G67" s="151"/>
      <c r="H67" s="151"/>
      <c r="I67" s="151"/>
      <c r="J67" s="152">
        <f>J130</f>
        <v>0</v>
      </c>
      <c r="K67" s="100"/>
      <c r="L67" s="153"/>
    </row>
    <row r="68" spans="1:31" s="10" customFormat="1" ht="19.95" customHeight="1">
      <c r="B68" s="149"/>
      <c r="C68" s="100"/>
      <c r="D68" s="150" t="s">
        <v>120</v>
      </c>
      <c r="E68" s="151"/>
      <c r="F68" s="151"/>
      <c r="G68" s="151"/>
      <c r="H68" s="151"/>
      <c r="I68" s="151"/>
      <c r="J68" s="152">
        <f>J238</f>
        <v>0</v>
      </c>
      <c r="K68" s="100"/>
      <c r="L68" s="153"/>
    </row>
    <row r="69" spans="1:31" s="10" customFormat="1" ht="19.95" customHeight="1">
      <c r="B69" s="149"/>
      <c r="C69" s="100"/>
      <c r="D69" s="150" t="s">
        <v>121</v>
      </c>
      <c r="E69" s="151"/>
      <c r="F69" s="151"/>
      <c r="G69" s="151"/>
      <c r="H69" s="151"/>
      <c r="I69" s="151"/>
      <c r="J69" s="152">
        <f>J247</f>
        <v>0</v>
      </c>
      <c r="K69" s="100"/>
      <c r="L69" s="153"/>
    </row>
    <row r="70" spans="1:31" s="9" customFormat="1" ht="24.9" customHeight="1">
      <c r="B70" s="143"/>
      <c r="C70" s="144"/>
      <c r="D70" s="145" t="s">
        <v>636</v>
      </c>
      <c r="E70" s="146"/>
      <c r="F70" s="146"/>
      <c r="G70" s="146"/>
      <c r="H70" s="146"/>
      <c r="I70" s="146"/>
      <c r="J70" s="147">
        <f>J250</f>
        <v>0</v>
      </c>
      <c r="K70" s="144"/>
      <c r="L70" s="148"/>
    </row>
    <row r="71" spans="1:31" s="10" customFormat="1" ht="19.95" customHeight="1">
      <c r="B71" s="149"/>
      <c r="C71" s="100"/>
      <c r="D71" s="150" t="s">
        <v>637</v>
      </c>
      <c r="E71" s="151"/>
      <c r="F71" s="151"/>
      <c r="G71" s="151"/>
      <c r="H71" s="151"/>
      <c r="I71" s="151"/>
      <c r="J71" s="152">
        <f>J251</f>
        <v>0</v>
      </c>
      <c r="K71" s="100"/>
      <c r="L71" s="153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" customHeight="1">
      <c r="A77" s="3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" customHeight="1">
      <c r="A78" s="36"/>
      <c r="B78" s="37"/>
      <c r="C78" s="25" t="s">
        <v>122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6.5" customHeight="1">
      <c r="A81" s="36"/>
      <c r="B81" s="37"/>
      <c r="C81" s="38"/>
      <c r="D81" s="38"/>
      <c r="E81" s="394" t="str">
        <f>E7</f>
        <v>Olešnický potok, Čestice, rekonstrukce koryta, ř. km 0,600 – 0,900</v>
      </c>
      <c r="F81" s="395"/>
      <c r="G81" s="395"/>
      <c r="H81" s="395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1" customFormat="1" ht="12" customHeight="1">
      <c r="B82" s="23"/>
      <c r="C82" s="31" t="s">
        <v>105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65" s="2" customFormat="1" ht="16.5" customHeight="1">
      <c r="A83" s="36"/>
      <c r="B83" s="37"/>
      <c r="C83" s="38"/>
      <c r="D83" s="38"/>
      <c r="E83" s="394" t="s">
        <v>106</v>
      </c>
      <c r="F83" s="396"/>
      <c r="G83" s="396"/>
      <c r="H83" s="396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107</v>
      </c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43" t="str">
        <f>E11</f>
        <v>1.2 - SO 01.2 - Rekonstrukce zdí pod mostem</v>
      </c>
      <c r="F85" s="396"/>
      <c r="G85" s="396"/>
      <c r="H85" s="396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22</v>
      </c>
      <c r="D87" s="38"/>
      <c r="E87" s="38"/>
      <c r="F87" s="29" t="str">
        <f>F14</f>
        <v>Čestice</v>
      </c>
      <c r="G87" s="38"/>
      <c r="H87" s="38"/>
      <c r="I87" s="31" t="s">
        <v>24</v>
      </c>
      <c r="J87" s="62" t="str">
        <f>IF(J14="","",J14)</f>
        <v>14. 8. 2020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40.049999999999997" customHeight="1">
      <c r="A89" s="36"/>
      <c r="B89" s="37"/>
      <c r="C89" s="31" t="s">
        <v>26</v>
      </c>
      <c r="D89" s="38"/>
      <c r="E89" s="38"/>
      <c r="F89" s="29" t="str">
        <f>E17</f>
        <v>Povodí Labe, státní podnik, OIČ, Hradec Králové</v>
      </c>
      <c r="G89" s="38"/>
      <c r="H89" s="38"/>
      <c r="I89" s="31" t="s">
        <v>33</v>
      </c>
      <c r="J89" s="34" t="str">
        <f>E23</f>
        <v>Povodí Labe, státní podnik, OIČ, Hradec Králové</v>
      </c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15" customHeight="1">
      <c r="A90" s="36"/>
      <c r="B90" s="37"/>
      <c r="C90" s="31" t="s">
        <v>31</v>
      </c>
      <c r="D90" s="38"/>
      <c r="E90" s="38"/>
      <c r="F90" s="29" t="str">
        <f>IF(E20="","",E20)</f>
        <v>Vyplň údaj</v>
      </c>
      <c r="G90" s="38"/>
      <c r="H90" s="38"/>
      <c r="I90" s="31" t="s">
        <v>35</v>
      </c>
      <c r="J90" s="34" t="str">
        <f>E26</f>
        <v>Ing. Eva Morkesová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54"/>
      <c r="B92" s="155"/>
      <c r="C92" s="156" t="s">
        <v>123</v>
      </c>
      <c r="D92" s="157" t="s">
        <v>58</v>
      </c>
      <c r="E92" s="157" t="s">
        <v>54</v>
      </c>
      <c r="F92" s="157" t="s">
        <v>55</v>
      </c>
      <c r="G92" s="157" t="s">
        <v>124</v>
      </c>
      <c r="H92" s="157" t="s">
        <v>125</v>
      </c>
      <c r="I92" s="157" t="s">
        <v>126</v>
      </c>
      <c r="J92" s="157" t="s">
        <v>112</v>
      </c>
      <c r="K92" s="158" t="s">
        <v>127</v>
      </c>
      <c r="L92" s="159"/>
      <c r="M92" s="71" t="s">
        <v>28</v>
      </c>
      <c r="N92" s="72" t="s">
        <v>43</v>
      </c>
      <c r="O92" s="72" t="s">
        <v>128</v>
      </c>
      <c r="P92" s="72" t="s">
        <v>129</v>
      </c>
      <c r="Q92" s="72" t="s">
        <v>130</v>
      </c>
      <c r="R92" s="72" t="s">
        <v>131</v>
      </c>
      <c r="S92" s="72" t="s">
        <v>132</v>
      </c>
      <c r="T92" s="73" t="s">
        <v>133</v>
      </c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65" s="2" customFormat="1" ht="22.8" customHeight="1">
      <c r="A93" s="36"/>
      <c r="B93" s="37"/>
      <c r="C93" s="78" t="s">
        <v>134</v>
      </c>
      <c r="D93" s="38"/>
      <c r="E93" s="38"/>
      <c r="F93" s="38"/>
      <c r="G93" s="38"/>
      <c r="H93" s="38"/>
      <c r="I93" s="38"/>
      <c r="J93" s="160">
        <f>BK93</f>
        <v>0</v>
      </c>
      <c r="K93" s="38"/>
      <c r="L93" s="41"/>
      <c r="M93" s="74"/>
      <c r="N93" s="161"/>
      <c r="O93" s="75"/>
      <c r="P93" s="162">
        <f>P94+P250</f>
        <v>0</v>
      </c>
      <c r="Q93" s="75"/>
      <c r="R93" s="162">
        <f>R94+R250</f>
        <v>8.2911351999999994</v>
      </c>
      <c r="S93" s="75"/>
      <c r="T93" s="163">
        <f>T94+T250</f>
        <v>14.377500000000001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113</v>
      </c>
      <c r="BK93" s="164">
        <f>BK94+BK250</f>
        <v>0</v>
      </c>
    </row>
    <row r="94" spans="1:65" s="12" customFormat="1" ht="25.95" customHeight="1">
      <c r="B94" s="165"/>
      <c r="C94" s="166"/>
      <c r="D94" s="167" t="s">
        <v>72</v>
      </c>
      <c r="E94" s="168" t="s">
        <v>135</v>
      </c>
      <c r="F94" s="168" t="s">
        <v>136</v>
      </c>
      <c r="G94" s="166"/>
      <c r="H94" s="166"/>
      <c r="I94" s="169"/>
      <c r="J94" s="170">
        <f>BK94</f>
        <v>0</v>
      </c>
      <c r="K94" s="166"/>
      <c r="L94" s="171"/>
      <c r="M94" s="172"/>
      <c r="N94" s="173"/>
      <c r="O94" s="173"/>
      <c r="P94" s="174">
        <f>P95+P119+P130+P238+P247</f>
        <v>0</v>
      </c>
      <c r="Q94" s="173"/>
      <c r="R94" s="174">
        <f>R95+R119+R130+R238+R247</f>
        <v>8.2898351999999988</v>
      </c>
      <c r="S94" s="173"/>
      <c r="T94" s="175">
        <f>T95+T119+T130+T238+T247</f>
        <v>14.377500000000001</v>
      </c>
      <c r="AR94" s="176" t="s">
        <v>80</v>
      </c>
      <c r="AT94" s="177" t="s">
        <v>72</v>
      </c>
      <c r="AU94" s="177" t="s">
        <v>73</v>
      </c>
      <c r="AY94" s="176" t="s">
        <v>137</v>
      </c>
      <c r="BK94" s="178">
        <f>BK95+BK119+BK130+BK238+BK247</f>
        <v>0</v>
      </c>
    </row>
    <row r="95" spans="1:65" s="12" customFormat="1" ht="22.8" customHeight="1">
      <c r="B95" s="165"/>
      <c r="C95" s="166"/>
      <c r="D95" s="167" t="s">
        <v>72</v>
      </c>
      <c r="E95" s="179" t="s">
        <v>80</v>
      </c>
      <c r="F95" s="179" t="s">
        <v>138</v>
      </c>
      <c r="G95" s="166"/>
      <c r="H95" s="166"/>
      <c r="I95" s="169"/>
      <c r="J95" s="180">
        <f>BK95</f>
        <v>0</v>
      </c>
      <c r="K95" s="166"/>
      <c r="L95" s="171"/>
      <c r="M95" s="172"/>
      <c r="N95" s="173"/>
      <c r="O95" s="173"/>
      <c r="P95" s="174">
        <f>SUM(P96:P118)</f>
        <v>0</v>
      </c>
      <c r="Q95" s="173"/>
      <c r="R95" s="174">
        <f>SUM(R96:R118)</f>
        <v>0</v>
      </c>
      <c r="S95" s="173"/>
      <c r="T95" s="175">
        <f>SUM(T96:T118)</f>
        <v>0</v>
      </c>
      <c r="AR95" s="176" t="s">
        <v>80</v>
      </c>
      <c r="AT95" s="177" t="s">
        <v>72</v>
      </c>
      <c r="AU95" s="177" t="s">
        <v>80</v>
      </c>
      <c r="AY95" s="176" t="s">
        <v>137</v>
      </c>
      <c r="BK95" s="178">
        <f>SUM(BK96:BK118)</f>
        <v>0</v>
      </c>
    </row>
    <row r="96" spans="1:65" s="2" customFormat="1" ht="21.75" customHeight="1">
      <c r="A96" s="36"/>
      <c r="B96" s="37"/>
      <c r="C96" s="181" t="s">
        <v>80</v>
      </c>
      <c r="D96" s="181" t="s">
        <v>139</v>
      </c>
      <c r="E96" s="182" t="s">
        <v>638</v>
      </c>
      <c r="F96" s="183" t="s">
        <v>639</v>
      </c>
      <c r="G96" s="184" t="s">
        <v>165</v>
      </c>
      <c r="H96" s="185">
        <v>3.53</v>
      </c>
      <c r="I96" s="186"/>
      <c r="J96" s="187">
        <f>ROUND(I96*H96,2)</f>
        <v>0</v>
      </c>
      <c r="K96" s="183" t="s">
        <v>143</v>
      </c>
      <c r="L96" s="41"/>
      <c r="M96" s="188" t="s">
        <v>28</v>
      </c>
      <c r="N96" s="189" t="s">
        <v>46</v>
      </c>
      <c r="O96" s="67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2" t="s">
        <v>144</v>
      </c>
      <c r="AT96" s="192" t="s">
        <v>139</v>
      </c>
      <c r="AU96" s="192" t="s">
        <v>82</v>
      </c>
      <c r="AY96" s="19" t="s">
        <v>137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9" t="s">
        <v>144</v>
      </c>
      <c r="BK96" s="193">
        <f>ROUND(I96*H96,2)</f>
        <v>0</v>
      </c>
      <c r="BL96" s="19" t="s">
        <v>144</v>
      </c>
      <c r="BM96" s="192" t="s">
        <v>256</v>
      </c>
    </row>
    <row r="97" spans="1:65" s="2" customFormat="1" ht="19.2">
      <c r="A97" s="36"/>
      <c r="B97" s="37"/>
      <c r="C97" s="38"/>
      <c r="D97" s="194" t="s">
        <v>146</v>
      </c>
      <c r="E97" s="38"/>
      <c r="F97" s="195" t="s">
        <v>640</v>
      </c>
      <c r="G97" s="38"/>
      <c r="H97" s="38"/>
      <c r="I97" s="196"/>
      <c r="J97" s="38"/>
      <c r="K97" s="38"/>
      <c r="L97" s="41"/>
      <c r="M97" s="197"/>
      <c r="N97" s="198"/>
      <c r="O97" s="67"/>
      <c r="P97" s="67"/>
      <c r="Q97" s="67"/>
      <c r="R97" s="67"/>
      <c r="S97" s="67"/>
      <c r="T97" s="68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146</v>
      </c>
      <c r="AU97" s="19" t="s">
        <v>82</v>
      </c>
    </row>
    <row r="98" spans="1:65" s="13" customFormat="1" ht="10.199999999999999">
      <c r="B98" s="199"/>
      <c r="C98" s="200"/>
      <c r="D98" s="194" t="s">
        <v>148</v>
      </c>
      <c r="E98" s="201" t="s">
        <v>28</v>
      </c>
      <c r="F98" s="202" t="s">
        <v>641</v>
      </c>
      <c r="G98" s="200"/>
      <c r="H98" s="201" t="s">
        <v>28</v>
      </c>
      <c r="I98" s="203"/>
      <c r="J98" s="200"/>
      <c r="K98" s="200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148</v>
      </c>
      <c r="AU98" s="208" t="s">
        <v>82</v>
      </c>
      <c r="AV98" s="13" t="s">
        <v>80</v>
      </c>
      <c r="AW98" s="13" t="s">
        <v>34</v>
      </c>
      <c r="AX98" s="13" t="s">
        <v>73</v>
      </c>
      <c r="AY98" s="208" t="s">
        <v>137</v>
      </c>
    </row>
    <row r="99" spans="1:65" s="14" customFormat="1" ht="10.199999999999999">
      <c r="B99" s="209"/>
      <c r="C99" s="210"/>
      <c r="D99" s="194" t="s">
        <v>148</v>
      </c>
      <c r="E99" s="211" t="s">
        <v>28</v>
      </c>
      <c r="F99" s="212" t="s">
        <v>642</v>
      </c>
      <c r="G99" s="210"/>
      <c r="H99" s="213">
        <v>3.53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148</v>
      </c>
      <c r="AU99" s="219" t="s">
        <v>82</v>
      </c>
      <c r="AV99" s="14" t="s">
        <v>82</v>
      </c>
      <c r="AW99" s="14" t="s">
        <v>34</v>
      </c>
      <c r="AX99" s="14" t="s">
        <v>80</v>
      </c>
      <c r="AY99" s="219" t="s">
        <v>137</v>
      </c>
    </row>
    <row r="100" spans="1:65" s="2" customFormat="1" ht="16.5" customHeight="1">
      <c r="A100" s="36"/>
      <c r="B100" s="37"/>
      <c r="C100" s="181" t="s">
        <v>82</v>
      </c>
      <c r="D100" s="181" t="s">
        <v>139</v>
      </c>
      <c r="E100" s="182" t="s">
        <v>643</v>
      </c>
      <c r="F100" s="183" t="s">
        <v>644</v>
      </c>
      <c r="G100" s="184" t="s">
        <v>165</v>
      </c>
      <c r="H100" s="185">
        <v>3.53</v>
      </c>
      <c r="I100" s="186"/>
      <c r="J100" s="187">
        <f>ROUND(I100*H100,2)</f>
        <v>0</v>
      </c>
      <c r="K100" s="183" t="s">
        <v>28</v>
      </c>
      <c r="L100" s="41"/>
      <c r="M100" s="188" t="s">
        <v>28</v>
      </c>
      <c r="N100" s="189" t="s">
        <v>46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144</v>
      </c>
      <c r="AT100" s="192" t="s">
        <v>139</v>
      </c>
      <c r="AU100" s="192" t="s">
        <v>82</v>
      </c>
      <c r="AY100" s="19" t="s">
        <v>137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9" t="s">
        <v>144</v>
      </c>
      <c r="BK100" s="193">
        <f>ROUND(I100*H100,2)</f>
        <v>0</v>
      </c>
      <c r="BL100" s="19" t="s">
        <v>144</v>
      </c>
      <c r="BM100" s="192" t="s">
        <v>645</v>
      </c>
    </row>
    <row r="101" spans="1:65" s="2" customFormat="1" ht="10.199999999999999">
      <c r="A101" s="36"/>
      <c r="B101" s="37"/>
      <c r="C101" s="38"/>
      <c r="D101" s="194" t="s">
        <v>146</v>
      </c>
      <c r="E101" s="38"/>
      <c r="F101" s="195" t="s">
        <v>644</v>
      </c>
      <c r="G101" s="38"/>
      <c r="H101" s="38"/>
      <c r="I101" s="196"/>
      <c r="J101" s="38"/>
      <c r="K101" s="38"/>
      <c r="L101" s="41"/>
      <c r="M101" s="197"/>
      <c r="N101" s="198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146</v>
      </c>
      <c r="AU101" s="19" t="s">
        <v>82</v>
      </c>
    </row>
    <row r="102" spans="1:65" s="13" customFormat="1" ht="10.199999999999999">
      <c r="B102" s="199"/>
      <c r="C102" s="200"/>
      <c r="D102" s="194" t="s">
        <v>148</v>
      </c>
      <c r="E102" s="201" t="s">
        <v>28</v>
      </c>
      <c r="F102" s="202" t="s">
        <v>646</v>
      </c>
      <c r="G102" s="200"/>
      <c r="H102" s="201" t="s">
        <v>28</v>
      </c>
      <c r="I102" s="203"/>
      <c r="J102" s="200"/>
      <c r="K102" s="200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148</v>
      </c>
      <c r="AU102" s="208" t="s">
        <v>82</v>
      </c>
      <c r="AV102" s="13" t="s">
        <v>80</v>
      </c>
      <c r="AW102" s="13" t="s">
        <v>34</v>
      </c>
      <c r="AX102" s="13" t="s">
        <v>73</v>
      </c>
      <c r="AY102" s="208" t="s">
        <v>137</v>
      </c>
    </row>
    <row r="103" spans="1:65" s="14" customFormat="1" ht="10.199999999999999">
      <c r="B103" s="209"/>
      <c r="C103" s="210"/>
      <c r="D103" s="194" t="s">
        <v>148</v>
      </c>
      <c r="E103" s="211" t="s">
        <v>28</v>
      </c>
      <c r="F103" s="212" t="s">
        <v>642</v>
      </c>
      <c r="G103" s="210"/>
      <c r="H103" s="213">
        <v>3.53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148</v>
      </c>
      <c r="AU103" s="219" t="s">
        <v>82</v>
      </c>
      <c r="AV103" s="14" t="s">
        <v>82</v>
      </c>
      <c r="AW103" s="14" t="s">
        <v>34</v>
      </c>
      <c r="AX103" s="14" t="s">
        <v>80</v>
      </c>
      <c r="AY103" s="219" t="s">
        <v>137</v>
      </c>
    </row>
    <row r="104" spans="1:65" s="2" customFormat="1" ht="16.5" customHeight="1">
      <c r="A104" s="36"/>
      <c r="B104" s="37"/>
      <c r="C104" s="181" t="s">
        <v>162</v>
      </c>
      <c r="D104" s="181" t="s">
        <v>139</v>
      </c>
      <c r="E104" s="182" t="s">
        <v>290</v>
      </c>
      <c r="F104" s="183" t="s">
        <v>291</v>
      </c>
      <c r="G104" s="184" t="s">
        <v>165</v>
      </c>
      <c r="H104" s="185">
        <v>3.53</v>
      </c>
      <c r="I104" s="186"/>
      <c r="J104" s="187">
        <f>ROUND(I104*H104,2)</f>
        <v>0</v>
      </c>
      <c r="K104" s="183" t="s">
        <v>143</v>
      </c>
      <c r="L104" s="41"/>
      <c r="M104" s="188" t="s">
        <v>28</v>
      </c>
      <c r="N104" s="189" t="s">
        <v>46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144</v>
      </c>
      <c r="AT104" s="192" t="s">
        <v>139</v>
      </c>
      <c r="AU104" s="192" t="s">
        <v>82</v>
      </c>
      <c r="AY104" s="19" t="s">
        <v>137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144</v>
      </c>
      <c r="BK104" s="193">
        <f>ROUND(I104*H104,2)</f>
        <v>0</v>
      </c>
      <c r="BL104" s="19" t="s">
        <v>144</v>
      </c>
      <c r="BM104" s="192" t="s">
        <v>647</v>
      </c>
    </row>
    <row r="105" spans="1:65" s="2" customFormat="1" ht="19.2">
      <c r="A105" s="36"/>
      <c r="B105" s="37"/>
      <c r="C105" s="38"/>
      <c r="D105" s="194" t="s">
        <v>146</v>
      </c>
      <c r="E105" s="38"/>
      <c r="F105" s="195" t="s">
        <v>293</v>
      </c>
      <c r="G105" s="38"/>
      <c r="H105" s="38"/>
      <c r="I105" s="196"/>
      <c r="J105" s="38"/>
      <c r="K105" s="38"/>
      <c r="L105" s="41"/>
      <c r="M105" s="197"/>
      <c r="N105" s="198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146</v>
      </c>
      <c r="AU105" s="19" t="s">
        <v>82</v>
      </c>
    </row>
    <row r="106" spans="1:65" s="13" customFormat="1" ht="10.199999999999999">
      <c r="B106" s="199"/>
      <c r="C106" s="200"/>
      <c r="D106" s="194" t="s">
        <v>148</v>
      </c>
      <c r="E106" s="201" t="s">
        <v>28</v>
      </c>
      <c r="F106" s="202" t="s">
        <v>294</v>
      </c>
      <c r="G106" s="200"/>
      <c r="H106" s="201" t="s">
        <v>28</v>
      </c>
      <c r="I106" s="203"/>
      <c r="J106" s="200"/>
      <c r="K106" s="200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148</v>
      </c>
      <c r="AU106" s="208" t="s">
        <v>82</v>
      </c>
      <c r="AV106" s="13" t="s">
        <v>80</v>
      </c>
      <c r="AW106" s="13" t="s">
        <v>34</v>
      </c>
      <c r="AX106" s="13" t="s">
        <v>73</v>
      </c>
      <c r="AY106" s="208" t="s">
        <v>137</v>
      </c>
    </row>
    <row r="107" spans="1:65" s="13" customFormat="1" ht="10.199999999999999">
      <c r="B107" s="199"/>
      <c r="C107" s="200"/>
      <c r="D107" s="194" t="s">
        <v>148</v>
      </c>
      <c r="E107" s="201" t="s">
        <v>28</v>
      </c>
      <c r="F107" s="202" t="s">
        <v>648</v>
      </c>
      <c r="G107" s="200"/>
      <c r="H107" s="201" t="s">
        <v>28</v>
      </c>
      <c r="I107" s="203"/>
      <c r="J107" s="200"/>
      <c r="K107" s="200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148</v>
      </c>
      <c r="AU107" s="208" t="s">
        <v>82</v>
      </c>
      <c r="AV107" s="13" t="s">
        <v>80</v>
      </c>
      <c r="AW107" s="13" t="s">
        <v>34</v>
      </c>
      <c r="AX107" s="13" t="s">
        <v>73</v>
      </c>
      <c r="AY107" s="208" t="s">
        <v>137</v>
      </c>
    </row>
    <row r="108" spans="1:65" s="14" customFormat="1" ht="10.199999999999999">
      <c r="B108" s="209"/>
      <c r="C108" s="210"/>
      <c r="D108" s="194" t="s">
        <v>148</v>
      </c>
      <c r="E108" s="211" t="s">
        <v>28</v>
      </c>
      <c r="F108" s="212" t="s">
        <v>642</v>
      </c>
      <c r="G108" s="210"/>
      <c r="H108" s="213">
        <v>3.53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148</v>
      </c>
      <c r="AU108" s="219" t="s">
        <v>82</v>
      </c>
      <c r="AV108" s="14" t="s">
        <v>82</v>
      </c>
      <c r="AW108" s="14" t="s">
        <v>34</v>
      </c>
      <c r="AX108" s="14" t="s">
        <v>80</v>
      </c>
      <c r="AY108" s="219" t="s">
        <v>137</v>
      </c>
    </row>
    <row r="109" spans="1:65" s="2" customFormat="1" ht="16.5" customHeight="1">
      <c r="A109" s="36"/>
      <c r="B109" s="37"/>
      <c r="C109" s="181" t="s">
        <v>144</v>
      </c>
      <c r="D109" s="181" t="s">
        <v>139</v>
      </c>
      <c r="E109" s="182" t="s">
        <v>332</v>
      </c>
      <c r="F109" s="183" t="s">
        <v>333</v>
      </c>
      <c r="G109" s="184" t="s">
        <v>165</v>
      </c>
      <c r="H109" s="185">
        <v>3.53</v>
      </c>
      <c r="I109" s="186"/>
      <c r="J109" s="187">
        <f>ROUND(I109*H109,2)</f>
        <v>0</v>
      </c>
      <c r="K109" s="183" t="s">
        <v>143</v>
      </c>
      <c r="L109" s="41"/>
      <c r="M109" s="188" t="s">
        <v>28</v>
      </c>
      <c r="N109" s="189" t="s">
        <v>46</v>
      </c>
      <c r="O109" s="67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144</v>
      </c>
      <c r="AT109" s="192" t="s">
        <v>139</v>
      </c>
      <c r="AU109" s="192" t="s">
        <v>82</v>
      </c>
      <c r="AY109" s="19" t="s">
        <v>137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9" t="s">
        <v>144</v>
      </c>
      <c r="BK109" s="193">
        <f>ROUND(I109*H109,2)</f>
        <v>0</v>
      </c>
      <c r="BL109" s="19" t="s">
        <v>144</v>
      </c>
      <c r="BM109" s="192" t="s">
        <v>649</v>
      </c>
    </row>
    <row r="110" spans="1:65" s="2" customFormat="1" ht="19.2">
      <c r="A110" s="36"/>
      <c r="B110" s="37"/>
      <c r="C110" s="38"/>
      <c r="D110" s="194" t="s">
        <v>146</v>
      </c>
      <c r="E110" s="38"/>
      <c r="F110" s="195" t="s">
        <v>335</v>
      </c>
      <c r="G110" s="38"/>
      <c r="H110" s="38"/>
      <c r="I110" s="196"/>
      <c r="J110" s="38"/>
      <c r="K110" s="38"/>
      <c r="L110" s="41"/>
      <c r="M110" s="197"/>
      <c r="N110" s="198"/>
      <c r="O110" s="67"/>
      <c r="P110" s="67"/>
      <c r="Q110" s="67"/>
      <c r="R110" s="67"/>
      <c r="S110" s="67"/>
      <c r="T110" s="68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146</v>
      </c>
      <c r="AU110" s="19" t="s">
        <v>82</v>
      </c>
    </row>
    <row r="111" spans="1:65" s="13" customFormat="1" ht="10.199999999999999">
      <c r="B111" s="199"/>
      <c r="C111" s="200"/>
      <c r="D111" s="194" t="s">
        <v>148</v>
      </c>
      <c r="E111" s="201" t="s">
        <v>28</v>
      </c>
      <c r="F111" s="202" t="s">
        <v>650</v>
      </c>
      <c r="G111" s="200"/>
      <c r="H111" s="201" t="s">
        <v>28</v>
      </c>
      <c r="I111" s="203"/>
      <c r="J111" s="200"/>
      <c r="K111" s="200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148</v>
      </c>
      <c r="AU111" s="208" t="s">
        <v>82</v>
      </c>
      <c r="AV111" s="13" t="s">
        <v>80</v>
      </c>
      <c r="AW111" s="13" t="s">
        <v>34</v>
      </c>
      <c r="AX111" s="13" t="s">
        <v>73</v>
      </c>
      <c r="AY111" s="208" t="s">
        <v>137</v>
      </c>
    </row>
    <row r="112" spans="1:65" s="13" customFormat="1" ht="10.199999999999999">
      <c r="B112" s="199"/>
      <c r="C112" s="200"/>
      <c r="D112" s="194" t="s">
        <v>148</v>
      </c>
      <c r="E112" s="201" t="s">
        <v>28</v>
      </c>
      <c r="F112" s="202" t="s">
        <v>648</v>
      </c>
      <c r="G112" s="200"/>
      <c r="H112" s="201" t="s">
        <v>28</v>
      </c>
      <c r="I112" s="203"/>
      <c r="J112" s="200"/>
      <c r="K112" s="200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148</v>
      </c>
      <c r="AU112" s="208" t="s">
        <v>82</v>
      </c>
      <c r="AV112" s="13" t="s">
        <v>80</v>
      </c>
      <c r="AW112" s="13" t="s">
        <v>34</v>
      </c>
      <c r="AX112" s="13" t="s">
        <v>73</v>
      </c>
      <c r="AY112" s="208" t="s">
        <v>137</v>
      </c>
    </row>
    <row r="113" spans="1:65" s="14" customFormat="1" ht="10.199999999999999">
      <c r="B113" s="209"/>
      <c r="C113" s="210"/>
      <c r="D113" s="194" t="s">
        <v>148</v>
      </c>
      <c r="E113" s="211" t="s">
        <v>28</v>
      </c>
      <c r="F113" s="212" t="s">
        <v>642</v>
      </c>
      <c r="G113" s="210"/>
      <c r="H113" s="213">
        <v>3.53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148</v>
      </c>
      <c r="AU113" s="219" t="s">
        <v>82</v>
      </c>
      <c r="AV113" s="14" t="s">
        <v>82</v>
      </c>
      <c r="AW113" s="14" t="s">
        <v>34</v>
      </c>
      <c r="AX113" s="14" t="s">
        <v>80</v>
      </c>
      <c r="AY113" s="219" t="s">
        <v>137</v>
      </c>
    </row>
    <row r="114" spans="1:65" s="2" customFormat="1" ht="16.5" customHeight="1">
      <c r="A114" s="36"/>
      <c r="B114" s="37"/>
      <c r="C114" s="181" t="s">
        <v>184</v>
      </c>
      <c r="D114" s="181" t="s">
        <v>139</v>
      </c>
      <c r="E114" s="182" t="s">
        <v>419</v>
      </c>
      <c r="F114" s="183" t="s">
        <v>420</v>
      </c>
      <c r="G114" s="184" t="s">
        <v>165</v>
      </c>
      <c r="H114" s="185">
        <v>3.53</v>
      </c>
      <c r="I114" s="186"/>
      <c r="J114" s="187">
        <f>ROUND(I114*H114,2)</f>
        <v>0</v>
      </c>
      <c r="K114" s="183" t="s">
        <v>28</v>
      </c>
      <c r="L114" s="41"/>
      <c r="M114" s="188" t="s">
        <v>28</v>
      </c>
      <c r="N114" s="189" t="s">
        <v>46</v>
      </c>
      <c r="O114" s="67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144</v>
      </c>
      <c r="AT114" s="192" t="s">
        <v>139</v>
      </c>
      <c r="AU114" s="192" t="s">
        <v>82</v>
      </c>
      <c r="AY114" s="19" t="s">
        <v>137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9" t="s">
        <v>144</v>
      </c>
      <c r="BK114" s="193">
        <f>ROUND(I114*H114,2)</f>
        <v>0</v>
      </c>
      <c r="BL114" s="19" t="s">
        <v>144</v>
      </c>
      <c r="BM114" s="192" t="s">
        <v>651</v>
      </c>
    </row>
    <row r="115" spans="1:65" s="2" customFormat="1" ht="10.199999999999999">
      <c r="A115" s="36"/>
      <c r="B115" s="37"/>
      <c r="C115" s="38"/>
      <c r="D115" s="194" t="s">
        <v>146</v>
      </c>
      <c r="E115" s="38"/>
      <c r="F115" s="195" t="s">
        <v>422</v>
      </c>
      <c r="G115" s="38"/>
      <c r="H115" s="38"/>
      <c r="I115" s="196"/>
      <c r="J115" s="38"/>
      <c r="K115" s="38"/>
      <c r="L115" s="41"/>
      <c r="M115" s="197"/>
      <c r="N115" s="198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146</v>
      </c>
      <c r="AU115" s="19" t="s">
        <v>82</v>
      </c>
    </row>
    <row r="116" spans="1:65" s="13" customFormat="1" ht="10.199999999999999">
      <c r="B116" s="199"/>
      <c r="C116" s="200"/>
      <c r="D116" s="194" t="s">
        <v>148</v>
      </c>
      <c r="E116" s="201" t="s">
        <v>28</v>
      </c>
      <c r="F116" s="202" t="s">
        <v>423</v>
      </c>
      <c r="G116" s="200"/>
      <c r="H116" s="201" t="s">
        <v>28</v>
      </c>
      <c r="I116" s="203"/>
      <c r="J116" s="200"/>
      <c r="K116" s="200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148</v>
      </c>
      <c r="AU116" s="208" t="s">
        <v>82</v>
      </c>
      <c r="AV116" s="13" t="s">
        <v>80</v>
      </c>
      <c r="AW116" s="13" t="s">
        <v>34</v>
      </c>
      <c r="AX116" s="13" t="s">
        <v>73</v>
      </c>
      <c r="AY116" s="208" t="s">
        <v>137</v>
      </c>
    </row>
    <row r="117" spans="1:65" s="13" customFormat="1" ht="10.199999999999999">
      <c r="B117" s="199"/>
      <c r="C117" s="200"/>
      <c r="D117" s="194" t="s">
        <v>148</v>
      </c>
      <c r="E117" s="201" t="s">
        <v>28</v>
      </c>
      <c r="F117" s="202" t="s">
        <v>648</v>
      </c>
      <c r="G117" s="200"/>
      <c r="H117" s="201" t="s">
        <v>28</v>
      </c>
      <c r="I117" s="203"/>
      <c r="J117" s="200"/>
      <c r="K117" s="200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148</v>
      </c>
      <c r="AU117" s="208" t="s">
        <v>82</v>
      </c>
      <c r="AV117" s="13" t="s">
        <v>80</v>
      </c>
      <c r="AW117" s="13" t="s">
        <v>34</v>
      </c>
      <c r="AX117" s="13" t="s">
        <v>73</v>
      </c>
      <c r="AY117" s="208" t="s">
        <v>137</v>
      </c>
    </row>
    <row r="118" spans="1:65" s="14" customFormat="1" ht="10.199999999999999">
      <c r="B118" s="209"/>
      <c r="C118" s="210"/>
      <c r="D118" s="194" t="s">
        <v>148</v>
      </c>
      <c r="E118" s="211" t="s">
        <v>28</v>
      </c>
      <c r="F118" s="212" t="s">
        <v>642</v>
      </c>
      <c r="G118" s="210"/>
      <c r="H118" s="213">
        <v>3.53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148</v>
      </c>
      <c r="AU118" s="219" t="s">
        <v>82</v>
      </c>
      <c r="AV118" s="14" t="s">
        <v>82</v>
      </c>
      <c r="AW118" s="14" t="s">
        <v>34</v>
      </c>
      <c r="AX118" s="14" t="s">
        <v>80</v>
      </c>
      <c r="AY118" s="219" t="s">
        <v>137</v>
      </c>
    </row>
    <row r="119" spans="1:65" s="12" customFormat="1" ht="22.8" customHeight="1">
      <c r="B119" s="165"/>
      <c r="C119" s="166"/>
      <c r="D119" s="167" t="s">
        <v>72</v>
      </c>
      <c r="E119" s="179" t="s">
        <v>162</v>
      </c>
      <c r="F119" s="179" t="s">
        <v>652</v>
      </c>
      <c r="G119" s="166"/>
      <c r="H119" s="166"/>
      <c r="I119" s="169"/>
      <c r="J119" s="180">
        <f>BK119</f>
        <v>0</v>
      </c>
      <c r="K119" s="166"/>
      <c r="L119" s="171"/>
      <c r="M119" s="172"/>
      <c r="N119" s="173"/>
      <c r="O119" s="173"/>
      <c r="P119" s="174">
        <f>SUM(P120:P129)</f>
        <v>0</v>
      </c>
      <c r="Q119" s="173"/>
      <c r="R119" s="174">
        <f>SUM(R120:R129)</f>
        <v>9.7439999999999992E-3</v>
      </c>
      <c r="S119" s="173"/>
      <c r="T119" s="175">
        <f>SUM(T120:T129)</f>
        <v>0</v>
      </c>
      <c r="AR119" s="176" t="s">
        <v>80</v>
      </c>
      <c r="AT119" s="177" t="s">
        <v>72</v>
      </c>
      <c r="AU119" s="177" t="s">
        <v>80</v>
      </c>
      <c r="AY119" s="176" t="s">
        <v>137</v>
      </c>
      <c r="BK119" s="178">
        <f>SUM(BK120:BK129)</f>
        <v>0</v>
      </c>
    </row>
    <row r="120" spans="1:65" s="2" customFormat="1" ht="16.5" customHeight="1">
      <c r="A120" s="36"/>
      <c r="B120" s="37"/>
      <c r="C120" s="181" t="s">
        <v>191</v>
      </c>
      <c r="D120" s="181" t="s">
        <v>139</v>
      </c>
      <c r="E120" s="182" t="s">
        <v>653</v>
      </c>
      <c r="F120" s="183" t="s">
        <v>654</v>
      </c>
      <c r="G120" s="184" t="s">
        <v>165</v>
      </c>
      <c r="H120" s="185">
        <v>0.5</v>
      </c>
      <c r="I120" s="186"/>
      <c r="J120" s="187">
        <f>ROUND(I120*H120,2)</f>
        <v>0</v>
      </c>
      <c r="K120" s="183" t="s">
        <v>143</v>
      </c>
      <c r="L120" s="41"/>
      <c r="M120" s="188" t="s">
        <v>28</v>
      </c>
      <c r="N120" s="189" t="s">
        <v>46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144</v>
      </c>
      <c r="AT120" s="192" t="s">
        <v>139</v>
      </c>
      <c r="AU120" s="192" t="s">
        <v>82</v>
      </c>
      <c r="AY120" s="19" t="s">
        <v>137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9" t="s">
        <v>144</v>
      </c>
      <c r="BK120" s="193">
        <f>ROUND(I120*H120,2)</f>
        <v>0</v>
      </c>
      <c r="BL120" s="19" t="s">
        <v>144</v>
      </c>
      <c r="BM120" s="192" t="s">
        <v>655</v>
      </c>
    </row>
    <row r="121" spans="1:65" s="2" customFormat="1" ht="28.8">
      <c r="A121" s="36"/>
      <c r="B121" s="37"/>
      <c r="C121" s="38"/>
      <c r="D121" s="194" t="s">
        <v>146</v>
      </c>
      <c r="E121" s="38"/>
      <c r="F121" s="195" t="s">
        <v>656</v>
      </c>
      <c r="G121" s="38"/>
      <c r="H121" s="38"/>
      <c r="I121" s="196"/>
      <c r="J121" s="38"/>
      <c r="K121" s="38"/>
      <c r="L121" s="41"/>
      <c r="M121" s="197"/>
      <c r="N121" s="198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146</v>
      </c>
      <c r="AU121" s="19" t="s">
        <v>82</v>
      </c>
    </row>
    <row r="122" spans="1:65" s="13" customFormat="1" ht="10.199999999999999">
      <c r="B122" s="199"/>
      <c r="C122" s="200"/>
      <c r="D122" s="194" t="s">
        <v>148</v>
      </c>
      <c r="E122" s="201" t="s">
        <v>28</v>
      </c>
      <c r="F122" s="202" t="s">
        <v>657</v>
      </c>
      <c r="G122" s="200"/>
      <c r="H122" s="201" t="s">
        <v>28</v>
      </c>
      <c r="I122" s="203"/>
      <c r="J122" s="200"/>
      <c r="K122" s="200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148</v>
      </c>
      <c r="AU122" s="208" t="s">
        <v>82</v>
      </c>
      <c r="AV122" s="13" t="s">
        <v>80</v>
      </c>
      <c r="AW122" s="13" t="s">
        <v>34</v>
      </c>
      <c r="AX122" s="13" t="s">
        <v>73</v>
      </c>
      <c r="AY122" s="208" t="s">
        <v>137</v>
      </c>
    </row>
    <row r="123" spans="1:65" s="14" customFormat="1" ht="10.199999999999999">
      <c r="B123" s="209"/>
      <c r="C123" s="210"/>
      <c r="D123" s="194" t="s">
        <v>148</v>
      </c>
      <c r="E123" s="211" t="s">
        <v>28</v>
      </c>
      <c r="F123" s="212" t="s">
        <v>658</v>
      </c>
      <c r="G123" s="210"/>
      <c r="H123" s="213">
        <v>0.5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148</v>
      </c>
      <c r="AU123" s="219" t="s">
        <v>82</v>
      </c>
      <c r="AV123" s="14" t="s">
        <v>82</v>
      </c>
      <c r="AW123" s="14" t="s">
        <v>34</v>
      </c>
      <c r="AX123" s="14" t="s">
        <v>80</v>
      </c>
      <c r="AY123" s="219" t="s">
        <v>137</v>
      </c>
    </row>
    <row r="124" spans="1:65" s="2" customFormat="1" ht="16.5" customHeight="1">
      <c r="A124" s="36"/>
      <c r="B124" s="37"/>
      <c r="C124" s="181" t="s">
        <v>197</v>
      </c>
      <c r="D124" s="181" t="s">
        <v>139</v>
      </c>
      <c r="E124" s="182" t="s">
        <v>659</v>
      </c>
      <c r="F124" s="183" t="s">
        <v>660</v>
      </c>
      <c r="G124" s="184" t="s">
        <v>142</v>
      </c>
      <c r="H124" s="185">
        <v>1.2</v>
      </c>
      <c r="I124" s="186"/>
      <c r="J124" s="187">
        <f>ROUND(I124*H124,2)</f>
        <v>0</v>
      </c>
      <c r="K124" s="183" t="s">
        <v>143</v>
      </c>
      <c r="L124" s="41"/>
      <c r="M124" s="188" t="s">
        <v>28</v>
      </c>
      <c r="N124" s="189" t="s">
        <v>46</v>
      </c>
      <c r="O124" s="67"/>
      <c r="P124" s="190">
        <f>O124*H124</f>
        <v>0</v>
      </c>
      <c r="Q124" s="190">
        <v>7.26E-3</v>
      </c>
      <c r="R124" s="190">
        <f>Q124*H124</f>
        <v>8.7119999999999993E-3</v>
      </c>
      <c r="S124" s="190">
        <v>0</v>
      </c>
      <c r="T124" s="191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2" t="s">
        <v>144</v>
      </c>
      <c r="AT124" s="192" t="s">
        <v>139</v>
      </c>
      <c r="AU124" s="192" t="s">
        <v>82</v>
      </c>
      <c r="AY124" s="19" t="s">
        <v>137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9" t="s">
        <v>144</v>
      </c>
      <c r="BK124" s="193">
        <f>ROUND(I124*H124,2)</f>
        <v>0</v>
      </c>
      <c r="BL124" s="19" t="s">
        <v>144</v>
      </c>
      <c r="BM124" s="192" t="s">
        <v>661</v>
      </c>
    </row>
    <row r="125" spans="1:65" s="2" customFormat="1" ht="28.8">
      <c r="A125" s="36"/>
      <c r="B125" s="37"/>
      <c r="C125" s="38"/>
      <c r="D125" s="194" t="s">
        <v>146</v>
      </c>
      <c r="E125" s="38"/>
      <c r="F125" s="195" t="s">
        <v>662</v>
      </c>
      <c r="G125" s="38"/>
      <c r="H125" s="38"/>
      <c r="I125" s="196"/>
      <c r="J125" s="38"/>
      <c r="K125" s="38"/>
      <c r="L125" s="41"/>
      <c r="M125" s="197"/>
      <c r="N125" s="198"/>
      <c r="O125" s="67"/>
      <c r="P125" s="67"/>
      <c r="Q125" s="67"/>
      <c r="R125" s="67"/>
      <c r="S125" s="67"/>
      <c r="T125" s="68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146</v>
      </c>
      <c r="AU125" s="19" t="s">
        <v>82</v>
      </c>
    </row>
    <row r="126" spans="1:65" s="13" customFormat="1" ht="10.199999999999999">
      <c r="B126" s="199"/>
      <c r="C126" s="200"/>
      <c r="D126" s="194" t="s">
        <v>148</v>
      </c>
      <c r="E126" s="201" t="s">
        <v>28</v>
      </c>
      <c r="F126" s="202" t="s">
        <v>663</v>
      </c>
      <c r="G126" s="200"/>
      <c r="H126" s="201" t="s">
        <v>28</v>
      </c>
      <c r="I126" s="203"/>
      <c r="J126" s="200"/>
      <c r="K126" s="200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148</v>
      </c>
      <c r="AU126" s="208" t="s">
        <v>82</v>
      </c>
      <c r="AV126" s="13" t="s">
        <v>80</v>
      </c>
      <c r="AW126" s="13" t="s">
        <v>34</v>
      </c>
      <c r="AX126" s="13" t="s">
        <v>73</v>
      </c>
      <c r="AY126" s="208" t="s">
        <v>137</v>
      </c>
    </row>
    <row r="127" spans="1:65" s="14" customFormat="1" ht="10.199999999999999">
      <c r="B127" s="209"/>
      <c r="C127" s="210"/>
      <c r="D127" s="194" t="s">
        <v>148</v>
      </c>
      <c r="E127" s="211" t="s">
        <v>28</v>
      </c>
      <c r="F127" s="212" t="s">
        <v>664</v>
      </c>
      <c r="G127" s="210"/>
      <c r="H127" s="213">
        <v>1.2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148</v>
      </c>
      <c r="AU127" s="219" t="s">
        <v>82</v>
      </c>
      <c r="AV127" s="14" t="s">
        <v>82</v>
      </c>
      <c r="AW127" s="14" t="s">
        <v>34</v>
      </c>
      <c r="AX127" s="14" t="s">
        <v>80</v>
      </c>
      <c r="AY127" s="219" t="s">
        <v>137</v>
      </c>
    </row>
    <row r="128" spans="1:65" s="2" customFormat="1" ht="16.5" customHeight="1">
      <c r="A128" s="36"/>
      <c r="B128" s="37"/>
      <c r="C128" s="181" t="s">
        <v>203</v>
      </c>
      <c r="D128" s="181" t="s">
        <v>139</v>
      </c>
      <c r="E128" s="182" t="s">
        <v>665</v>
      </c>
      <c r="F128" s="183" t="s">
        <v>666</v>
      </c>
      <c r="G128" s="184" t="s">
        <v>142</v>
      </c>
      <c r="H128" s="185">
        <v>1.2</v>
      </c>
      <c r="I128" s="186"/>
      <c r="J128" s="187">
        <f>ROUND(I128*H128,2)</f>
        <v>0</v>
      </c>
      <c r="K128" s="183" t="s">
        <v>143</v>
      </c>
      <c r="L128" s="41"/>
      <c r="M128" s="188" t="s">
        <v>28</v>
      </c>
      <c r="N128" s="189" t="s">
        <v>46</v>
      </c>
      <c r="O128" s="67"/>
      <c r="P128" s="190">
        <f>O128*H128</f>
        <v>0</v>
      </c>
      <c r="Q128" s="190">
        <v>8.5999999999999998E-4</v>
      </c>
      <c r="R128" s="190">
        <f>Q128*H128</f>
        <v>1.0319999999999999E-3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144</v>
      </c>
      <c r="AT128" s="192" t="s">
        <v>139</v>
      </c>
      <c r="AU128" s="192" t="s">
        <v>82</v>
      </c>
      <c r="AY128" s="19" t="s">
        <v>137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144</v>
      </c>
      <c r="BK128" s="193">
        <f>ROUND(I128*H128,2)</f>
        <v>0</v>
      </c>
      <c r="BL128" s="19" t="s">
        <v>144</v>
      </c>
      <c r="BM128" s="192" t="s">
        <v>667</v>
      </c>
    </row>
    <row r="129" spans="1:65" s="2" customFormat="1" ht="28.8">
      <c r="A129" s="36"/>
      <c r="B129" s="37"/>
      <c r="C129" s="38"/>
      <c r="D129" s="194" t="s">
        <v>146</v>
      </c>
      <c r="E129" s="38"/>
      <c r="F129" s="195" t="s">
        <v>668</v>
      </c>
      <c r="G129" s="38"/>
      <c r="H129" s="38"/>
      <c r="I129" s="196"/>
      <c r="J129" s="38"/>
      <c r="K129" s="38"/>
      <c r="L129" s="41"/>
      <c r="M129" s="197"/>
      <c r="N129" s="198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146</v>
      </c>
      <c r="AU129" s="19" t="s">
        <v>82</v>
      </c>
    </row>
    <row r="130" spans="1:65" s="12" customFormat="1" ht="22.8" customHeight="1">
      <c r="B130" s="165"/>
      <c r="C130" s="166"/>
      <c r="D130" s="167" t="s">
        <v>72</v>
      </c>
      <c r="E130" s="179" t="s">
        <v>211</v>
      </c>
      <c r="F130" s="179" t="s">
        <v>559</v>
      </c>
      <c r="G130" s="166"/>
      <c r="H130" s="166"/>
      <c r="I130" s="169"/>
      <c r="J130" s="180">
        <f>BK130</f>
        <v>0</v>
      </c>
      <c r="K130" s="166"/>
      <c r="L130" s="171"/>
      <c r="M130" s="172"/>
      <c r="N130" s="173"/>
      <c r="O130" s="173"/>
      <c r="P130" s="174">
        <f>SUM(P131:P237)</f>
        <v>0</v>
      </c>
      <c r="Q130" s="173"/>
      <c r="R130" s="174">
        <f>SUM(R131:R237)</f>
        <v>8.2800911999999993</v>
      </c>
      <c r="S130" s="173"/>
      <c r="T130" s="175">
        <f>SUM(T131:T237)</f>
        <v>14.377500000000001</v>
      </c>
      <c r="AR130" s="176" t="s">
        <v>80</v>
      </c>
      <c r="AT130" s="177" t="s">
        <v>72</v>
      </c>
      <c r="AU130" s="177" t="s">
        <v>80</v>
      </c>
      <c r="AY130" s="176" t="s">
        <v>137</v>
      </c>
      <c r="BK130" s="178">
        <f>SUM(BK131:BK237)</f>
        <v>0</v>
      </c>
    </row>
    <row r="131" spans="1:65" s="2" customFormat="1" ht="16.5" customHeight="1">
      <c r="A131" s="36"/>
      <c r="B131" s="37"/>
      <c r="C131" s="181" t="s">
        <v>211</v>
      </c>
      <c r="D131" s="181" t="s">
        <v>139</v>
      </c>
      <c r="E131" s="182" t="s">
        <v>669</v>
      </c>
      <c r="F131" s="183" t="s">
        <v>670</v>
      </c>
      <c r="G131" s="184" t="s">
        <v>214</v>
      </c>
      <c r="H131" s="185">
        <v>5.7</v>
      </c>
      <c r="I131" s="186"/>
      <c r="J131" s="187">
        <f>ROUND(I131*H131,2)</f>
        <v>0</v>
      </c>
      <c r="K131" s="183" t="s">
        <v>28</v>
      </c>
      <c r="L131" s="41"/>
      <c r="M131" s="188" t="s">
        <v>28</v>
      </c>
      <c r="N131" s="189" t="s">
        <v>46</v>
      </c>
      <c r="O131" s="67"/>
      <c r="P131" s="190">
        <f>O131*H131</f>
        <v>0</v>
      </c>
      <c r="Q131" s="190">
        <v>1.3999999999999999E-4</v>
      </c>
      <c r="R131" s="190">
        <f>Q131*H131</f>
        <v>7.9799999999999999E-4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144</v>
      </c>
      <c r="AT131" s="192" t="s">
        <v>139</v>
      </c>
      <c r="AU131" s="192" t="s">
        <v>82</v>
      </c>
      <c r="AY131" s="19" t="s">
        <v>137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9" t="s">
        <v>144</v>
      </c>
      <c r="BK131" s="193">
        <f>ROUND(I131*H131,2)</f>
        <v>0</v>
      </c>
      <c r="BL131" s="19" t="s">
        <v>144</v>
      </c>
      <c r="BM131" s="192" t="s">
        <v>671</v>
      </c>
    </row>
    <row r="132" spans="1:65" s="2" customFormat="1" ht="10.199999999999999">
      <c r="A132" s="36"/>
      <c r="B132" s="37"/>
      <c r="C132" s="38"/>
      <c r="D132" s="194" t="s">
        <v>146</v>
      </c>
      <c r="E132" s="38"/>
      <c r="F132" s="195" t="s">
        <v>670</v>
      </c>
      <c r="G132" s="38"/>
      <c r="H132" s="38"/>
      <c r="I132" s="196"/>
      <c r="J132" s="38"/>
      <c r="K132" s="38"/>
      <c r="L132" s="41"/>
      <c r="M132" s="197"/>
      <c r="N132" s="198"/>
      <c r="O132" s="67"/>
      <c r="P132" s="67"/>
      <c r="Q132" s="67"/>
      <c r="R132" s="67"/>
      <c r="S132" s="67"/>
      <c r="T132" s="68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146</v>
      </c>
      <c r="AU132" s="19" t="s">
        <v>82</v>
      </c>
    </row>
    <row r="133" spans="1:65" s="13" customFormat="1" ht="10.199999999999999">
      <c r="B133" s="199"/>
      <c r="C133" s="200"/>
      <c r="D133" s="194" t="s">
        <v>148</v>
      </c>
      <c r="E133" s="201" t="s">
        <v>28</v>
      </c>
      <c r="F133" s="202" t="s">
        <v>672</v>
      </c>
      <c r="G133" s="200"/>
      <c r="H133" s="201" t="s">
        <v>28</v>
      </c>
      <c r="I133" s="203"/>
      <c r="J133" s="200"/>
      <c r="K133" s="200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148</v>
      </c>
      <c r="AU133" s="208" t="s">
        <v>82</v>
      </c>
      <c r="AV133" s="13" t="s">
        <v>80</v>
      </c>
      <c r="AW133" s="13" t="s">
        <v>34</v>
      </c>
      <c r="AX133" s="13" t="s">
        <v>73</v>
      </c>
      <c r="AY133" s="208" t="s">
        <v>137</v>
      </c>
    </row>
    <row r="134" spans="1:65" s="14" customFormat="1" ht="10.199999999999999">
      <c r="B134" s="209"/>
      <c r="C134" s="210"/>
      <c r="D134" s="194" t="s">
        <v>148</v>
      </c>
      <c r="E134" s="211" t="s">
        <v>28</v>
      </c>
      <c r="F134" s="212" t="s">
        <v>673</v>
      </c>
      <c r="G134" s="210"/>
      <c r="H134" s="213">
        <v>5.7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148</v>
      </c>
      <c r="AU134" s="219" t="s">
        <v>82</v>
      </c>
      <c r="AV134" s="14" t="s">
        <v>82</v>
      </c>
      <c r="AW134" s="14" t="s">
        <v>34</v>
      </c>
      <c r="AX134" s="14" t="s">
        <v>80</v>
      </c>
      <c r="AY134" s="219" t="s">
        <v>137</v>
      </c>
    </row>
    <row r="135" spans="1:65" s="2" customFormat="1" ht="16.5" customHeight="1">
      <c r="A135" s="36"/>
      <c r="B135" s="37"/>
      <c r="C135" s="181" t="s">
        <v>222</v>
      </c>
      <c r="D135" s="181" t="s">
        <v>139</v>
      </c>
      <c r="E135" s="182" t="s">
        <v>674</v>
      </c>
      <c r="F135" s="183" t="s">
        <v>675</v>
      </c>
      <c r="G135" s="184" t="s">
        <v>214</v>
      </c>
      <c r="H135" s="185">
        <v>16.8</v>
      </c>
      <c r="I135" s="186"/>
      <c r="J135" s="187">
        <f>ROUND(I135*H135,2)</f>
        <v>0</v>
      </c>
      <c r="K135" s="183" t="s">
        <v>143</v>
      </c>
      <c r="L135" s="41"/>
      <c r="M135" s="188" t="s">
        <v>28</v>
      </c>
      <c r="N135" s="189" t="s">
        <v>46</v>
      </c>
      <c r="O135" s="67"/>
      <c r="P135" s="190">
        <f>O135*H135</f>
        <v>0</v>
      </c>
      <c r="Q135" s="190">
        <v>1.5200000000000001E-4</v>
      </c>
      <c r="R135" s="190">
        <f>Q135*H135</f>
        <v>2.5536000000000001E-3</v>
      </c>
      <c r="S135" s="190">
        <v>0</v>
      </c>
      <c r="T135" s="19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144</v>
      </c>
      <c r="AT135" s="192" t="s">
        <v>139</v>
      </c>
      <c r="AU135" s="192" t="s">
        <v>82</v>
      </c>
      <c r="AY135" s="19" t="s">
        <v>137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9" t="s">
        <v>144</v>
      </c>
      <c r="BK135" s="193">
        <f>ROUND(I135*H135,2)</f>
        <v>0</v>
      </c>
      <c r="BL135" s="19" t="s">
        <v>144</v>
      </c>
      <c r="BM135" s="192" t="s">
        <v>676</v>
      </c>
    </row>
    <row r="136" spans="1:65" s="2" customFormat="1" ht="10.199999999999999">
      <c r="A136" s="36"/>
      <c r="B136" s="37"/>
      <c r="C136" s="38"/>
      <c r="D136" s="194" t="s">
        <v>146</v>
      </c>
      <c r="E136" s="38"/>
      <c r="F136" s="195" t="s">
        <v>677</v>
      </c>
      <c r="G136" s="38"/>
      <c r="H136" s="38"/>
      <c r="I136" s="196"/>
      <c r="J136" s="38"/>
      <c r="K136" s="38"/>
      <c r="L136" s="41"/>
      <c r="M136" s="197"/>
      <c r="N136" s="198"/>
      <c r="O136" s="67"/>
      <c r="P136" s="67"/>
      <c r="Q136" s="67"/>
      <c r="R136" s="67"/>
      <c r="S136" s="67"/>
      <c r="T136" s="68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146</v>
      </c>
      <c r="AU136" s="19" t="s">
        <v>82</v>
      </c>
    </row>
    <row r="137" spans="1:65" s="13" customFormat="1" ht="10.199999999999999">
      <c r="B137" s="199"/>
      <c r="C137" s="200"/>
      <c r="D137" s="194" t="s">
        <v>148</v>
      </c>
      <c r="E137" s="201" t="s">
        <v>28</v>
      </c>
      <c r="F137" s="202" t="s">
        <v>678</v>
      </c>
      <c r="G137" s="200"/>
      <c r="H137" s="201" t="s">
        <v>28</v>
      </c>
      <c r="I137" s="203"/>
      <c r="J137" s="200"/>
      <c r="K137" s="200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148</v>
      </c>
      <c r="AU137" s="208" t="s">
        <v>82</v>
      </c>
      <c r="AV137" s="13" t="s">
        <v>80</v>
      </c>
      <c r="AW137" s="13" t="s">
        <v>34</v>
      </c>
      <c r="AX137" s="13" t="s">
        <v>73</v>
      </c>
      <c r="AY137" s="208" t="s">
        <v>137</v>
      </c>
    </row>
    <row r="138" spans="1:65" s="14" customFormat="1" ht="10.199999999999999">
      <c r="B138" s="209"/>
      <c r="C138" s="210"/>
      <c r="D138" s="194" t="s">
        <v>148</v>
      </c>
      <c r="E138" s="211" t="s">
        <v>28</v>
      </c>
      <c r="F138" s="212" t="s">
        <v>679</v>
      </c>
      <c r="G138" s="210"/>
      <c r="H138" s="213">
        <v>16.8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148</v>
      </c>
      <c r="AU138" s="219" t="s">
        <v>82</v>
      </c>
      <c r="AV138" s="14" t="s">
        <v>82</v>
      </c>
      <c r="AW138" s="14" t="s">
        <v>34</v>
      </c>
      <c r="AX138" s="14" t="s">
        <v>80</v>
      </c>
      <c r="AY138" s="219" t="s">
        <v>137</v>
      </c>
    </row>
    <row r="139" spans="1:65" s="2" customFormat="1" ht="16.5" customHeight="1">
      <c r="A139" s="36"/>
      <c r="B139" s="37"/>
      <c r="C139" s="181" t="s">
        <v>236</v>
      </c>
      <c r="D139" s="181" t="s">
        <v>139</v>
      </c>
      <c r="E139" s="182" t="s">
        <v>680</v>
      </c>
      <c r="F139" s="183" t="s">
        <v>681</v>
      </c>
      <c r="G139" s="184" t="s">
        <v>165</v>
      </c>
      <c r="H139" s="185">
        <v>0.48</v>
      </c>
      <c r="I139" s="186"/>
      <c r="J139" s="187">
        <f>ROUND(I139*H139,2)</f>
        <v>0</v>
      </c>
      <c r="K139" s="183" t="s">
        <v>143</v>
      </c>
      <c r="L139" s="41"/>
      <c r="M139" s="188" t="s">
        <v>28</v>
      </c>
      <c r="N139" s="189" t="s">
        <v>46</v>
      </c>
      <c r="O139" s="67"/>
      <c r="P139" s="190">
        <f>O139*H139</f>
        <v>0</v>
      </c>
      <c r="Q139" s="190">
        <v>0.12</v>
      </c>
      <c r="R139" s="190">
        <f>Q139*H139</f>
        <v>5.7599999999999998E-2</v>
      </c>
      <c r="S139" s="190">
        <v>2.2000000000000002</v>
      </c>
      <c r="T139" s="191">
        <f>S139*H139</f>
        <v>1.056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144</v>
      </c>
      <c r="AT139" s="192" t="s">
        <v>139</v>
      </c>
      <c r="AU139" s="192" t="s">
        <v>82</v>
      </c>
      <c r="AY139" s="19" t="s">
        <v>137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9" t="s">
        <v>144</v>
      </c>
      <c r="BK139" s="193">
        <f>ROUND(I139*H139,2)</f>
        <v>0</v>
      </c>
      <c r="BL139" s="19" t="s">
        <v>144</v>
      </c>
      <c r="BM139" s="192" t="s">
        <v>682</v>
      </c>
    </row>
    <row r="140" spans="1:65" s="2" customFormat="1" ht="10.199999999999999">
      <c r="A140" s="36"/>
      <c r="B140" s="37"/>
      <c r="C140" s="38"/>
      <c r="D140" s="194" t="s">
        <v>146</v>
      </c>
      <c r="E140" s="38"/>
      <c r="F140" s="195" t="s">
        <v>683</v>
      </c>
      <c r="G140" s="38"/>
      <c r="H140" s="38"/>
      <c r="I140" s="196"/>
      <c r="J140" s="38"/>
      <c r="K140" s="38"/>
      <c r="L140" s="41"/>
      <c r="M140" s="197"/>
      <c r="N140" s="198"/>
      <c r="O140" s="67"/>
      <c r="P140" s="67"/>
      <c r="Q140" s="67"/>
      <c r="R140" s="67"/>
      <c r="S140" s="67"/>
      <c r="T140" s="68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146</v>
      </c>
      <c r="AU140" s="19" t="s">
        <v>82</v>
      </c>
    </row>
    <row r="141" spans="1:65" s="13" customFormat="1" ht="10.199999999999999">
      <c r="B141" s="199"/>
      <c r="C141" s="200"/>
      <c r="D141" s="194" t="s">
        <v>148</v>
      </c>
      <c r="E141" s="201" t="s">
        <v>28</v>
      </c>
      <c r="F141" s="202" t="s">
        <v>684</v>
      </c>
      <c r="G141" s="200"/>
      <c r="H141" s="201" t="s">
        <v>28</v>
      </c>
      <c r="I141" s="203"/>
      <c r="J141" s="200"/>
      <c r="K141" s="200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148</v>
      </c>
      <c r="AU141" s="208" t="s">
        <v>82</v>
      </c>
      <c r="AV141" s="13" t="s">
        <v>80</v>
      </c>
      <c r="AW141" s="13" t="s">
        <v>34</v>
      </c>
      <c r="AX141" s="13" t="s">
        <v>73</v>
      </c>
      <c r="AY141" s="208" t="s">
        <v>137</v>
      </c>
    </row>
    <row r="142" spans="1:65" s="14" customFormat="1" ht="10.199999999999999">
      <c r="B142" s="209"/>
      <c r="C142" s="210"/>
      <c r="D142" s="194" t="s">
        <v>148</v>
      </c>
      <c r="E142" s="211" t="s">
        <v>28</v>
      </c>
      <c r="F142" s="212" t="s">
        <v>685</v>
      </c>
      <c r="G142" s="210"/>
      <c r="H142" s="213">
        <v>0.48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148</v>
      </c>
      <c r="AU142" s="219" t="s">
        <v>82</v>
      </c>
      <c r="AV142" s="14" t="s">
        <v>82</v>
      </c>
      <c r="AW142" s="14" t="s">
        <v>34</v>
      </c>
      <c r="AX142" s="14" t="s">
        <v>80</v>
      </c>
      <c r="AY142" s="219" t="s">
        <v>137</v>
      </c>
    </row>
    <row r="143" spans="1:65" s="2" customFormat="1" ht="16.5" customHeight="1">
      <c r="A143" s="36"/>
      <c r="B143" s="37"/>
      <c r="C143" s="181" t="s">
        <v>246</v>
      </c>
      <c r="D143" s="181" t="s">
        <v>139</v>
      </c>
      <c r="E143" s="182" t="s">
        <v>686</v>
      </c>
      <c r="F143" s="183" t="s">
        <v>687</v>
      </c>
      <c r="G143" s="184" t="s">
        <v>142</v>
      </c>
      <c r="H143" s="185">
        <v>53.75</v>
      </c>
      <c r="I143" s="186"/>
      <c r="J143" s="187">
        <f>ROUND(I143*H143,2)</f>
        <v>0</v>
      </c>
      <c r="K143" s="183" t="s">
        <v>143</v>
      </c>
      <c r="L143" s="41"/>
      <c r="M143" s="188" t="s">
        <v>28</v>
      </c>
      <c r="N143" s="189" t="s">
        <v>46</v>
      </c>
      <c r="O143" s="67"/>
      <c r="P143" s="190">
        <f>O143*H143</f>
        <v>0</v>
      </c>
      <c r="Q143" s="190">
        <v>0</v>
      </c>
      <c r="R143" s="190">
        <f>Q143*H143</f>
        <v>0</v>
      </c>
      <c r="S143" s="190">
        <v>0.11</v>
      </c>
      <c r="T143" s="191">
        <f>S143*H143</f>
        <v>5.9124999999999996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144</v>
      </c>
      <c r="AT143" s="192" t="s">
        <v>139</v>
      </c>
      <c r="AU143" s="192" t="s">
        <v>82</v>
      </c>
      <c r="AY143" s="19" t="s">
        <v>137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9" t="s">
        <v>144</v>
      </c>
      <c r="BK143" s="193">
        <f>ROUND(I143*H143,2)</f>
        <v>0</v>
      </c>
      <c r="BL143" s="19" t="s">
        <v>144</v>
      </c>
      <c r="BM143" s="192" t="s">
        <v>688</v>
      </c>
    </row>
    <row r="144" spans="1:65" s="2" customFormat="1" ht="10.199999999999999">
      <c r="A144" s="36"/>
      <c r="B144" s="37"/>
      <c r="C144" s="38"/>
      <c r="D144" s="194" t="s">
        <v>146</v>
      </c>
      <c r="E144" s="38"/>
      <c r="F144" s="195" t="s">
        <v>689</v>
      </c>
      <c r="G144" s="38"/>
      <c r="H144" s="38"/>
      <c r="I144" s="196"/>
      <c r="J144" s="38"/>
      <c r="K144" s="38"/>
      <c r="L144" s="41"/>
      <c r="M144" s="197"/>
      <c r="N144" s="198"/>
      <c r="O144" s="67"/>
      <c r="P144" s="67"/>
      <c r="Q144" s="67"/>
      <c r="R144" s="67"/>
      <c r="S144" s="67"/>
      <c r="T144" s="68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146</v>
      </c>
      <c r="AU144" s="19" t="s">
        <v>82</v>
      </c>
    </row>
    <row r="145" spans="1:65" s="13" customFormat="1" ht="10.199999999999999">
      <c r="B145" s="199"/>
      <c r="C145" s="200"/>
      <c r="D145" s="194" t="s">
        <v>148</v>
      </c>
      <c r="E145" s="201" t="s">
        <v>28</v>
      </c>
      <c r="F145" s="202" t="s">
        <v>690</v>
      </c>
      <c r="G145" s="200"/>
      <c r="H145" s="201" t="s">
        <v>28</v>
      </c>
      <c r="I145" s="203"/>
      <c r="J145" s="200"/>
      <c r="K145" s="200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148</v>
      </c>
      <c r="AU145" s="208" t="s">
        <v>82</v>
      </c>
      <c r="AV145" s="13" t="s">
        <v>80</v>
      </c>
      <c r="AW145" s="13" t="s">
        <v>34</v>
      </c>
      <c r="AX145" s="13" t="s">
        <v>73</v>
      </c>
      <c r="AY145" s="208" t="s">
        <v>137</v>
      </c>
    </row>
    <row r="146" spans="1:65" s="14" customFormat="1" ht="10.199999999999999">
      <c r="B146" s="209"/>
      <c r="C146" s="210"/>
      <c r="D146" s="194" t="s">
        <v>148</v>
      </c>
      <c r="E146" s="211" t="s">
        <v>28</v>
      </c>
      <c r="F146" s="212" t="s">
        <v>691</v>
      </c>
      <c r="G146" s="210"/>
      <c r="H146" s="213">
        <v>53.75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148</v>
      </c>
      <c r="AU146" s="219" t="s">
        <v>82</v>
      </c>
      <c r="AV146" s="14" t="s">
        <v>82</v>
      </c>
      <c r="AW146" s="14" t="s">
        <v>34</v>
      </c>
      <c r="AX146" s="14" t="s">
        <v>80</v>
      </c>
      <c r="AY146" s="219" t="s">
        <v>137</v>
      </c>
    </row>
    <row r="147" spans="1:65" s="2" customFormat="1" ht="16.5" customHeight="1">
      <c r="A147" s="36"/>
      <c r="B147" s="37"/>
      <c r="C147" s="181" t="s">
        <v>253</v>
      </c>
      <c r="D147" s="181" t="s">
        <v>139</v>
      </c>
      <c r="E147" s="182" t="s">
        <v>692</v>
      </c>
      <c r="F147" s="183" t="s">
        <v>693</v>
      </c>
      <c r="G147" s="184" t="s">
        <v>142</v>
      </c>
      <c r="H147" s="185">
        <v>53.75</v>
      </c>
      <c r="I147" s="186"/>
      <c r="J147" s="187">
        <f>ROUND(I147*H147,2)</f>
        <v>0</v>
      </c>
      <c r="K147" s="183" t="s">
        <v>143</v>
      </c>
      <c r="L147" s="41"/>
      <c r="M147" s="188" t="s">
        <v>28</v>
      </c>
      <c r="N147" s="189" t="s">
        <v>46</v>
      </c>
      <c r="O147" s="67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2" t="s">
        <v>144</v>
      </c>
      <c r="AT147" s="192" t="s">
        <v>139</v>
      </c>
      <c r="AU147" s="192" t="s">
        <v>82</v>
      </c>
      <c r="AY147" s="19" t="s">
        <v>137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9" t="s">
        <v>144</v>
      </c>
      <c r="BK147" s="193">
        <f>ROUND(I147*H147,2)</f>
        <v>0</v>
      </c>
      <c r="BL147" s="19" t="s">
        <v>144</v>
      </c>
      <c r="BM147" s="192" t="s">
        <v>694</v>
      </c>
    </row>
    <row r="148" spans="1:65" s="2" customFormat="1" ht="10.199999999999999">
      <c r="A148" s="36"/>
      <c r="B148" s="37"/>
      <c r="C148" s="38"/>
      <c r="D148" s="194" t="s">
        <v>146</v>
      </c>
      <c r="E148" s="38"/>
      <c r="F148" s="195" t="s">
        <v>695</v>
      </c>
      <c r="G148" s="38"/>
      <c r="H148" s="38"/>
      <c r="I148" s="196"/>
      <c r="J148" s="38"/>
      <c r="K148" s="38"/>
      <c r="L148" s="41"/>
      <c r="M148" s="197"/>
      <c r="N148" s="198"/>
      <c r="O148" s="67"/>
      <c r="P148" s="67"/>
      <c r="Q148" s="67"/>
      <c r="R148" s="67"/>
      <c r="S148" s="67"/>
      <c r="T148" s="68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146</v>
      </c>
      <c r="AU148" s="19" t="s">
        <v>82</v>
      </c>
    </row>
    <row r="149" spans="1:65" s="13" customFormat="1" ht="10.199999999999999">
      <c r="B149" s="199"/>
      <c r="C149" s="200"/>
      <c r="D149" s="194" t="s">
        <v>148</v>
      </c>
      <c r="E149" s="201" t="s">
        <v>28</v>
      </c>
      <c r="F149" s="202" t="s">
        <v>696</v>
      </c>
      <c r="G149" s="200"/>
      <c r="H149" s="201" t="s">
        <v>28</v>
      </c>
      <c r="I149" s="203"/>
      <c r="J149" s="200"/>
      <c r="K149" s="200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148</v>
      </c>
      <c r="AU149" s="208" t="s">
        <v>82</v>
      </c>
      <c r="AV149" s="13" t="s">
        <v>80</v>
      </c>
      <c r="AW149" s="13" t="s">
        <v>34</v>
      </c>
      <c r="AX149" s="13" t="s">
        <v>73</v>
      </c>
      <c r="AY149" s="208" t="s">
        <v>137</v>
      </c>
    </row>
    <row r="150" spans="1:65" s="14" customFormat="1" ht="10.199999999999999">
      <c r="B150" s="209"/>
      <c r="C150" s="210"/>
      <c r="D150" s="194" t="s">
        <v>148</v>
      </c>
      <c r="E150" s="211" t="s">
        <v>28</v>
      </c>
      <c r="F150" s="212" t="s">
        <v>697</v>
      </c>
      <c r="G150" s="210"/>
      <c r="H150" s="213">
        <v>53.75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148</v>
      </c>
      <c r="AU150" s="219" t="s">
        <v>82</v>
      </c>
      <c r="AV150" s="14" t="s">
        <v>82</v>
      </c>
      <c r="AW150" s="14" t="s">
        <v>34</v>
      </c>
      <c r="AX150" s="14" t="s">
        <v>80</v>
      </c>
      <c r="AY150" s="219" t="s">
        <v>137</v>
      </c>
    </row>
    <row r="151" spans="1:65" s="2" customFormat="1" ht="16.5" customHeight="1">
      <c r="A151" s="36"/>
      <c r="B151" s="37"/>
      <c r="C151" s="181" t="s">
        <v>261</v>
      </c>
      <c r="D151" s="181" t="s">
        <v>139</v>
      </c>
      <c r="E151" s="182" t="s">
        <v>698</v>
      </c>
      <c r="F151" s="183" t="s">
        <v>699</v>
      </c>
      <c r="G151" s="184" t="s">
        <v>142</v>
      </c>
      <c r="H151" s="185">
        <v>53.75</v>
      </c>
      <c r="I151" s="186"/>
      <c r="J151" s="187">
        <f>ROUND(I151*H151,2)</f>
        <v>0</v>
      </c>
      <c r="K151" s="183" t="s">
        <v>143</v>
      </c>
      <c r="L151" s="41"/>
      <c r="M151" s="188" t="s">
        <v>28</v>
      </c>
      <c r="N151" s="189" t="s">
        <v>46</v>
      </c>
      <c r="O151" s="67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144</v>
      </c>
      <c r="AT151" s="192" t="s">
        <v>139</v>
      </c>
      <c r="AU151" s="192" t="s">
        <v>82</v>
      </c>
      <c r="AY151" s="19" t="s">
        <v>137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9" t="s">
        <v>144</v>
      </c>
      <c r="BK151" s="193">
        <f>ROUND(I151*H151,2)</f>
        <v>0</v>
      </c>
      <c r="BL151" s="19" t="s">
        <v>144</v>
      </c>
      <c r="BM151" s="192" t="s">
        <v>700</v>
      </c>
    </row>
    <row r="152" spans="1:65" s="2" customFormat="1" ht="10.199999999999999">
      <c r="A152" s="36"/>
      <c r="B152" s="37"/>
      <c r="C152" s="38"/>
      <c r="D152" s="194" t="s">
        <v>146</v>
      </c>
      <c r="E152" s="38"/>
      <c r="F152" s="195" t="s">
        <v>701</v>
      </c>
      <c r="G152" s="38"/>
      <c r="H152" s="38"/>
      <c r="I152" s="196"/>
      <c r="J152" s="38"/>
      <c r="K152" s="38"/>
      <c r="L152" s="41"/>
      <c r="M152" s="197"/>
      <c r="N152" s="198"/>
      <c r="O152" s="67"/>
      <c r="P152" s="67"/>
      <c r="Q152" s="67"/>
      <c r="R152" s="67"/>
      <c r="S152" s="67"/>
      <c r="T152" s="68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146</v>
      </c>
      <c r="AU152" s="19" t="s">
        <v>82</v>
      </c>
    </row>
    <row r="153" spans="1:65" s="13" customFormat="1" ht="10.199999999999999">
      <c r="B153" s="199"/>
      <c r="C153" s="200"/>
      <c r="D153" s="194" t="s">
        <v>148</v>
      </c>
      <c r="E153" s="201" t="s">
        <v>28</v>
      </c>
      <c r="F153" s="202" t="s">
        <v>696</v>
      </c>
      <c r="G153" s="200"/>
      <c r="H153" s="201" t="s">
        <v>28</v>
      </c>
      <c r="I153" s="203"/>
      <c r="J153" s="200"/>
      <c r="K153" s="200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148</v>
      </c>
      <c r="AU153" s="208" t="s">
        <v>82</v>
      </c>
      <c r="AV153" s="13" t="s">
        <v>80</v>
      </c>
      <c r="AW153" s="13" t="s">
        <v>34</v>
      </c>
      <c r="AX153" s="13" t="s">
        <v>73</v>
      </c>
      <c r="AY153" s="208" t="s">
        <v>137</v>
      </c>
    </row>
    <row r="154" spans="1:65" s="14" customFormat="1" ht="10.199999999999999">
      <c r="B154" s="209"/>
      <c r="C154" s="210"/>
      <c r="D154" s="194" t="s">
        <v>148</v>
      </c>
      <c r="E154" s="211" t="s">
        <v>28</v>
      </c>
      <c r="F154" s="212" t="s">
        <v>697</v>
      </c>
      <c r="G154" s="210"/>
      <c r="H154" s="213">
        <v>53.75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148</v>
      </c>
      <c r="AU154" s="219" t="s">
        <v>82</v>
      </c>
      <c r="AV154" s="14" t="s">
        <v>82</v>
      </c>
      <c r="AW154" s="14" t="s">
        <v>34</v>
      </c>
      <c r="AX154" s="14" t="s">
        <v>80</v>
      </c>
      <c r="AY154" s="219" t="s">
        <v>137</v>
      </c>
    </row>
    <row r="155" spans="1:65" s="2" customFormat="1" ht="16.5" customHeight="1">
      <c r="A155" s="36"/>
      <c r="B155" s="37"/>
      <c r="C155" s="181" t="s">
        <v>8</v>
      </c>
      <c r="D155" s="181" t="s">
        <v>139</v>
      </c>
      <c r="E155" s="182" t="s">
        <v>702</v>
      </c>
      <c r="F155" s="183" t="s">
        <v>703</v>
      </c>
      <c r="G155" s="184" t="s">
        <v>142</v>
      </c>
      <c r="H155" s="185">
        <v>71.3</v>
      </c>
      <c r="I155" s="186"/>
      <c r="J155" s="187">
        <f>ROUND(I155*H155,2)</f>
        <v>0</v>
      </c>
      <c r="K155" s="183" t="s">
        <v>143</v>
      </c>
      <c r="L155" s="41"/>
      <c r="M155" s="188" t="s">
        <v>28</v>
      </c>
      <c r="N155" s="189" t="s">
        <v>46</v>
      </c>
      <c r="O155" s="67"/>
      <c r="P155" s="190">
        <f>O155*H155</f>
        <v>0</v>
      </c>
      <c r="Q155" s="190">
        <v>0</v>
      </c>
      <c r="R155" s="190">
        <f>Q155*H155</f>
        <v>0</v>
      </c>
      <c r="S155" s="190">
        <v>7.0000000000000007E-2</v>
      </c>
      <c r="T155" s="191">
        <f>S155*H155</f>
        <v>4.9910000000000005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144</v>
      </c>
      <c r="AT155" s="192" t="s">
        <v>139</v>
      </c>
      <c r="AU155" s="192" t="s">
        <v>82</v>
      </c>
      <c r="AY155" s="19" t="s">
        <v>137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9" t="s">
        <v>144</v>
      </c>
      <c r="BK155" s="193">
        <f>ROUND(I155*H155,2)</f>
        <v>0</v>
      </c>
      <c r="BL155" s="19" t="s">
        <v>144</v>
      </c>
      <c r="BM155" s="192" t="s">
        <v>704</v>
      </c>
    </row>
    <row r="156" spans="1:65" s="2" customFormat="1" ht="10.199999999999999">
      <c r="A156" s="36"/>
      <c r="B156" s="37"/>
      <c r="C156" s="38"/>
      <c r="D156" s="194" t="s">
        <v>146</v>
      </c>
      <c r="E156" s="38"/>
      <c r="F156" s="195" t="s">
        <v>705</v>
      </c>
      <c r="G156" s="38"/>
      <c r="H156" s="38"/>
      <c r="I156" s="196"/>
      <c r="J156" s="38"/>
      <c r="K156" s="38"/>
      <c r="L156" s="41"/>
      <c r="M156" s="197"/>
      <c r="N156" s="198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146</v>
      </c>
      <c r="AU156" s="19" t="s">
        <v>82</v>
      </c>
    </row>
    <row r="157" spans="1:65" s="13" customFormat="1" ht="10.199999999999999">
      <c r="B157" s="199"/>
      <c r="C157" s="200"/>
      <c r="D157" s="194" t="s">
        <v>148</v>
      </c>
      <c r="E157" s="201" t="s">
        <v>28</v>
      </c>
      <c r="F157" s="202" t="s">
        <v>706</v>
      </c>
      <c r="G157" s="200"/>
      <c r="H157" s="201" t="s">
        <v>28</v>
      </c>
      <c r="I157" s="203"/>
      <c r="J157" s="200"/>
      <c r="K157" s="200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148</v>
      </c>
      <c r="AU157" s="208" t="s">
        <v>82</v>
      </c>
      <c r="AV157" s="13" t="s">
        <v>80</v>
      </c>
      <c r="AW157" s="13" t="s">
        <v>34</v>
      </c>
      <c r="AX157" s="13" t="s">
        <v>73</v>
      </c>
      <c r="AY157" s="208" t="s">
        <v>137</v>
      </c>
    </row>
    <row r="158" spans="1:65" s="13" customFormat="1" ht="10.199999999999999">
      <c r="B158" s="199"/>
      <c r="C158" s="200"/>
      <c r="D158" s="194" t="s">
        <v>148</v>
      </c>
      <c r="E158" s="201" t="s">
        <v>28</v>
      </c>
      <c r="F158" s="202" t="s">
        <v>707</v>
      </c>
      <c r="G158" s="200"/>
      <c r="H158" s="201" t="s">
        <v>28</v>
      </c>
      <c r="I158" s="203"/>
      <c r="J158" s="200"/>
      <c r="K158" s="200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148</v>
      </c>
      <c r="AU158" s="208" t="s">
        <v>82</v>
      </c>
      <c r="AV158" s="13" t="s">
        <v>80</v>
      </c>
      <c r="AW158" s="13" t="s">
        <v>34</v>
      </c>
      <c r="AX158" s="13" t="s">
        <v>73</v>
      </c>
      <c r="AY158" s="208" t="s">
        <v>137</v>
      </c>
    </row>
    <row r="159" spans="1:65" s="13" customFormat="1" ht="10.199999999999999">
      <c r="B159" s="199"/>
      <c r="C159" s="200"/>
      <c r="D159" s="194" t="s">
        <v>148</v>
      </c>
      <c r="E159" s="201" t="s">
        <v>28</v>
      </c>
      <c r="F159" s="202" t="s">
        <v>150</v>
      </c>
      <c r="G159" s="200"/>
      <c r="H159" s="201" t="s">
        <v>28</v>
      </c>
      <c r="I159" s="203"/>
      <c r="J159" s="200"/>
      <c r="K159" s="200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148</v>
      </c>
      <c r="AU159" s="208" t="s">
        <v>82</v>
      </c>
      <c r="AV159" s="13" t="s">
        <v>80</v>
      </c>
      <c r="AW159" s="13" t="s">
        <v>34</v>
      </c>
      <c r="AX159" s="13" t="s">
        <v>73</v>
      </c>
      <c r="AY159" s="208" t="s">
        <v>137</v>
      </c>
    </row>
    <row r="160" spans="1:65" s="14" customFormat="1" ht="10.199999999999999">
      <c r="B160" s="209"/>
      <c r="C160" s="210"/>
      <c r="D160" s="194" t="s">
        <v>148</v>
      </c>
      <c r="E160" s="211" t="s">
        <v>28</v>
      </c>
      <c r="F160" s="212" t="s">
        <v>708</v>
      </c>
      <c r="G160" s="210"/>
      <c r="H160" s="213">
        <v>16.37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148</v>
      </c>
      <c r="AU160" s="219" t="s">
        <v>82</v>
      </c>
      <c r="AV160" s="14" t="s">
        <v>82</v>
      </c>
      <c r="AW160" s="14" t="s">
        <v>34</v>
      </c>
      <c r="AX160" s="14" t="s">
        <v>73</v>
      </c>
      <c r="AY160" s="219" t="s">
        <v>137</v>
      </c>
    </row>
    <row r="161" spans="1:65" s="13" customFormat="1" ht="10.199999999999999">
      <c r="B161" s="199"/>
      <c r="C161" s="200"/>
      <c r="D161" s="194" t="s">
        <v>148</v>
      </c>
      <c r="E161" s="201" t="s">
        <v>28</v>
      </c>
      <c r="F161" s="202" t="s">
        <v>152</v>
      </c>
      <c r="G161" s="200"/>
      <c r="H161" s="201" t="s">
        <v>28</v>
      </c>
      <c r="I161" s="203"/>
      <c r="J161" s="200"/>
      <c r="K161" s="200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148</v>
      </c>
      <c r="AU161" s="208" t="s">
        <v>82</v>
      </c>
      <c r="AV161" s="13" t="s">
        <v>80</v>
      </c>
      <c r="AW161" s="13" t="s">
        <v>34</v>
      </c>
      <c r="AX161" s="13" t="s">
        <v>73</v>
      </c>
      <c r="AY161" s="208" t="s">
        <v>137</v>
      </c>
    </row>
    <row r="162" spans="1:65" s="14" customFormat="1" ht="10.199999999999999">
      <c r="B162" s="209"/>
      <c r="C162" s="210"/>
      <c r="D162" s="194" t="s">
        <v>148</v>
      </c>
      <c r="E162" s="211" t="s">
        <v>28</v>
      </c>
      <c r="F162" s="212" t="s">
        <v>709</v>
      </c>
      <c r="G162" s="210"/>
      <c r="H162" s="213">
        <v>15.57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148</v>
      </c>
      <c r="AU162" s="219" t="s">
        <v>82</v>
      </c>
      <c r="AV162" s="14" t="s">
        <v>82</v>
      </c>
      <c r="AW162" s="14" t="s">
        <v>34</v>
      </c>
      <c r="AX162" s="14" t="s">
        <v>73</v>
      </c>
      <c r="AY162" s="219" t="s">
        <v>137</v>
      </c>
    </row>
    <row r="163" spans="1:65" s="16" customFormat="1" ht="10.199999999999999">
      <c r="B163" s="231"/>
      <c r="C163" s="232"/>
      <c r="D163" s="194" t="s">
        <v>148</v>
      </c>
      <c r="E163" s="233" t="s">
        <v>28</v>
      </c>
      <c r="F163" s="234" t="s">
        <v>232</v>
      </c>
      <c r="G163" s="232"/>
      <c r="H163" s="235">
        <v>31.94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148</v>
      </c>
      <c r="AU163" s="241" t="s">
        <v>82</v>
      </c>
      <c r="AV163" s="16" t="s">
        <v>162</v>
      </c>
      <c r="AW163" s="16" t="s">
        <v>34</v>
      </c>
      <c r="AX163" s="16" t="s">
        <v>73</v>
      </c>
      <c r="AY163" s="241" t="s">
        <v>137</v>
      </c>
    </row>
    <row r="164" spans="1:65" s="13" customFormat="1" ht="10.199999999999999">
      <c r="B164" s="199"/>
      <c r="C164" s="200"/>
      <c r="D164" s="194" t="s">
        <v>148</v>
      </c>
      <c r="E164" s="201" t="s">
        <v>28</v>
      </c>
      <c r="F164" s="202" t="s">
        <v>710</v>
      </c>
      <c r="G164" s="200"/>
      <c r="H164" s="201" t="s">
        <v>28</v>
      </c>
      <c r="I164" s="203"/>
      <c r="J164" s="200"/>
      <c r="K164" s="200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148</v>
      </c>
      <c r="AU164" s="208" t="s">
        <v>82</v>
      </c>
      <c r="AV164" s="13" t="s">
        <v>80</v>
      </c>
      <c r="AW164" s="13" t="s">
        <v>34</v>
      </c>
      <c r="AX164" s="13" t="s">
        <v>73</v>
      </c>
      <c r="AY164" s="208" t="s">
        <v>137</v>
      </c>
    </row>
    <row r="165" spans="1:65" s="13" customFormat="1" ht="10.199999999999999">
      <c r="B165" s="199"/>
      <c r="C165" s="200"/>
      <c r="D165" s="194" t="s">
        <v>148</v>
      </c>
      <c r="E165" s="201" t="s">
        <v>28</v>
      </c>
      <c r="F165" s="202" t="s">
        <v>150</v>
      </c>
      <c r="G165" s="200"/>
      <c r="H165" s="201" t="s">
        <v>28</v>
      </c>
      <c r="I165" s="203"/>
      <c r="J165" s="200"/>
      <c r="K165" s="200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148</v>
      </c>
      <c r="AU165" s="208" t="s">
        <v>82</v>
      </c>
      <c r="AV165" s="13" t="s">
        <v>80</v>
      </c>
      <c r="AW165" s="13" t="s">
        <v>34</v>
      </c>
      <c r="AX165" s="13" t="s">
        <v>73</v>
      </c>
      <c r="AY165" s="208" t="s">
        <v>137</v>
      </c>
    </row>
    <row r="166" spans="1:65" s="14" customFormat="1" ht="10.199999999999999">
      <c r="B166" s="209"/>
      <c r="C166" s="210"/>
      <c r="D166" s="194" t="s">
        <v>148</v>
      </c>
      <c r="E166" s="211" t="s">
        <v>28</v>
      </c>
      <c r="F166" s="212" t="s">
        <v>711</v>
      </c>
      <c r="G166" s="210"/>
      <c r="H166" s="213">
        <v>11.75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148</v>
      </c>
      <c r="AU166" s="219" t="s">
        <v>82</v>
      </c>
      <c r="AV166" s="14" t="s">
        <v>82</v>
      </c>
      <c r="AW166" s="14" t="s">
        <v>34</v>
      </c>
      <c r="AX166" s="14" t="s">
        <v>73</v>
      </c>
      <c r="AY166" s="219" t="s">
        <v>137</v>
      </c>
    </row>
    <row r="167" spans="1:65" s="13" customFormat="1" ht="10.199999999999999">
      <c r="B167" s="199"/>
      <c r="C167" s="200"/>
      <c r="D167" s="194" t="s">
        <v>148</v>
      </c>
      <c r="E167" s="201" t="s">
        <v>28</v>
      </c>
      <c r="F167" s="202" t="s">
        <v>152</v>
      </c>
      <c r="G167" s="200"/>
      <c r="H167" s="201" t="s">
        <v>28</v>
      </c>
      <c r="I167" s="203"/>
      <c r="J167" s="200"/>
      <c r="K167" s="200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148</v>
      </c>
      <c r="AU167" s="208" t="s">
        <v>82</v>
      </c>
      <c r="AV167" s="13" t="s">
        <v>80</v>
      </c>
      <c r="AW167" s="13" t="s">
        <v>34</v>
      </c>
      <c r="AX167" s="13" t="s">
        <v>73</v>
      </c>
      <c r="AY167" s="208" t="s">
        <v>137</v>
      </c>
    </row>
    <row r="168" spans="1:65" s="14" customFormat="1" ht="10.199999999999999">
      <c r="B168" s="209"/>
      <c r="C168" s="210"/>
      <c r="D168" s="194" t="s">
        <v>148</v>
      </c>
      <c r="E168" s="211" t="s">
        <v>28</v>
      </c>
      <c r="F168" s="212" t="s">
        <v>712</v>
      </c>
      <c r="G168" s="210"/>
      <c r="H168" s="213">
        <v>24.93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148</v>
      </c>
      <c r="AU168" s="219" t="s">
        <v>82</v>
      </c>
      <c r="AV168" s="14" t="s">
        <v>82</v>
      </c>
      <c r="AW168" s="14" t="s">
        <v>34</v>
      </c>
      <c r="AX168" s="14" t="s">
        <v>73</v>
      </c>
      <c r="AY168" s="219" t="s">
        <v>137</v>
      </c>
    </row>
    <row r="169" spans="1:65" s="16" customFormat="1" ht="10.199999999999999">
      <c r="B169" s="231"/>
      <c r="C169" s="232"/>
      <c r="D169" s="194" t="s">
        <v>148</v>
      </c>
      <c r="E169" s="233" t="s">
        <v>28</v>
      </c>
      <c r="F169" s="234" t="s">
        <v>232</v>
      </c>
      <c r="G169" s="232"/>
      <c r="H169" s="235">
        <v>36.68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148</v>
      </c>
      <c r="AU169" s="241" t="s">
        <v>82</v>
      </c>
      <c r="AV169" s="16" t="s">
        <v>162</v>
      </c>
      <c r="AW169" s="16" t="s">
        <v>34</v>
      </c>
      <c r="AX169" s="16" t="s">
        <v>73</v>
      </c>
      <c r="AY169" s="241" t="s">
        <v>137</v>
      </c>
    </row>
    <row r="170" spans="1:65" s="13" customFormat="1" ht="10.199999999999999">
      <c r="B170" s="199"/>
      <c r="C170" s="200"/>
      <c r="D170" s="194" t="s">
        <v>148</v>
      </c>
      <c r="E170" s="201" t="s">
        <v>28</v>
      </c>
      <c r="F170" s="202" t="s">
        <v>713</v>
      </c>
      <c r="G170" s="200"/>
      <c r="H170" s="201" t="s">
        <v>28</v>
      </c>
      <c r="I170" s="203"/>
      <c r="J170" s="200"/>
      <c r="K170" s="200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148</v>
      </c>
      <c r="AU170" s="208" t="s">
        <v>82</v>
      </c>
      <c r="AV170" s="13" t="s">
        <v>80</v>
      </c>
      <c r="AW170" s="13" t="s">
        <v>34</v>
      </c>
      <c r="AX170" s="13" t="s">
        <v>73</v>
      </c>
      <c r="AY170" s="208" t="s">
        <v>137</v>
      </c>
    </row>
    <row r="171" spans="1:65" s="14" customFormat="1" ht="10.199999999999999">
      <c r="B171" s="209"/>
      <c r="C171" s="210"/>
      <c r="D171" s="194" t="s">
        <v>148</v>
      </c>
      <c r="E171" s="211" t="s">
        <v>28</v>
      </c>
      <c r="F171" s="212" t="s">
        <v>714</v>
      </c>
      <c r="G171" s="210"/>
      <c r="H171" s="213">
        <v>2.68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148</v>
      </c>
      <c r="AU171" s="219" t="s">
        <v>82</v>
      </c>
      <c r="AV171" s="14" t="s">
        <v>82</v>
      </c>
      <c r="AW171" s="14" t="s">
        <v>34</v>
      </c>
      <c r="AX171" s="14" t="s">
        <v>73</v>
      </c>
      <c r="AY171" s="219" t="s">
        <v>137</v>
      </c>
    </row>
    <row r="172" spans="1:65" s="15" customFormat="1" ht="10.199999999999999">
      <c r="B172" s="220"/>
      <c r="C172" s="221"/>
      <c r="D172" s="194" t="s">
        <v>148</v>
      </c>
      <c r="E172" s="222" t="s">
        <v>28</v>
      </c>
      <c r="F172" s="223" t="s">
        <v>154</v>
      </c>
      <c r="G172" s="221"/>
      <c r="H172" s="224">
        <v>71.300000000000011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148</v>
      </c>
      <c r="AU172" s="230" t="s">
        <v>82</v>
      </c>
      <c r="AV172" s="15" t="s">
        <v>144</v>
      </c>
      <c r="AW172" s="15" t="s">
        <v>34</v>
      </c>
      <c r="AX172" s="15" t="s">
        <v>80</v>
      </c>
      <c r="AY172" s="230" t="s">
        <v>137</v>
      </c>
    </row>
    <row r="173" spans="1:65" s="2" customFormat="1" ht="16.5" customHeight="1">
      <c r="A173" s="36"/>
      <c r="B173" s="37"/>
      <c r="C173" s="181" t="s">
        <v>282</v>
      </c>
      <c r="D173" s="181" t="s">
        <v>139</v>
      </c>
      <c r="E173" s="182" t="s">
        <v>715</v>
      </c>
      <c r="F173" s="183" t="s">
        <v>716</v>
      </c>
      <c r="G173" s="184" t="s">
        <v>142</v>
      </c>
      <c r="H173" s="185">
        <v>71.3</v>
      </c>
      <c r="I173" s="186"/>
      <c r="J173" s="187">
        <f>ROUND(I173*H173,2)</f>
        <v>0</v>
      </c>
      <c r="K173" s="183" t="s">
        <v>143</v>
      </c>
      <c r="L173" s="41"/>
      <c r="M173" s="188" t="s">
        <v>28</v>
      </c>
      <c r="N173" s="189" t="s">
        <v>46</v>
      </c>
      <c r="O173" s="67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144</v>
      </c>
      <c r="AT173" s="192" t="s">
        <v>139</v>
      </c>
      <c r="AU173" s="192" t="s">
        <v>82</v>
      </c>
      <c r="AY173" s="19" t="s">
        <v>137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144</v>
      </c>
      <c r="BK173" s="193">
        <f>ROUND(I173*H173,2)</f>
        <v>0</v>
      </c>
      <c r="BL173" s="19" t="s">
        <v>144</v>
      </c>
      <c r="BM173" s="192" t="s">
        <v>717</v>
      </c>
    </row>
    <row r="174" spans="1:65" s="2" customFormat="1" ht="10.199999999999999">
      <c r="A174" s="36"/>
      <c r="B174" s="37"/>
      <c r="C174" s="38"/>
      <c r="D174" s="194" t="s">
        <v>146</v>
      </c>
      <c r="E174" s="38"/>
      <c r="F174" s="195" t="s">
        <v>718</v>
      </c>
      <c r="G174" s="38"/>
      <c r="H174" s="38"/>
      <c r="I174" s="196"/>
      <c r="J174" s="38"/>
      <c r="K174" s="38"/>
      <c r="L174" s="41"/>
      <c r="M174" s="197"/>
      <c r="N174" s="198"/>
      <c r="O174" s="67"/>
      <c r="P174" s="67"/>
      <c r="Q174" s="67"/>
      <c r="R174" s="67"/>
      <c r="S174" s="67"/>
      <c r="T174" s="68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146</v>
      </c>
      <c r="AU174" s="19" t="s">
        <v>82</v>
      </c>
    </row>
    <row r="175" spans="1:65" s="13" customFormat="1" ht="10.199999999999999">
      <c r="B175" s="199"/>
      <c r="C175" s="200"/>
      <c r="D175" s="194" t="s">
        <v>148</v>
      </c>
      <c r="E175" s="201" t="s">
        <v>28</v>
      </c>
      <c r="F175" s="202" t="s">
        <v>719</v>
      </c>
      <c r="G175" s="200"/>
      <c r="H175" s="201" t="s">
        <v>28</v>
      </c>
      <c r="I175" s="203"/>
      <c r="J175" s="200"/>
      <c r="K175" s="200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148</v>
      </c>
      <c r="AU175" s="208" t="s">
        <v>82</v>
      </c>
      <c r="AV175" s="13" t="s">
        <v>80</v>
      </c>
      <c r="AW175" s="13" t="s">
        <v>34</v>
      </c>
      <c r="AX175" s="13" t="s">
        <v>73</v>
      </c>
      <c r="AY175" s="208" t="s">
        <v>137</v>
      </c>
    </row>
    <row r="176" spans="1:65" s="14" customFormat="1" ht="10.199999999999999">
      <c r="B176" s="209"/>
      <c r="C176" s="210"/>
      <c r="D176" s="194" t="s">
        <v>148</v>
      </c>
      <c r="E176" s="211" t="s">
        <v>28</v>
      </c>
      <c r="F176" s="212" t="s">
        <v>720</v>
      </c>
      <c r="G176" s="210"/>
      <c r="H176" s="213">
        <v>71.3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148</v>
      </c>
      <c r="AU176" s="219" t="s">
        <v>82</v>
      </c>
      <c r="AV176" s="14" t="s">
        <v>82</v>
      </c>
      <c r="AW176" s="14" t="s">
        <v>34</v>
      </c>
      <c r="AX176" s="14" t="s">
        <v>80</v>
      </c>
      <c r="AY176" s="219" t="s">
        <v>137</v>
      </c>
    </row>
    <row r="177" spans="1:65" s="2" customFormat="1" ht="16.5" customHeight="1">
      <c r="A177" s="36"/>
      <c r="B177" s="37"/>
      <c r="C177" s="181" t="s">
        <v>289</v>
      </c>
      <c r="D177" s="181" t="s">
        <v>139</v>
      </c>
      <c r="E177" s="182" t="s">
        <v>721</v>
      </c>
      <c r="F177" s="183" t="s">
        <v>722</v>
      </c>
      <c r="G177" s="184" t="s">
        <v>142</v>
      </c>
      <c r="H177" s="185">
        <v>71.3</v>
      </c>
      <c r="I177" s="186"/>
      <c r="J177" s="187">
        <f>ROUND(I177*H177,2)</f>
        <v>0</v>
      </c>
      <c r="K177" s="183" t="s">
        <v>143</v>
      </c>
      <c r="L177" s="41"/>
      <c r="M177" s="188" t="s">
        <v>28</v>
      </c>
      <c r="N177" s="189" t="s">
        <v>46</v>
      </c>
      <c r="O177" s="67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144</v>
      </c>
      <c r="AT177" s="192" t="s">
        <v>139</v>
      </c>
      <c r="AU177" s="192" t="s">
        <v>82</v>
      </c>
      <c r="AY177" s="19" t="s">
        <v>137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9" t="s">
        <v>144</v>
      </c>
      <c r="BK177" s="193">
        <f>ROUND(I177*H177,2)</f>
        <v>0</v>
      </c>
      <c r="BL177" s="19" t="s">
        <v>144</v>
      </c>
      <c r="BM177" s="192" t="s">
        <v>723</v>
      </c>
    </row>
    <row r="178" spans="1:65" s="2" customFormat="1" ht="10.199999999999999">
      <c r="A178" s="36"/>
      <c r="B178" s="37"/>
      <c r="C178" s="38"/>
      <c r="D178" s="194" t="s">
        <v>146</v>
      </c>
      <c r="E178" s="38"/>
      <c r="F178" s="195" t="s">
        <v>724</v>
      </c>
      <c r="G178" s="38"/>
      <c r="H178" s="38"/>
      <c r="I178" s="196"/>
      <c r="J178" s="38"/>
      <c r="K178" s="38"/>
      <c r="L178" s="41"/>
      <c r="M178" s="197"/>
      <c r="N178" s="198"/>
      <c r="O178" s="67"/>
      <c r="P178" s="67"/>
      <c r="Q178" s="67"/>
      <c r="R178" s="67"/>
      <c r="S178" s="67"/>
      <c r="T178" s="68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146</v>
      </c>
      <c r="AU178" s="19" t="s">
        <v>82</v>
      </c>
    </row>
    <row r="179" spans="1:65" s="13" customFormat="1" ht="10.199999999999999">
      <c r="B179" s="199"/>
      <c r="C179" s="200"/>
      <c r="D179" s="194" t="s">
        <v>148</v>
      </c>
      <c r="E179" s="201" t="s">
        <v>28</v>
      </c>
      <c r="F179" s="202" t="s">
        <v>719</v>
      </c>
      <c r="G179" s="200"/>
      <c r="H179" s="201" t="s">
        <v>28</v>
      </c>
      <c r="I179" s="203"/>
      <c r="J179" s="200"/>
      <c r="K179" s="200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148</v>
      </c>
      <c r="AU179" s="208" t="s">
        <v>82</v>
      </c>
      <c r="AV179" s="13" t="s">
        <v>80</v>
      </c>
      <c r="AW179" s="13" t="s">
        <v>34</v>
      </c>
      <c r="AX179" s="13" t="s">
        <v>73</v>
      </c>
      <c r="AY179" s="208" t="s">
        <v>137</v>
      </c>
    </row>
    <row r="180" spans="1:65" s="14" customFormat="1" ht="10.199999999999999">
      <c r="B180" s="209"/>
      <c r="C180" s="210"/>
      <c r="D180" s="194" t="s">
        <v>148</v>
      </c>
      <c r="E180" s="211" t="s">
        <v>28</v>
      </c>
      <c r="F180" s="212" t="s">
        <v>720</v>
      </c>
      <c r="G180" s="210"/>
      <c r="H180" s="213">
        <v>71.3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148</v>
      </c>
      <c r="AU180" s="219" t="s">
        <v>82</v>
      </c>
      <c r="AV180" s="14" t="s">
        <v>82</v>
      </c>
      <c r="AW180" s="14" t="s">
        <v>34</v>
      </c>
      <c r="AX180" s="14" t="s">
        <v>80</v>
      </c>
      <c r="AY180" s="219" t="s">
        <v>137</v>
      </c>
    </row>
    <row r="181" spans="1:65" s="2" customFormat="1" ht="16.5" customHeight="1">
      <c r="A181" s="36"/>
      <c r="B181" s="37"/>
      <c r="C181" s="181" t="s">
        <v>302</v>
      </c>
      <c r="D181" s="181" t="s">
        <v>139</v>
      </c>
      <c r="E181" s="182" t="s">
        <v>725</v>
      </c>
      <c r="F181" s="183" t="s">
        <v>726</v>
      </c>
      <c r="G181" s="184" t="s">
        <v>165</v>
      </c>
      <c r="H181" s="185">
        <v>1.24</v>
      </c>
      <c r="I181" s="186"/>
      <c r="J181" s="187">
        <f>ROUND(I181*H181,2)</f>
        <v>0</v>
      </c>
      <c r="K181" s="183" t="s">
        <v>28</v>
      </c>
      <c r="L181" s="41"/>
      <c r="M181" s="188" t="s">
        <v>28</v>
      </c>
      <c r="N181" s="189" t="s">
        <v>46</v>
      </c>
      <c r="O181" s="67"/>
      <c r="P181" s="190">
        <f>O181*H181</f>
        <v>0</v>
      </c>
      <c r="Q181" s="190">
        <v>2.5880000000000001</v>
      </c>
      <c r="R181" s="190">
        <f>Q181*H181</f>
        <v>3.20912</v>
      </c>
      <c r="S181" s="190">
        <v>1.95</v>
      </c>
      <c r="T181" s="191">
        <f>S181*H181</f>
        <v>2.4180000000000001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144</v>
      </c>
      <c r="AT181" s="192" t="s">
        <v>139</v>
      </c>
      <c r="AU181" s="192" t="s">
        <v>82</v>
      </c>
      <c r="AY181" s="19" t="s">
        <v>137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9" t="s">
        <v>144</v>
      </c>
      <c r="BK181" s="193">
        <f>ROUND(I181*H181,2)</f>
        <v>0</v>
      </c>
      <c r="BL181" s="19" t="s">
        <v>144</v>
      </c>
      <c r="BM181" s="192" t="s">
        <v>727</v>
      </c>
    </row>
    <row r="182" spans="1:65" s="2" customFormat="1" ht="10.199999999999999">
      <c r="A182" s="36"/>
      <c r="B182" s="37"/>
      <c r="C182" s="38"/>
      <c r="D182" s="194" t="s">
        <v>146</v>
      </c>
      <c r="E182" s="38"/>
      <c r="F182" s="195" t="s">
        <v>728</v>
      </c>
      <c r="G182" s="38"/>
      <c r="H182" s="38"/>
      <c r="I182" s="196"/>
      <c r="J182" s="38"/>
      <c r="K182" s="38"/>
      <c r="L182" s="41"/>
      <c r="M182" s="197"/>
      <c r="N182" s="198"/>
      <c r="O182" s="67"/>
      <c r="P182" s="67"/>
      <c r="Q182" s="67"/>
      <c r="R182" s="67"/>
      <c r="S182" s="67"/>
      <c r="T182" s="68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146</v>
      </c>
      <c r="AU182" s="19" t="s">
        <v>82</v>
      </c>
    </row>
    <row r="183" spans="1:65" s="13" customFormat="1" ht="10.199999999999999">
      <c r="B183" s="199"/>
      <c r="C183" s="200"/>
      <c r="D183" s="194" t="s">
        <v>148</v>
      </c>
      <c r="E183" s="201" t="s">
        <v>28</v>
      </c>
      <c r="F183" s="202" t="s">
        <v>729</v>
      </c>
      <c r="G183" s="200"/>
      <c r="H183" s="201" t="s">
        <v>28</v>
      </c>
      <c r="I183" s="203"/>
      <c r="J183" s="200"/>
      <c r="K183" s="200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148</v>
      </c>
      <c r="AU183" s="208" t="s">
        <v>82</v>
      </c>
      <c r="AV183" s="13" t="s">
        <v>80</v>
      </c>
      <c r="AW183" s="13" t="s">
        <v>34</v>
      </c>
      <c r="AX183" s="13" t="s">
        <v>73</v>
      </c>
      <c r="AY183" s="208" t="s">
        <v>137</v>
      </c>
    </row>
    <row r="184" spans="1:65" s="13" customFormat="1" ht="10.199999999999999">
      <c r="B184" s="199"/>
      <c r="C184" s="200"/>
      <c r="D184" s="194" t="s">
        <v>148</v>
      </c>
      <c r="E184" s="201" t="s">
        <v>28</v>
      </c>
      <c r="F184" s="202" t="s">
        <v>730</v>
      </c>
      <c r="G184" s="200"/>
      <c r="H184" s="201" t="s">
        <v>28</v>
      </c>
      <c r="I184" s="203"/>
      <c r="J184" s="200"/>
      <c r="K184" s="200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148</v>
      </c>
      <c r="AU184" s="208" t="s">
        <v>82</v>
      </c>
      <c r="AV184" s="13" t="s">
        <v>80</v>
      </c>
      <c r="AW184" s="13" t="s">
        <v>34</v>
      </c>
      <c r="AX184" s="13" t="s">
        <v>73</v>
      </c>
      <c r="AY184" s="208" t="s">
        <v>137</v>
      </c>
    </row>
    <row r="185" spans="1:65" s="14" customFormat="1" ht="10.199999999999999">
      <c r="B185" s="209"/>
      <c r="C185" s="210"/>
      <c r="D185" s="194" t="s">
        <v>148</v>
      </c>
      <c r="E185" s="211" t="s">
        <v>28</v>
      </c>
      <c r="F185" s="212" t="s">
        <v>731</v>
      </c>
      <c r="G185" s="210"/>
      <c r="H185" s="213">
        <v>0.48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148</v>
      </c>
      <c r="AU185" s="219" t="s">
        <v>82</v>
      </c>
      <c r="AV185" s="14" t="s">
        <v>82</v>
      </c>
      <c r="AW185" s="14" t="s">
        <v>34</v>
      </c>
      <c r="AX185" s="14" t="s">
        <v>73</v>
      </c>
      <c r="AY185" s="219" t="s">
        <v>137</v>
      </c>
    </row>
    <row r="186" spans="1:65" s="13" customFormat="1" ht="10.199999999999999">
      <c r="B186" s="199"/>
      <c r="C186" s="200"/>
      <c r="D186" s="194" t="s">
        <v>148</v>
      </c>
      <c r="E186" s="201" t="s">
        <v>28</v>
      </c>
      <c r="F186" s="202" t="s">
        <v>732</v>
      </c>
      <c r="G186" s="200"/>
      <c r="H186" s="201" t="s">
        <v>28</v>
      </c>
      <c r="I186" s="203"/>
      <c r="J186" s="200"/>
      <c r="K186" s="200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148</v>
      </c>
      <c r="AU186" s="208" t="s">
        <v>82</v>
      </c>
      <c r="AV186" s="13" t="s">
        <v>80</v>
      </c>
      <c r="AW186" s="13" t="s">
        <v>34</v>
      </c>
      <c r="AX186" s="13" t="s">
        <v>73</v>
      </c>
      <c r="AY186" s="208" t="s">
        <v>137</v>
      </c>
    </row>
    <row r="187" spans="1:65" s="14" customFormat="1" ht="10.199999999999999">
      <c r="B187" s="209"/>
      <c r="C187" s="210"/>
      <c r="D187" s="194" t="s">
        <v>148</v>
      </c>
      <c r="E187" s="211" t="s">
        <v>28</v>
      </c>
      <c r="F187" s="212" t="s">
        <v>733</v>
      </c>
      <c r="G187" s="210"/>
      <c r="H187" s="213">
        <v>0.76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148</v>
      </c>
      <c r="AU187" s="219" t="s">
        <v>82</v>
      </c>
      <c r="AV187" s="14" t="s">
        <v>82</v>
      </c>
      <c r="AW187" s="14" t="s">
        <v>34</v>
      </c>
      <c r="AX187" s="14" t="s">
        <v>73</v>
      </c>
      <c r="AY187" s="219" t="s">
        <v>137</v>
      </c>
    </row>
    <row r="188" spans="1:65" s="15" customFormat="1" ht="10.199999999999999">
      <c r="B188" s="220"/>
      <c r="C188" s="221"/>
      <c r="D188" s="194" t="s">
        <v>148</v>
      </c>
      <c r="E188" s="222" t="s">
        <v>28</v>
      </c>
      <c r="F188" s="223" t="s">
        <v>154</v>
      </c>
      <c r="G188" s="221"/>
      <c r="H188" s="224">
        <v>1.24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148</v>
      </c>
      <c r="AU188" s="230" t="s">
        <v>82</v>
      </c>
      <c r="AV188" s="15" t="s">
        <v>144</v>
      </c>
      <c r="AW188" s="15" t="s">
        <v>34</v>
      </c>
      <c r="AX188" s="15" t="s">
        <v>80</v>
      </c>
      <c r="AY188" s="230" t="s">
        <v>137</v>
      </c>
    </row>
    <row r="189" spans="1:65" s="2" customFormat="1" ht="16.5" customHeight="1">
      <c r="A189" s="36"/>
      <c r="B189" s="37"/>
      <c r="C189" s="181" t="s">
        <v>308</v>
      </c>
      <c r="D189" s="181" t="s">
        <v>139</v>
      </c>
      <c r="E189" s="182" t="s">
        <v>734</v>
      </c>
      <c r="F189" s="183" t="s">
        <v>735</v>
      </c>
      <c r="G189" s="184" t="s">
        <v>142</v>
      </c>
      <c r="H189" s="185">
        <v>62.25</v>
      </c>
      <c r="I189" s="186"/>
      <c r="J189" s="187">
        <f>ROUND(I189*H189,2)</f>
        <v>0</v>
      </c>
      <c r="K189" s="183" t="s">
        <v>143</v>
      </c>
      <c r="L189" s="41"/>
      <c r="M189" s="188" t="s">
        <v>28</v>
      </c>
      <c r="N189" s="189" t="s">
        <v>46</v>
      </c>
      <c r="O189" s="67"/>
      <c r="P189" s="190">
        <f>O189*H189</f>
        <v>0</v>
      </c>
      <c r="Q189" s="190">
        <v>7.9799999999999996E-2</v>
      </c>
      <c r="R189" s="190">
        <f>Q189*H189</f>
        <v>4.9675500000000001</v>
      </c>
      <c r="S189" s="190">
        <v>0</v>
      </c>
      <c r="T189" s="19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144</v>
      </c>
      <c r="AT189" s="192" t="s">
        <v>139</v>
      </c>
      <c r="AU189" s="192" t="s">
        <v>82</v>
      </c>
      <c r="AY189" s="19" t="s">
        <v>137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9" t="s">
        <v>144</v>
      </c>
      <c r="BK189" s="193">
        <f>ROUND(I189*H189,2)</f>
        <v>0</v>
      </c>
      <c r="BL189" s="19" t="s">
        <v>144</v>
      </c>
      <c r="BM189" s="192" t="s">
        <v>736</v>
      </c>
    </row>
    <row r="190" spans="1:65" s="2" customFormat="1" ht="10.199999999999999">
      <c r="A190" s="36"/>
      <c r="B190" s="37"/>
      <c r="C190" s="38"/>
      <c r="D190" s="194" t="s">
        <v>146</v>
      </c>
      <c r="E190" s="38"/>
      <c r="F190" s="195" t="s">
        <v>737</v>
      </c>
      <c r="G190" s="38"/>
      <c r="H190" s="38"/>
      <c r="I190" s="196"/>
      <c r="J190" s="38"/>
      <c r="K190" s="38"/>
      <c r="L190" s="41"/>
      <c r="M190" s="197"/>
      <c r="N190" s="198"/>
      <c r="O190" s="67"/>
      <c r="P190" s="67"/>
      <c r="Q190" s="67"/>
      <c r="R190" s="67"/>
      <c r="S190" s="67"/>
      <c r="T190" s="68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146</v>
      </c>
      <c r="AU190" s="19" t="s">
        <v>82</v>
      </c>
    </row>
    <row r="191" spans="1:65" s="13" customFormat="1" ht="10.199999999999999">
      <c r="B191" s="199"/>
      <c r="C191" s="200"/>
      <c r="D191" s="194" t="s">
        <v>148</v>
      </c>
      <c r="E191" s="201" t="s">
        <v>28</v>
      </c>
      <c r="F191" s="202" t="s">
        <v>738</v>
      </c>
      <c r="G191" s="200"/>
      <c r="H191" s="201" t="s">
        <v>28</v>
      </c>
      <c r="I191" s="203"/>
      <c r="J191" s="200"/>
      <c r="K191" s="200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148</v>
      </c>
      <c r="AU191" s="208" t="s">
        <v>82</v>
      </c>
      <c r="AV191" s="13" t="s">
        <v>80</v>
      </c>
      <c r="AW191" s="13" t="s">
        <v>34</v>
      </c>
      <c r="AX191" s="13" t="s">
        <v>73</v>
      </c>
      <c r="AY191" s="208" t="s">
        <v>137</v>
      </c>
    </row>
    <row r="192" spans="1:65" s="13" customFormat="1" ht="10.199999999999999">
      <c r="B192" s="199"/>
      <c r="C192" s="200"/>
      <c r="D192" s="194" t="s">
        <v>148</v>
      </c>
      <c r="E192" s="201" t="s">
        <v>28</v>
      </c>
      <c r="F192" s="202" t="s">
        <v>739</v>
      </c>
      <c r="G192" s="200"/>
      <c r="H192" s="201" t="s">
        <v>28</v>
      </c>
      <c r="I192" s="203"/>
      <c r="J192" s="200"/>
      <c r="K192" s="200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148</v>
      </c>
      <c r="AU192" s="208" t="s">
        <v>82</v>
      </c>
      <c r="AV192" s="13" t="s">
        <v>80</v>
      </c>
      <c r="AW192" s="13" t="s">
        <v>34</v>
      </c>
      <c r="AX192" s="13" t="s">
        <v>73</v>
      </c>
      <c r="AY192" s="208" t="s">
        <v>137</v>
      </c>
    </row>
    <row r="193" spans="1:65" s="13" customFormat="1" ht="10.199999999999999">
      <c r="B193" s="199"/>
      <c r="C193" s="200"/>
      <c r="D193" s="194" t="s">
        <v>148</v>
      </c>
      <c r="E193" s="201" t="s">
        <v>28</v>
      </c>
      <c r="F193" s="202" t="s">
        <v>150</v>
      </c>
      <c r="G193" s="200"/>
      <c r="H193" s="201" t="s">
        <v>28</v>
      </c>
      <c r="I193" s="203"/>
      <c r="J193" s="200"/>
      <c r="K193" s="200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148</v>
      </c>
      <c r="AU193" s="208" t="s">
        <v>82</v>
      </c>
      <c r="AV193" s="13" t="s">
        <v>80</v>
      </c>
      <c r="AW193" s="13" t="s">
        <v>34</v>
      </c>
      <c r="AX193" s="13" t="s">
        <v>73</v>
      </c>
      <c r="AY193" s="208" t="s">
        <v>137</v>
      </c>
    </row>
    <row r="194" spans="1:65" s="14" customFormat="1" ht="10.199999999999999">
      <c r="B194" s="209"/>
      <c r="C194" s="210"/>
      <c r="D194" s="194" t="s">
        <v>148</v>
      </c>
      <c r="E194" s="211" t="s">
        <v>28</v>
      </c>
      <c r="F194" s="212" t="s">
        <v>740</v>
      </c>
      <c r="G194" s="210"/>
      <c r="H194" s="213">
        <v>14</v>
      </c>
      <c r="I194" s="214"/>
      <c r="J194" s="210"/>
      <c r="K194" s="210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148</v>
      </c>
      <c r="AU194" s="219" t="s">
        <v>82</v>
      </c>
      <c r="AV194" s="14" t="s">
        <v>82</v>
      </c>
      <c r="AW194" s="14" t="s">
        <v>34</v>
      </c>
      <c r="AX194" s="14" t="s">
        <v>73</v>
      </c>
      <c r="AY194" s="219" t="s">
        <v>137</v>
      </c>
    </row>
    <row r="195" spans="1:65" s="13" customFormat="1" ht="10.199999999999999">
      <c r="B195" s="199"/>
      <c r="C195" s="200"/>
      <c r="D195" s="194" t="s">
        <v>148</v>
      </c>
      <c r="E195" s="201" t="s">
        <v>28</v>
      </c>
      <c r="F195" s="202" t="s">
        <v>152</v>
      </c>
      <c r="G195" s="200"/>
      <c r="H195" s="201" t="s">
        <v>28</v>
      </c>
      <c r="I195" s="203"/>
      <c r="J195" s="200"/>
      <c r="K195" s="200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148</v>
      </c>
      <c r="AU195" s="208" t="s">
        <v>82</v>
      </c>
      <c r="AV195" s="13" t="s">
        <v>80</v>
      </c>
      <c r="AW195" s="13" t="s">
        <v>34</v>
      </c>
      <c r="AX195" s="13" t="s">
        <v>73</v>
      </c>
      <c r="AY195" s="208" t="s">
        <v>137</v>
      </c>
    </row>
    <row r="196" spans="1:65" s="14" customFormat="1" ht="10.199999999999999">
      <c r="B196" s="209"/>
      <c r="C196" s="210"/>
      <c r="D196" s="194" t="s">
        <v>148</v>
      </c>
      <c r="E196" s="211" t="s">
        <v>28</v>
      </c>
      <c r="F196" s="212" t="s">
        <v>741</v>
      </c>
      <c r="G196" s="210"/>
      <c r="H196" s="213">
        <v>11.5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148</v>
      </c>
      <c r="AU196" s="219" t="s">
        <v>82</v>
      </c>
      <c r="AV196" s="14" t="s">
        <v>82</v>
      </c>
      <c r="AW196" s="14" t="s">
        <v>34</v>
      </c>
      <c r="AX196" s="14" t="s">
        <v>73</v>
      </c>
      <c r="AY196" s="219" t="s">
        <v>137</v>
      </c>
    </row>
    <row r="197" spans="1:65" s="16" customFormat="1" ht="10.199999999999999">
      <c r="B197" s="231"/>
      <c r="C197" s="232"/>
      <c r="D197" s="194" t="s">
        <v>148</v>
      </c>
      <c r="E197" s="233" t="s">
        <v>28</v>
      </c>
      <c r="F197" s="234" t="s">
        <v>232</v>
      </c>
      <c r="G197" s="232"/>
      <c r="H197" s="235">
        <v>25.5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148</v>
      </c>
      <c r="AU197" s="241" t="s">
        <v>82</v>
      </c>
      <c r="AV197" s="16" t="s">
        <v>162</v>
      </c>
      <c r="AW197" s="16" t="s">
        <v>34</v>
      </c>
      <c r="AX197" s="16" t="s">
        <v>73</v>
      </c>
      <c r="AY197" s="241" t="s">
        <v>137</v>
      </c>
    </row>
    <row r="198" spans="1:65" s="13" customFormat="1" ht="10.199999999999999">
      <c r="B198" s="199"/>
      <c r="C198" s="200"/>
      <c r="D198" s="194" t="s">
        <v>148</v>
      </c>
      <c r="E198" s="201" t="s">
        <v>28</v>
      </c>
      <c r="F198" s="202" t="s">
        <v>742</v>
      </c>
      <c r="G198" s="200"/>
      <c r="H198" s="201" t="s">
        <v>28</v>
      </c>
      <c r="I198" s="203"/>
      <c r="J198" s="200"/>
      <c r="K198" s="200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148</v>
      </c>
      <c r="AU198" s="208" t="s">
        <v>82</v>
      </c>
      <c r="AV198" s="13" t="s">
        <v>80</v>
      </c>
      <c r="AW198" s="13" t="s">
        <v>34</v>
      </c>
      <c r="AX198" s="13" t="s">
        <v>73</v>
      </c>
      <c r="AY198" s="208" t="s">
        <v>137</v>
      </c>
    </row>
    <row r="199" spans="1:65" s="13" customFormat="1" ht="10.199999999999999">
      <c r="B199" s="199"/>
      <c r="C199" s="200"/>
      <c r="D199" s="194" t="s">
        <v>148</v>
      </c>
      <c r="E199" s="201" t="s">
        <v>28</v>
      </c>
      <c r="F199" s="202" t="s">
        <v>150</v>
      </c>
      <c r="G199" s="200"/>
      <c r="H199" s="201" t="s">
        <v>28</v>
      </c>
      <c r="I199" s="203"/>
      <c r="J199" s="200"/>
      <c r="K199" s="200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148</v>
      </c>
      <c r="AU199" s="208" t="s">
        <v>82</v>
      </c>
      <c r="AV199" s="13" t="s">
        <v>80</v>
      </c>
      <c r="AW199" s="13" t="s">
        <v>34</v>
      </c>
      <c r="AX199" s="13" t="s">
        <v>73</v>
      </c>
      <c r="AY199" s="208" t="s">
        <v>137</v>
      </c>
    </row>
    <row r="200" spans="1:65" s="14" customFormat="1" ht="10.199999999999999">
      <c r="B200" s="209"/>
      <c r="C200" s="210"/>
      <c r="D200" s="194" t="s">
        <v>148</v>
      </c>
      <c r="E200" s="211" t="s">
        <v>28</v>
      </c>
      <c r="F200" s="212" t="s">
        <v>743</v>
      </c>
      <c r="G200" s="210"/>
      <c r="H200" s="213">
        <v>11.75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148</v>
      </c>
      <c r="AU200" s="219" t="s">
        <v>82</v>
      </c>
      <c r="AV200" s="14" t="s">
        <v>82</v>
      </c>
      <c r="AW200" s="14" t="s">
        <v>34</v>
      </c>
      <c r="AX200" s="14" t="s">
        <v>73</v>
      </c>
      <c r="AY200" s="219" t="s">
        <v>137</v>
      </c>
    </row>
    <row r="201" spans="1:65" s="13" customFormat="1" ht="10.199999999999999">
      <c r="B201" s="199"/>
      <c r="C201" s="200"/>
      <c r="D201" s="194" t="s">
        <v>148</v>
      </c>
      <c r="E201" s="201" t="s">
        <v>28</v>
      </c>
      <c r="F201" s="202" t="s">
        <v>152</v>
      </c>
      <c r="G201" s="200"/>
      <c r="H201" s="201" t="s">
        <v>28</v>
      </c>
      <c r="I201" s="203"/>
      <c r="J201" s="200"/>
      <c r="K201" s="200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148</v>
      </c>
      <c r="AU201" s="208" t="s">
        <v>82</v>
      </c>
      <c r="AV201" s="13" t="s">
        <v>80</v>
      </c>
      <c r="AW201" s="13" t="s">
        <v>34</v>
      </c>
      <c r="AX201" s="13" t="s">
        <v>73</v>
      </c>
      <c r="AY201" s="208" t="s">
        <v>137</v>
      </c>
    </row>
    <row r="202" spans="1:65" s="14" customFormat="1" ht="10.199999999999999">
      <c r="B202" s="209"/>
      <c r="C202" s="210"/>
      <c r="D202" s="194" t="s">
        <v>148</v>
      </c>
      <c r="E202" s="211" t="s">
        <v>28</v>
      </c>
      <c r="F202" s="212" t="s">
        <v>744</v>
      </c>
      <c r="G202" s="210"/>
      <c r="H202" s="213">
        <v>25</v>
      </c>
      <c r="I202" s="214"/>
      <c r="J202" s="210"/>
      <c r="K202" s="210"/>
      <c r="L202" s="215"/>
      <c r="M202" s="216"/>
      <c r="N202" s="217"/>
      <c r="O202" s="217"/>
      <c r="P202" s="217"/>
      <c r="Q202" s="217"/>
      <c r="R202" s="217"/>
      <c r="S202" s="217"/>
      <c r="T202" s="218"/>
      <c r="AT202" s="219" t="s">
        <v>148</v>
      </c>
      <c r="AU202" s="219" t="s">
        <v>82</v>
      </c>
      <c r="AV202" s="14" t="s">
        <v>82</v>
      </c>
      <c r="AW202" s="14" t="s">
        <v>34</v>
      </c>
      <c r="AX202" s="14" t="s">
        <v>73</v>
      </c>
      <c r="AY202" s="219" t="s">
        <v>137</v>
      </c>
    </row>
    <row r="203" spans="1:65" s="15" customFormat="1" ht="10.199999999999999">
      <c r="B203" s="220"/>
      <c r="C203" s="221"/>
      <c r="D203" s="194" t="s">
        <v>148</v>
      </c>
      <c r="E203" s="222" t="s">
        <v>28</v>
      </c>
      <c r="F203" s="223" t="s">
        <v>154</v>
      </c>
      <c r="G203" s="221"/>
      <c r="H203" s="224">
        <v>62.25</v>
      </c>
      <c r="I203" s="225"/>
      <c r="J203" s="221"/>
      <c r="K203" s="221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148</v>
      </c>
      <c r="AU203" s="230" t="s">
        <v>82</v>
      </c>
      <c r="AV203" s="15" t="s">
        <v>144</v>
      </c>
      <c r="AW203" s="15" t="s">
        <v>34</v>
      </c>
      <c r="AX203" s="15" t="s">
        <v>80</v>
      </c>
      <c r="AY203" s="230" t="s">
        <v>137</v>
      </c>
    </row>
    <row r="204" spans="1:65" s="2" customFormat="1" ht="21.75" customHeight="1">
      <c r="A204" s="36"/>
      <c r="B204" s="37"/>
      <c r="C204" s="181" t="s">
        <v>319</v>
      </c>
      <c r="D204" s="181" t="s">
        <v>139</v>
      </c>
      <c r="E204" s="182" t="s">
        <v>745</v>
      </c>
      <c r="F204" s="183" t="s">
        <v>746</v>
      </c>
      <c r="G204" s="184" t="s">
        <v>214</v>
      </c>
      <c r="H204" s="185">
        <v>23.98</v>
      </c>
      <c r="I204" s="186"/>
      <c r="J204" s="187">
        <f>ROUND(I204*H204,2)</f>
        <v>0</v>
      </c>
      <c r="K204" s="183" t="s">
        <v>143</v>
      </c>
      <c r="L204" s="41"/>
      <c r="M204" s="188" t="s">
        <v>28</v>
      </c>
      <c r="N204" s="189" t="s">
        <v>46</v>
      </c>
      <c r="O204" s="67"/>
      <c r="P204" s="190">
        <f>O204*H204</f>
        <v>0</v>
      </c>
      <c r="Q204" s="190">
        <v>5.1999999999999995E-4</v>
      </c>
      <c r="R204" s="190">
        <f>Q204*H204</f>
        <v>1.2469599999999999E-2</v>
      </c>
      <c r="S204" s="190">
        <v>0</v>
      </c>
      <c r="T204" s="19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2" t="s">
        <v>144</v>
      </c>
      <c r="AT204" s="192" t="s">
        <v>139</v>
      </c>
      <c r="AU204" s="192" t="s">
        <v>82</v>
      </c>
      <c r="AY204" s="19" t="s">
        <v>137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9" t="s">
        <v>144</v>
      </c>
      <c r="BK204" s="193">
        <f>ROUND(I204*H204,2)</f>
        <v>0</v>
      </c>
      <c r="BL204" s="19" t="s">
        <v>144</v>
      </c>
      <c r="BM204" s="192" t="s">
        <v>747</v>
      </c>
    </row>
    <row r="205" spans="1:65" s="2" customFormat="1" ht="19.2">
      <c r="A205" s="36"/>
      <c r="B205" s="37"/>
      <c r="C205" s="38"/>
      <c r="D205" s="194" t="s">
        <v>146</v>
      </c>
      <c r="E205" s="38"/>
      <c r="F205" s="195" t="s">
        <v>748</v>
      </c>
      <c r="G205" s="38"/>
      <c r="H205" s="38"/>
      <c r="I205" s="196"/>
      <c r="J205" s="38"/>
      <c r="K205" s="38"/>
      <c r="L205" s="41"/>
      <c r="M205" s="197"/>
      <c r="N205" s="198"/>
      <c r="O205" s="67"/>
      <c r="P205" s="67"/>
      <c r="Q205" s="67"/>
      <c r="R205" s="67"/>
      <c r="S205" s="67"/>
      <c r="T205" s="68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146</v>
      </c>
      <c r="AU205" s="19" t="s">
        <v>82</v>
      </c>
    </row>
    <row r="206" spans="1:65" s="13" customFormat="1" ht="20.399999999999999">
      <c r="B206" s="199"/>
      <c r="C206" s="200"/>
      <c r="D206" s="194" t="s">
        <v>148</v>
      </c>
      <c r="E206" s="201" t="s">
        <v>28</v>
      </c>
      <c r="F206" s="202" t="s">
        <v>749</v>
      </c>
      <c r="G206" s="200"/>
      <c r="H206" s="201" t="s">
        <v>28</v>
      </c>
      <c r="I206" s="203"/>
      <c r="J206" s="200"/>
      <c r="K206" s="200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148</v>
      </c>
      <c r="AU206" s="208" t="s">
        <v>82</v>
      </c>
      <c r="AV206" s="13" t="s">
        <v>80</v>
      </c>
      <c r="AW206" s="13" t="s">
        <v>34</v>
      </c>
      <c r="AX206" s="13" t="s">
        <v>73</v>
      </c>
      <c r="AY206" s="208" t="s">
        <v>137</v>
      </c>
    </row>
    <row r="207" spans="1:65" s="13" customFormat="1" ht="10.199999999999999">
      <c r="B207" s="199"/>
      <c r="C207" s="200"/>
      <c r="D207" s="194" t="s">
        <v>148</v>
      </c>
      <c r="E207" s="201" t="s">
        <v>28</v>
      </c>
      <c r="F207" s="202" t="s">
        <v>750</v>
      </c>
      <c r="G207" s="200"/>
      <c r="H207" s="201" t="s">
        <v>28</v>
      </c>
      <c r="I207" s="203"/>
      <c r="J207" s="200"/>
      <c r="K207" s="200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148</v>
      </c>
      <c r="AU207" s="208" t="s">
        <v>82</v>
      </c>
      <c r="AV207" s="13" t="s">
        <v>80</v>
      </c>
      <c r="AW207" s="13" t="s">
        <v>34</v>
      </c>
      <c r="AX207" s="13" t="s">
        <v>73</v>
      </c>
      <c r="AY207" s="208" t="s">
        <v>137</v>
      </c>
    </row>
    <row r="208" spans="1:65" s="14" customFormat="1" ht="10.199999999999999">
      <c r="B208" s="209"/>
      <c r="C208" s="210"/>
      <c r="D208" s="194" t="s">
        <v>148</v>
      </c>
      <c r="E208" s="211" t="s">
        <v>28</v>
      </c>
      <c r="F208" s="212" t="s">
        <v>751</v>
      </c>
      <c r="G208" s="210"/>
      <c r="H208" s="213">
        <v>2</v>
      </c>
      <c r="I208" s="214"/>
      <c r="J208" s="210"/>
      <c r="K208" s="210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148</v>
      </c>
      <c r="AU208" s="219" t="s">
        <v>82</v>
      </c>
      <c r="AV208" s="14" t="s">
        <v>82</v>
      </c>
      <c r="AW208" s="14" t="s">
        <v>34</v>
      </c>
      <c r="AX208" s="14" t="s">
        <v>73</v>
      </c>
      <c r="AY208" s="219" t="s">
        <v>137</v>
      </c>
    </row>
    <row r="209" spans="1:65" s="14" customFormat="1" ht="10.199999999999999">
      <c r="B209" s="209"/>
      <c r="C209" s="210"/>
      <c r="D209" s="194" t="s">
        <v>148</v>
      </c>
      <c r="E209" s="211" t="s">
        <v>28</v>
      </c>
      <c r="F209" s="212" t="s">
        <v>752</v>
      </c>
      <c r="G209" s="210"/>
      <c r="H209" s="213">
        <v>3.3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148</v>
      </c>
      <c r="AU209" s="219" t="s">
        <v>82</v>
      </c>
      <c r="AV209" s="14" t="s">
        <v>82</v>
      </c>
      <c r="AW209" s="14" t="s">
        <v>34</v>
      </c>
      <c r="AX209" s="14" t="s">
        <v>73</v>
      </c>
      <c r="AY209" s="219" t="s">
        <v>137</v>
      </c>
    </row>
    <row r="210" spans="1:65" s="13" customFormat="1" ht="10.199999999999999">
      <c r="B210" s="199"/>
      <c r="C210" s="200"/>
      <c r="D210" s="194" t="s">
        <v>148</v>
      </c>
      <c r="E210" s="201" t="s">
        <v>28</v>
      </c>
      <c r="F210" s="202" t="s">
        <v>753</v>
      </c>
      <c r="G210" s="200"/>
      <c r="H210" s="201" t="s">
        <v>28</v>
      </c>
      <c r="I210" s="203"/>
      <c r="J210" s="200"/>
      <c r="K210" s="200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148</v>
      </c>
      <c r="AU210" s="208" t="s">
        <v>82</v>
      </c>
      <c r="AV210" s="13" t="s">
        <v>80</v>
      </c>
      <c r="AW210" s="13" t="s">
        <v>34</v>
      </c>
      <c r="AX210" s="13" t="s">
        <v>73</v>
      </c>
      <c r="AY210" s="208" t="s">
        <v>137</v>
      </c>
    </row>
    <row r="211" spans="1:65" s="14" customFormat="1" ht="10.199999999999999">
      <c r="B211" s="209"/>
      <c r="C211" s="210"/>
      <c r="D211" s="194" t="s">
        <v>148</v>
      </c>
      <c r="E211" s="211" t="s">
        <v>28</v>
      </c>
      <c r="F211" s="212" t="s">
        <v>754</v>
      </c>
      <c r="G211" s="210"/>
      <c r="H211" s="213">
        <v>4.4800000000000004</v>
      </c>
      <c r="I211" s="214"/>
      <c r="J211" s="210"/>
      <c r="K211" s="210"/>
      <c r="L211" s="215"/>
      <c r="M211" s="216"/>
      <c r="N211" s="217"/>
      <c r="O211" s="217"/>
      <c r="P211" s="217"/>
      <c r="Q211" s="217"/>
      <c r="R211" s="217"/>
      <c r="S211" s="217"/>
      <c r="T211" s="218"/>
      <c r="AT211" s="219" t="s">
        <v>148</v>
      </c>
      <c r="AU211" s="219" t="s">
        <v>82</v>
      </c>
      <c r="AV211" s="14" t="s">
        <v>82</v>
      </c>
      <c r="AW211" s="14" t="s">
        <v>34</v>
      </c>
      <c r="AX211" s="14" t="s">
        <v>73</v>
      </c>
      <c r="AY211" s="219" t="s">
        <v>137</v>
      </c>
    </row>
    <row r="212" spans="1:65" s="14" customFormat="1" ht="10.199999999999999">
      <c r="B212" s="209"/>
      <c r="C212" s="210"/>
      <c r="D212" s="194" t="s">
        <v>148</v>
      </c>
      <c r="E212" s="211" t="s">
        <v>28</v>
      </c>
      <c r="F212" s="212" t="s">
        <v>755</v>
      </c>
      <c r="G212" s="210"/>
      <c r="H212" s="213">
        <v>2.1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148</v>
      </c>
      <c r="AU212" s="219" t="s">
        <v>82</v>
      </c>
      <c r="AV212" s="14" t="s">
        <v>82</v>
      </c>
      <c r="AW212" s="14" t="s">
        <v>34</v>
      </c>
      <c r="AX212" s="14" t="s">
        <v>73</v>
      </c>
      <c r="AY212" s="219" t="s">
        <v>137</v>
      </c>
    </row>
    <row r="213" spans="1:65" s="14" customFormat="1" ht="10.199999999999999">
      <c r="B213" s="209"/>
      <c r="C213" s="210"/>
      <c r="D213" s="194" t="s">
        <v>148</v>
      </c>
      <c r="E213" s="211" t="s">
        <v>28</v>
      </c>
      <c r="F213" s="212" t="s">
        <v>756</v>
      </c>
      <c r="G213" s="210"/>
      <c r="H213" s="213">
        <v>0.3</v>
      </c>
      <c r="I213" s="214"/>
      <c r="J213" s="210"/>
      <c r="K213" s="210"/>
      <c r="L213" s="215"/>
      <c r="M213" s="216"/>
      <c r="N213" s="217"/>
      <c r="O213" s="217"/>
      <c r="P213" s="217"/>
      <c r="Q213" s="217"/>
      <c r="R213" s="217"/>
      <c r="S213" s="217"/>
      <c r="T213" s="218"/>
      <c r="AT213" s="219" t="s">
        <v>148</v>
      </c>
      <c r="AU213" s="219" t="s">
        <v>82</v>
      </c>
      <c r="AV213" s="14" t="s">
        <v>82</v>
      </c>
      <c r="AW213" s="14" t="s">
        <v>34</v>
      </c>
      <c r="AX213" s="14" t="s">
        <v>73</v>
      </c>
      <c r="AY213" s="219" t="s">
        <v>137</v>
      </c>
    </row>
    <row r="214" spans="1:65" s="14" customFormat="1" ht="10.199999999999999">
      <c r="B214" s="209"/>
      <c r="C214" s="210"/>
      <c r="D214" s="194" t="s">
        <v>148</v>
      </c>
      <c r="E214" s="211" t="s">
        <v>28</v>
      </c>
      <c r="F214" s="212" t="s">
        <v>757</v>
      </c>
      <c r="G214" s="210"/>
      <c r="H214" s="213">
        <v>0.6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148</v>
      </c>
      <c r="AU214" s="219" t="s">
        <v>82</v>
      </c>
      <c r="AV214" s="14" t="s">
        <v>82</v>
      </c>
      <c r="AW214" s="14" t="s">
        <v>34</v>
      </c>
      <c r="AX214" s="14" t="s">
        <v>73</v>
      </c>
      <c r="AY214" s="219" t="s">
        <v>137</v>
      </c>
    </row>
    <row r="215" spans="1:65" s="13" customFormat="1" ht="10.199999999999999">
      <c r="B215" s="199"/>
      <c r="C215" s="200"/>
      <c r="D215" s="194" t="s">
        <v>148</v>
      </c>
      <c r="E215" s="201" t="s">
        <v>28</v>
      </c>
      <c r="F215" s="202" t="s">
        <v>758</v>
      </c>
      <c r="G215" s="200"/>
      <c r="H215" s="201" t="s">
        <v>28</v>
      </c>
      <c r="I215" s="203"/>
      <c r="J215" s="200"/>
      <c r="K215" s="200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148</v>
      </c>
      <c r="AU215" s="208" t="s">
        <v>82</v>
      </c>
      <c r="AV215" s="13" t="s">
        <v>80</v>
      </c>
      <c r="AW215" s="13" t="s">
        <v>34</v>
      </c>
      <c r="AX215" s="13" t="s">
        <v>73</v>
      </c>
      <c r="AY215" s="208" t="s">
        <v>137</v>
      </c>
    </row>
    <row r="216" spans="1:65" s="14" customFormat="1" ht="10.199999999999999">
      <c r="B216" s="209"/>
      <c r="C216" s="210"/>
      <c r="D216" s="194" t="s">
        <v>148</v>
      </c>
      <c r="E216" s="211" t="s">
        <v>28</v>
      </c>
      <c r="F216" s="212" t="s">
        <v>759</v>
      </c>
      <c r="G216" s="210"/>
      <c r="H216" s="213">
        <v>1.2</v>
      </c>
      <c r="I216" s="214"/>
      <c r="J216" s="210"/>
      <c r="K216" s="210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148</v>
      </c>
      <c r="AU216" s="219" t="s">
        <v>82</v>
      </c>
      <c r="AV216" s="14" t="s">
        <v>82</v>
      </c>
      <c r="AW216" s="14" t="s">
        <v>34</v>
      </c>
      <c r="AX216" s="14" t="s">
        <v>73</v>
      </c>
      <c r="AY216" s="219" t="s">
        <v>137</v>
      </c>
    </row>
    <row r="217" spans="1:65" s="14" customFormat="1" ht="10.199999999999999">
      <c r="B217" s="209"/>
      <c r="C217" s="210"/>
      <c r="D217" s="194" t="s">
        <v>148</v>
      </c>
      <c r="E217" s="211" t="s">
        <v>28</v>
      </c>
      <c r="F217" s="212" t="s">
        <v>760</v>
      </c>
      <c r="G217" s="210"/>
      <c r="H217" s="213">
        <v>1.05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148</v>
      </c>
      <c r="AU217" s="219" t="s">
        <v>82</v>
      </c>
      <c r="AV217" s="14" t="s">
        <v>82</v>
      </c>
      <c r="AW217" s="14" t="s">
        <v>34</v>
      </c>
      <c r="AX217" s="14" t="s">
        <v>73</v>
      </c>
      <c r="AY217" s="219" t="s">
        <v>137</v>
      </c>
    </row>
    <row r="218" spans="1:65" s="14" customFormat="1" ht="10.199999999999999">
      <c r="B218" s="209"/>
      <c r="C218" s="210"/>
      <c r="D218" s="194" t="s">
        <v>148</v>
      </c>
      <c r="E218" s="211" t="s">
        <v>28</v>
      </c>
      <c r="F218" s="212" t="s">
        <v>761</v>
      </c>
      <c r="G218" s="210"/>
      <c r="H218" s="213">
        <v>7.7</v>
      </c>
      <c r="I218" s="214"/>
      <c r="J218" s="210"/>
      <c r="K218" s="210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148</v>
      </c>
      <c r="AU218" s="219" t="s">
        <v>82</v>
      </c>
      <c r="AV218" s="14" t="s">
        <v>82</v>
      </c>
      <c r="AW218" s="14" t="s">
        <v>34</v>
      </c>
      <c r="AX218" s="14" t="s">
        <v>73</v>
      </c>
      <c r="AY218" s="219" t="s">
        <v>137</v>
      </c>
    </row>
    <row r="219" spans="1:65" s="14" customFormat="1" ht="10.199999999999999">
      <c r="B219" s="209"/>
      <c r="C219" s="210"/>
      <c r="D219" s="194" t="s">
        <v>148</v>
      </c>
      <c r="E219" s="211" t="s">
        <v>28</v>
      </c>
      <c r="F219" s="212" t="s">
        <v>762</v>
      </c>
      <c r="G219" s="210"/>
      <c r="H219" s="213">
        <v>1.25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148</v>
      </c>
      <c r="AU219" s="219" t="s">
        <v>82</v>
      </c>
      <c r="AV219" s="14" t="s">
        <v>82</v>
      </c>
      <c r="AW219" s="14" t="s">
        <v>34</v>
      </c>
      <c r="AX219" s="14" t="s">
        <v>73</v>
      </c>
      <c r="AY219" s="219" t="s">
        <v>137</v>
      </c>
    </row>
    <row r="220" spans="1:65" s="15" customFormat="1" ht="10.199999999999999">
      <c r="B220" s="220"/>
      <c r="C220" s="221"/>
      <c r="D220" s="194" t="s">
        <v>148</v>
      </c>
      <c r="E220" s="222" t="s">
        <v>28</v>
      </c>
      <c r="F220" s="223" t="s">
        <v>154</v>
      </c>
      <c r="G220" s="221"/>
      <c r="H220" s="224">
        <v>23.98</v>
      </c>
      <c r="I220" s="225"/>
      <c r="J220" s="221"/>
      <c r="K220" s="221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148</v>
      </c>
      <c r="AU220" s="230" t="s">
        <v>82</v>
      </c>
      <c r="AV220" s="15" t="s">
        <v>144</v>
      </c>
      <c r="AW220" s="15" t="s">
        <v>34</v>
      </c>
      <c r="AX220" s="15" t="s">
        <v>80</v>
      </c>
      <c r="AY220" s="230" t="s">
        <v>137</v>
      </c>
    </row>
    <row r="221" spans="1:65" s="2" customFormat="1" ht="16.5" customHeight="1">
      <c r="A221" s="36"/>
      <c r="B221" s="37"/>
      <c r="C221" s="242" t="s">
        <v>7</v>
      </c>
      <c r="D221" s="242" t="s">
        <v>354</v>
      </c>
      <c r="E221" s="243" t="s">
        <v>763</v>
      </c>
      <c r="F221" s="244" t="s">
        <v>764</v>
      </c>
      <c r="G221" s="245" t="s">
        <v>357</v>
      </c>
      <c r="H221" s="246">
        <v>0.03</v>
      </c>
      <c r="I221" s="247"/>
      <c r="J221" s="248">
        <f>ROUND(I221*H221,2)</f>
        <v>0</v>
      </c>
      <c r="K221" s="244" t="s">
        <v>143</v>
      </c>
      <c r="L221" s="249"/>
      <c r="M221" s="250" t="s">
        <v>28</v>
      </c>
      <c r="N221" s="251" t="s">
        <v>46</v>
      </c>
      <c r="O221" s="67"/>
      <c r="P221" s="190">
        <f>O221*H221</f>
        <v>0</v>
      </c>
      <c r="Q221" s="190">
        <v>1</v>
      </c>
      <c r="R221" s="190">
        <f>Q221*H221</f>
        <v>0.03</v>
      </c>
      <c r="S221" s="190">
        <v>0</v>
      </c>
      <c r="T221" s="19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2" t="s">
        <v>203</v>
      </c>
      <c r="AT221" s="192" t="s">
        <v>354</v>
      </c>
      <c r="AU221" s="192" t="s">
        <v>82</v>
      </c>
      <c r="AY221" s="19" t="s">
        <v>137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9" t="s">
        <v>144</v>
      </c>
      <c r="BK221" s="193">
        <f>ROUND(I221*H221,2)</f>
        <v>0</v>
      </c>
      <c r="BL221" s="19" t="s">
        <v>144</v>
      </c>
      <c r="BM221" s="192" t="s">
        <v>765</v>
      </c>
    </row>
    <row r="222" spans="1:65" s="2" customFormat="1" ht="10.199999999999999">
      <c r="A222" s="36"/>
      <c r="B222" s="37"/>
      <c r="C222" s="38"/>
      <c r="D222" s="194" t="s">
        <v>146</v>
      </c>
      <c r="E222" s="38"/>
      <c r="F222" s="195" t="s">
        <v>766</v>
      </c>
      <c r="G222" s="38"/>
      <c r="H222" s="38"/>
      <c r="I222" s="196"/>
      <c r="J222" s="38"/>
      <c r="K222" s="38"/>
      <c r="L222" s="41"/>
      <c r="M222" s="197"/>
      <c r="N222" s="198"/>
      <c r="O222" s="67"/>
      <c r="P222" s="67"/>
      <c r="Q222" s="67"/>
      <c r="R222" s="67"/>
      <c r="S222" s="67"/>
      <c r="T222" s="68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146</v>
      </c>
      <c r="AU222" s="19" t="s">
        <v>82</v>
      </c>
    </row>
    <row r="223" spans="1:65" s="13" customFormat="1" ht="10.199999999999999">
      <c r="B223" s="199"/>
      <c r="C223" s="200"/>
      <c r="D223" s="194" t="s">
        <v>148</v>
      </c>
      <c r="E223" s="201" t="s">
        <v>28</v>
      </c>
      <c r="F223" s="202" t="s">
        <v>767</v>
      </c>
      <c r="G223" s="200"/>
      <c r="H223" s="201" t="s">
        <v>28</v>
      </c>
      <c r="I223" s="203"/>
      <c r="J223" s="200"/>
      <c r="K223" s="200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148</v>
      </c>
      <c r="AU223" s="208" t="s">
        <v>82</v>
      </c>
      <c r="AV223" s="13" t="s">
        <v>80</v>
      </c>
      <c r="AW223" s="13" t="s">
        <v>34</v>
      </c>
      <c r="AX223" s="13" t="s">
        <v>73</v>
      </c>
      <c r="AY223" s="208" t="s">
        <v>137</v>
      </c>
    </row>
    <row r="224" spans="1:65" s="13" customFormat="1" ht="10.199999999999999">
      <c r="B224" s="199"/>
      <c r="C224" s="200"/>
      <c r="D224" s="194" t="s">
        <v>148</v>
      </c>
      <c r="E224" s="201" t="s">
        <v>28</v>
      </c>
      <c r="F224" s="202" t="s">
        <v>768</v>
      </c>
      <c r="G224" s="200"/>
      <c r="H224" s="201" t="s">
        <v>28</v>
      </c>
      <c r="I224" s="203"/>
      <c r="J224" s="200"/>
      <c r="K224" s="200"/>
      <c r="L224" s="204"/>
      <c r="M224" s="205"/>
      <c r="N224" s="206"/>
      <c r="O224" s="206"/>
      <c r="P224" s="206"/>
      <c r="Q224" s="206"/>
      <c r="R224" s="206"/>
      <c r="S224" s="206"/>
      <c r="T224" s="207"/>
      <c r="AT224" s="208" t="s">
        <v>148</v>
      </c>
      <c r="AU224" s="208" t="s">
        <v>82</v>
      </c>
      <c r="AV224" s="13" t="s">
        <v>80</v>
      </c>
      <c r="AW224" s="13" t="s">
        <v>34</v>
      </c>
      <c r="AX224" s="13" t="s">
        <v>73</v>
      </c>
      <c r="AY224" s="208" t="s">
        <v>137</v>
      </c>
    </row>
    <row r="225" spans="1:65" s="14" customFormat="1" ht="10.199999999999999">
      <c r="B225" s="209"/>
      <c r="C225" s="210"/>
      <c r="D225" s="194" t="s">
        <v>148</v>
      </c>
      <c r="E225" s="211" t="s">
        <v>28</v>
      </c>
      <c r="F225" s="212" t="s">
        <v>769</v>
      </c>
      <c r="G225" s="210"/>
      <c r="H225" s="213">
        <v>4.0000000000000001E-3</v>
      </c>
      <c r="I225" s="214"/>
      <c r="J225" s="210"/>
      <c r="K225" s="210"/>
      <c r="L225" s="215"/>
      <c r="M225" s="216"/>
      <c r="N225" s="217"/>
      <c r="O225" s="217"/>
      <c r="P225" s="217"/>
      <c r="Q225" s="217"/>
      <c r="R225" s="217"/>
      <c r="S225" s="217"/>
      <c r="T225" s="218"/>
      <c r="AT225" s="219" t="s">
        <v>148</v>
      </c>
      <c r="AU225" s="219" t="s">
        <v>82</v>
      </c>
      <c r="AV225" s="14" t="s">
        <v>82</v>
      </c>
      <c r="AW225" s="14" t="s">
        <v>34</v>
      </c>
      <c r="AX225" s="14" t="s">
        <v>73</v>
      </c>
      <c r="AY225" s="219" t="s">
        <v>137</v>
      </c>
    </row>
    <row r="226" spans="1:65" s="14" customFormat="1" ht="10.199999999999999">
      <c r="B226" s="209"/>
      <c r="C226" s="210"/>
      <c r="D226" s="194" t="s">
        <v>148</v>
      </c>
      <c r="E226" s="211" t="s">
        <v>28</v>
      </c>
      <c r="F226" s="212" t="s">
        <v>770</v>
      </c>
      <c r="G226" s="210"/>
      <c r="H226" s="213">
        <v>4.0000000000000001E-3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148</v>
      </c>
      <c r="AU226" s="219" t="s">
        <v>82</v>
      </c>
      <c r="AV226" s="14" t="s">
        <v>82</v>
      </c>
      <c r="AW226" s="14" t="s">
        <v>34</v>
      </c>
      <c r="AX226" s="14" t="s">
        <v>73</v>
      </c>
      <c r="AY226" s="219" t="s">
        <v>137</v>
      </c>
    </row>
    <row r="227" spans="1:65" s="13" customFormat="1" ht="10.199999999999999">
      <c r="B227" s="199"/>
      <c r="C227" s="200"/>
      <c r="D227" s="194" t="s">
        <v>148</v>
      </c>
      <c r="E227" s="201" t="s">
        <v>28</v>
      </c>
      <c r="F227" s="202" t="s">
        <v>771</v>
      </c>
      <c r="G227" s="200"/>
      <c r="H227" s="201" t="s">
        <v>28</v>
      </c>
      <c r="I227" s="203"/>
      <c r="J227" s="200"/>
      <c r="K227" s="200"/>
      <c r="L227" s="204"/>
      <c r="M227" s="205"/>
      <c r="N227" s="206"/>
      <c r="O227" s="206"/>
      <c r="P227" s="206"/>
      <c r="Q227" s="206"/>
      <c r="R227" s="206"/>
      <c r="S227" s="206"/>
      <c r="T227" s="207"/>
      <c r="AT227" s="208" t="s">
        <v>148</v>
      </c>
      <c r="AU227" s="208" t="s">
        <v>82</v>
      </c>
      <c r="AV227" s="13" t="s">
        <v>80</v>
      </c>
      <c r="AW227" s="13" t="s">
        <v>34</v>
      </c>
      <c r="AX227" s="13" t="s">
        <v>73</v>
      </c>
      <c r="AY227" s="208" t="s">
        <v>137</v>
      </c>
    </row>
    <row r="228" spans="1:65" s="14" customFormat="1" ht="10.199999999999999">
      <c r="B228" s="209"/>
      <c r="C228" s="210"/>
      <c r="D228" s="194" t="s">
        <v>148</v>
      </c>
      <c r="E228" s="211" t="s">
        <v>28</v>
      </c>
      <c r="F228" s="212" t="s">
        <v>772</v>
      </c>
      <c r="G228" s="210"/>
      <c r="H228" s="213">
        <v>5.0000000000000001E-3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148</v>
      </c>
      <c r="AU228" s="219" t="s">
        <v>82</v>
      </c>
      <c r="AV228" s="14" t="s">
        <v>82</v>
      </c>
      <c r="AW228" s="14" t="s">
        <v>34</v>
      </c>
      <c r="AX228" s="14" t="s">
        <v>73</v>
      </c>
      <c r="AY228" s="219" t="s">
        <v>137</v>
      </c>
    </row>
    <row r="229" spans="1:65" s="14" customFormat="1" ht="10.199999999999999">
      <c r="B229" s="209"/>
      <c r="C229" s="210"/>
      <c r="D229" s="194" t="s">
        <v>148</v>
      </c>
      <c r="E229" s="211" t="s">
        <v>28</v>
      </c>
      <c r="F229" s="212" t="s">
        <v>773</v>
      </c>
      <c r="G229" s="210"/>
      <c r="H229" s="213">
        <v>2E-3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148</v>
      </c>
      <c r="AU229" s="219" t="s">
        <v>82</v>
      </c>
      <c r="AV229" s="14" t="s">
        <v>82</v>
      </c>
      <c r="AW229" s="14" t="s">
        <v>34</v>
      </c>
      <c r="AX229" s="14" t="s">
        <v>73</v>
      </c>
      <c r="AY229" s="219" t="s">
        <v>137</v>
      </c>
    </row>
    <row r="230" spans="1:65" s="14" customFormat="1" ht="10.199999999999999">
      <c r="B230" s="209"/>
      <c r="C230" s="210"/>
      <c r="D230" s="194" t="s">
        <v>148</v>
      </c>
      <c r="E230" s="211" t="s">
        <v>28</v>
      </c>
      <c r="F230" s="212" t="s">
        <v>774</v>
      </c>
      <c r="G230" s="210"/>
      <c r="H230" s="213">
        <v>1E-3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148</v>
      </c>
      <c r="AU230" s="219" t="s">
        <v>82</v>
      </c>
      <c r="AV230" s="14" t="s">
        <v>82</v>
      </c>
      <c r="AW230" s="14" t="s">
        <v>34</v>
      </c>
      <c r="AX230" s="14" t="s">
        <v>73</v>
      </c>
      <c r="AY230" s="219" t="s">
        <v>137</v>
      </c>
    </row>
    <row r="231" spans="1:65" s="14" customFormat="1" ht="10.199999999999999">
      <c r="B231" s="209"/>
      <c r="C231" s="210"/>
      <c r="D231" s="194" t="s">
        <v>148</v>
      </c>
      <c r="E231" s="211" t="s">
        <v>28</v>
      </c>
      <c r="F231" s="212" t="s">
        <v>774</v>
      </c>
      <c r="G231" s="210"/>
      <c r="H231" s="213">
        <v>1E-3</v>
      </c>
      <c r="I231" s="214"/>
      <c r="J231" s="210"/>
      <c r="K231" s="210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148</v>
      </c>
      <c r="AU231" s="219" t="s">
        <v>82</v>
      </c>
      <c r="AV231" s="14" t="s">
        <v>82</v>
      </c>
      <c r="AW231" s="14" t="s">
        <v>34</v>
      </c>
      <c r="AX231" s="14" t="s">
        <v>73</v>
      </c>
      <c r="AY231" s="219" t="s">
        <v>137</v>
      </c>
    </row>
    <row r="232" spans="1:65" s="13" customFormat="1" ht="10.199999999999999">
      <c r="B232" s="199"/>
      <c r="C232" s="200"/>
      <c r="D232" s="194" t="s">
        <v>148</v>
      </c>
      <c r="E232" s="201" t="s">
        <v>28</v>
      </c>
      <c r="F232" s="202" t="s">
        <v>775</v>
      </c>
      <c r="G232" s="200"/>
      <c r="H232" s="201" t="s">
        <v>28</v>
      </c>
      <c r="I232" s="203"/>
      <c r="J232" s="200"/>
      <c r="K232" s="200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148</v>
      </c>
      <c r="AU232" s="208" t="s">
        <v>82</v>
      </c>
      <c r="AV232" s="13" t="s">
        <v>80</v>
      </c>
      <c r="AW232" s="13" t="s">
        <v>34</v>
      </c>
      <c r="AX232" s="13" t="s">
        <v>73</v>
      </c>
      <c r="AY232" s="208" t="s">
        <v>137</v>
      </c>
    </row>
    <row r="233" spans="1:65" s="14" customFormat="1" ht="10.199999999999999">
      <c r="B233" s="209"/>
      <c r="C233" s="210"/>
      <c r="D233" s="194" t="s">
        <v>148</v>
      </c>
      <c r="E233" s="211" t="s">
        <v>28</v>
      </c>
      <c r="F233" s="212" t="s">
        <v>776</v>
      </c>
      <c r="G233" s="210"/>
      <c r="H233" s="213">
        <v>1E-3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148</v>
      </c>
      <c r="AU233" s="219" t="s">
        <v>82</v>
      </c>
      <c r="AV233" s="14" t="s">
        <v>82</v>
      </c>
      <c r="AW233" s="14" t="s">
        <v>34</v>
      </c>
      <c r="AX233" s="14" t="s">
        <v>73</v>
      </c>
      <c r="AY233" s="219" t="s">
        <v>137</v>
      </c>
    </row>
    <row r="234" spans="1:65" s="14" customFormat="1" ht="10.199999999999999">
      <c r="B234" s="209"/>
      <c r="C234" s="210"/>
      <c r="D234" s="194" t="s">
        <v>148</v>
      </c>
      <c r="E234" s="211" t="s">
        <v>28</v>
      </c>
      <c r="F234" s="212" t="s">
        <v>777</v>
      </c>
      <c r="G234" s="210"/>
      <c r="H234" s="213">
        <v>2E-3</v>
      </c>
      <c r="I234" s="214"/>
      <c r="J234" s="210"/>
      <c r="K234" s="210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148</v>
      </c>
      <c r="AU234" s="219" t="s">
        <v>82</v>
      </c>
      <c r="AV234" s="14" t="s">
        <v>82</v>
      </c>
      <c r="AW234" s="14" t="s">
        <v>34</v>
      </c>
      <c r="AX234" s="14" t="s">
        <v>73</v>
      </c>
      <c r="AY234" s="219" t="s">
        <v>137</v>
      </c>
    </row>
    <row r="235" spans="1:65" s="14" customFormat="1" ht="10.199999999999999">
      <c r="B235" s="209"/>
      <c r="C235" s="210"/>
      <c r="D235" s="194" t="s">
        <v>148</v>
      </c>
      <c r="E235" s="211" t="s">
        <v>28</v>
      </c>
      <c r="F235" s="212" t="s">
        <v>778</v>
      </c>
      <c r="G235" s="210"/>
      <c r="H235" s="213">
        <v>8.0000000000000002E-3</v>
      </c>
      <c r="I235" s="214"/>
      <c r="J235" s="210"/>
      <c r="K235" s="210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148</v>
      </c>
      <c r="AU235" s="219" t="s">
        <v>82</v>
      </c>
      <c r="AV235" s="14" t="s">
        <v>82</v>
      </c>
      <c r="AW235" s="14" t="s">
        <v>34</v>
      </c>
      <c r="AX235" s="14" t="s">
        <v>73</v>
      </c>
      <c r="AY235" s="219" t="s">
        <v>137</v>
      </c>
    </row>
    <row r="236" spans="1:65" s="14" customFormat="1" ht="10.199999999999999">
      <c r="B236" s="209"/>
      <c r="C236" s="210"/>
      <c r="D236" s="194" t="s">
        <v>148</v>
      </c>
      <c r="E236" s="211" t="s">
        <v>28</v>
      </c>
      <c r="F236" s="212" t="s">
        <v>779</v>
      </c>
      <c r="G236" s="210"/>
      <c r="H236" s="213">
        <v>2E-3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148</v>
      </c>
      <c r="AU236" s="219" t="s">
        <v>82</v>
      </c>
      <c r="AV236" s="14" t="s">
        <v>82</v>
      </c>
      <c r="AW236" s="14" t="s">
        <v>34</v>
      </c>
      <c r="AX236" s="14" t="s">
        <v>73</v>
      </c>
      <c r="AY236" s="219" t="s">
        <v>137</v>
      </c>
    </row>
    <row r="237" spans="1:65" s="15" customFormat="1" ht="10.199999999999999">
      <c r="B237" s="220"/>
      <c r="C237" s="221"/>
      <c r="D237" s="194" t="s">
        <v>148</v>
      </c>
      <c r="E237" s="222" t="s">
        <v>28</v>
      </c>
      <c r="F237" s="223" t="s">
        <v>154</v>
      </c>
      <c r="G237" s="221"/>
      <c r="H237" s="224">
        <v>3.0000000000000006E-2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148</v>
      </c>
      <c r="AU237" s="230" t="s">
        <v>82</v>
      </c>
      <c r="AV237" s="15" t="s">
        <v>144</v>
      </c>
      <c r="AW237" s="15" t="s">
        <v>34</v>
      </c>
      <c r="AX237" s="15" t="s">
        <v>80</v>
      </c>
      <c r="AY237" s="230" t="s">
        <v>137</v>
      </c>
    </row>
    <row r="238" spans="1:65" s="12" customFormat="1" ht="22.8" customHeight="1">
      <c r="B238" s="165"/>
      <c r="C238" s="166"/>
      <c r="D238" s="167" t="s">
        <v>72</v>
      </c>
      <c r="E238" s="179" t="s">
        <v>606</v>
      </c>
      <c r="F238" s="179" t="s">
        <v>607</v>
      </c>
      <c r="G238" s="166"/>
      <c r="H238" s="166"/>
      <c r="I238" s="169"/>
      <c r="J238" s="180">
        <f>BK238</f>
        <v>0</v>
      </c>
      <c r="K238" s="166"/>
      <c r="L238" s="171"/>
      <c r="M238" s="172"/>
      <c r="N238" s="173"/>
      <c r="O238" s="173"/>
      <c r="P238" s="174">
        <f>SUM(P239:P246)</f>
        <v>0</v>
      </c>
      <c r="Q238" s="173"/>
      <c r="R238" s="174">
        <f>SUM(R239:R246)</f>
        <v>0</v>
      </c>
      <c r="S238" s="173"/>
      <c r="T238" s="175">
        <f>SUM(T239:T246)</f>
        <v>0</v>
      </c>
      <c r="AR238" s="176" t="s">
        <v>80</v>
      </c>
      <c r="AT238" s="177" t="s">
        <v>72</v>
      </c>
      <c r="AU238" s="177" t="s">
        <v>80</v>
      </c>
      <c r="AY238" s="176" t="s">
        <v>137</v>
      </c>
      <c r="BK238" s="178">
        <f>SUM(BK239:BK246)</f>
        <v>0</v>
      </c>
    </row>
    <row r="239" spans="1:65" s="2" customFormat="1" ht="16.5" customHeight="1">
      <c r="A239" s="36"/>
      <c r="B239" s="37"/>
      <c r="C239" s="181" t="s">
        <v>331</v>
      </c>
      <c r="D239" s="181" t="s">
        <v>139</v>
      </c>
      <c r="E239" s="182" t="s">
        <v>616</v>
      </c>
      <c r="F239" s="183" t="s">
        <v>780</v>
      </c>
      <c r="G239" s="184" t="s">
        <v>357</v>
      </c>
      <c r="H239" s="185">
        <v>5.7859999999999996</v>
      </c>
      <c r="I239" s="186"/>
      <c r="J239" s="187">
        <f>ROUND(I239*H239,2)</f>
        <v>0</v>
      </c>
      <c r="K239" s="183" t="s">
        <v>28</v>
      </c>
      <c r="L239" s="41"/>
      <c r="M239" s="188" t="s">
        <v>28</v>
      </c>
      <c r="N239" s="189" t="s">
        <v>46</v>
      </c>
      <c r="O239" s="67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2" t="s">
        <v>144</v>
      </c>
      <c r="AT239" s="192" t="s">
        <v>139</v>
      </c>
      <c r="AU239" s="192" t="s">
        <v>82</v>
      </c>
      <c r="AY239" s="19" t="s">
        <v>137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9" t="s">
        <v>144</v>
      </c>
      <c r="BK239" s="193">
        <f>ROUND(I239*H239,2)</f>
        <v>0</v>
      </c>
      <c r="BL239" s="19" t="s">
        <v>144</v>
      </c>
      <c r="BM239" s="192" t="s">
        <v>781</v>
      </c>
    </row>
    <row r="240" spans="1:65" s="2" customFormat="1" ht="10.199999999999999">
      <c r="A240" s="36"/>
      <c r="B240" s="37"/>
      <c r="C240" s="38"/>
      <c r="D240" s="194" t="s">
        <v>146</v>
      </c>
      <c r="E240" s="38"/>
      <c r="F240" s="195" t="s">
        <v>782</v>
      </c>
      <c r="G240" s="38"/>
      <c r="H240" s="38"/>
      <c r="I240" s="196"/>
      <c r="J240" s="38"/>
      <c r="K240" s="38"/>
      <c r="L240" s="41"/>
      <c r="M240" s="197"/>
      <c r="N240" s="198"/>
      <c r="O240" s="67"/>
      <c r="P240" s="67"/>
      <c r="Q240" s="67"/>
      <c r="R240" s="67"/>
      <c r="S240" s="67"/>
      <c r="T240" s="68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146</v>
      </c>
      <c r="AU240" s="19" t="s">
        <v>82</v>
      </c>
    </row>
    <row r="241" spans="1:65" s="13" customFormat="1" ht="10.199999999999999">
      <c r="B241" s="199"/>
      <c r="C241" s="200"/>
      <c r="D241" s="194" t="s">
        <v>148</v>
      </c>
      <c r="E241" s="201" t="s">
        <v>28</v>
      </c>
      <c r="F241" s="202" t="s">
        <v>783</v>
      </c>
      <c r="G241" s="200"/>
      <c r="H241" s="201" t="s">
        <v>28</v>
      </c>
      <c r="I241" s="203"/>
      <c r="J241" s="200"/>
      <c r="K241" s="200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148</v>
      </c>
      <c r="AU241" s="208" t="s">
        <v>82</v>
      </c>
      <c r="AV241" s="13" t="s">
        <v>80</v>
      </c>
      <c r="AW241" s="13" t="s">
        <v>34</v>
      </c>
      <c r="AX241" s="13" t="s">
        <v>73</v>
      </c>
      <c r="AY241" s="208" t="s">
        <v>137</v>
      </c>
    </row>
    <row r="242" spans="1:65" s="13" customFormat="1" ht="10.199999999999999">
      <c r="B242" s="199"/>
      <c r="C242" s="200"/>
      <c r="D242" s="194" t="s">
        <v>148</v>
      </c>
      <c r="E242" s="201" t="s">
        <v>28</v>
      </c>
      <c r="F242" s="202" t="s">
        <v>784</v>
      </c>
      <c r="G242" s="200"/>
      <c r="H242" s="201" t="s">
        <v>28</v>
      </c>
      <c r="I242" s="203"/>
      <c r="J242" s="200"/>
      <c r="K242" s="200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148</v>
      </c>
      <c r="AU242" s="208" t="s">
        <v>82</v>
      </c>
      <c r="AV242" s="13" t="s">
        <v>80</v>
      </c>
      <c r="AW242" s="13" t="s">
        <v>34</v>
      </c>
      <c r="AX242" s="13" t="s">
        <v>73</v>
      </c>
      <c r="AY242" s="208" t="s">
        <v>137</v>
      </c>
    </row>
    <row r="243" spans="1:65" s="14" customFormat="1" ht="10.199999999999999">
      <c r="B243" s="209"/>
      <c r="C243" s="210"/>
      <c r="D243" s="194" t="s">
        <v>148</v>
      </c>
      <c r="E243" s="211" t="s">
        <v>28</v>
      </c>
      <c r="F243" s="212" t="s">
        <v>785</v>
      </c>
      <c r="G243" s="210"/>
      <c r="H243" s="213">
        <v>4.7300000000000004</v>
      </c>
      <c r="I243" s="214"/>
      <c r="J243" s="210"/>
      <c r="K243" s="210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148</v>
      </c>
      <c r="AU243" s="219" t="s">
        <v>82</v>
      </c>
      <c r="AV243" s="14" t="s">
        <v>82</v>
      </c>
      <c r="AW243" s="14" t="s">
        <v>34</v>
      </c>
      <c r="AX243" s="14" t="s">
        <v>73</v>
      </c>
      <c r="AY243" s="219" t="s">
        <v>137</v>
      </c>
    </row>
    <row r="244" spans="1:65" s="13" customFormat="1" ht="10.199999999999999">
      <c r="B244" s="199"/>
      <c r="C244" s="200"/>
      <c r="D244" s="194" t="s">
        <v>148</v>
      </c>
      <c r="E244" s="201" t="s">
        <v>28</v>
      </c>
      <c r="F244" s="202" t="s">
        <v>786</v>
      </c>
      <c r="G244" s="200"/>
      <c r="H244" s="201" t="s">
        <v>28</v>
      </c>
      <c r="I244" s="203"/>
      <c r="J244" s="200"/>
      <c r="K244" s="200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148</v>
      </c>
      <c r="AU244" s="208" t="s">
        <v>82</v>
      </c>
      <c r="AV244" s="13" t="s">
        <v>80</v>
      </c>
      <c r="AW244" s="13" t="s">
        <v>34</v>
      </c>
      <c r="AX244" s="13" t="s">
        <v>73</v>
      </c>
      <c r="AY244" s="208" t="s">
        <v>137</v>
      </c>
    </row>
    <row r="245" spans="1:65" s="14" customFormat="1" ht="10.199999999999999">
      <c r="B245" s="209"/>
      <c r="C245" s="210"/>
      <c r="D245" s="194" t="s">
        <v>148</v>
      </c>
      <c r="E245" s="211" t="s">
        <v>28</v>
      </c>
      <c r="F245" s="212" t="s">
        <v>787</v>
      </c>
      <c r="G245" s="210"/>
      <c r="H245" s="213">
        <v>1.056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148</v>
      </c>
      <c r="AU245" s="219" t="s">
        <v>82</v>
      </c>
      <c r="AV245" s="14" t="s">
        <v>82</v>
      </c>
      <c r="AW245" s="14" t="s">
        <v>34</v>
      </c>
      <c r="AX245" s="14" t="s">
        <v>73</v>
      </c>
      <c r="AY245" s="219" t="s">
        <v>137</v>
      </c>
    </row>
    <row r="246" spans="1:65" s="15" customFormat="1" ht="10.199999999999999">
      <c r="B246" s="220"/>
      <c r="C246" s="221"/>
      <c r="D246" s="194" t="s">
        <v>148</v>
      </c>
      <c r="E246" s="222" t="s">
        <v>28</v>
      </c>
      <c r="F246" s="223" t="s">
        <v>154</v>
      </c>
      <c r="G246" s="221"/>
      <c r="H246" s="224">
        <v>5.7860000000000005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148</v>
      </c>
      <c r="AU246" s="230" t="s">
        <v>82</v>
      </c>
      <c r="AV246" s="15" t="s">
        <v>144</v>
      </c>
      <c r="AW246" s="15" t="s">
        <v>34</v>
      </c>
      <c r="AX246" s="15" t="s">
        <v>80</v>
      </c>
      <c r="AY246" s="230" t="s">
        <v>137</v>
      </c>
    </row>
    <row r="247" spans="1:65" s="12" customFormat="1" ht="22.8" customHeight="1">
      <c r="B247" s="165"/>
      <c r="C247" s="166"/>
      <c r="D247" s="167" t="s">
        <v>72</v>
      </c>
      <c r="E247" s="179" t="s">
        <v>627</v>
      </c>
      <c r="F247" s="179" t="s">
        <v>628</v>
      </c>
      <c r="G247" s="166"/>
      <c r="H247" s="166"/>
      <c r="I247" s="169"/>
      <c r="J247" s="180">
        <f>BK247</f>
        <v>0</v>
      </c>
      <c r="K247" s="166"/>
      <c r="L247" s="171"/>
      <c r="M247" s="172"/>
      <c r="N247" s="173"/>
      <c r="O247" s="173"/>
      <c r="P247" s="174">
        <f>SUM(P248:P249)</f>
        <v>0</v>
      </c>
      <c r="Q247" s="173"/>
      <c r="R247" s="174">
        <f>SUM(R248:R249)</f>
        <v>0</v>
      </c>
      <c r="S247" s="173"/>
      <c r="T247" s="175">
        <f>SUM(T248:T249)</f>
        <v>0</v>
      </c>
      <c r="AR247" s="176" t="s">
        <v>80</v>
      </c>
      <c r="AT247" s="177" t="s">
        <v>72</v>
      </c>
      <c r="AU247" s="177" t="s">
        <v>80</v>
      </c>
      <c r="AY247" s="176" t="s">
        <v>137</v>
      </c>
      <c r="BK247" s="178">
        <f>SUM(BK248:BK249)</f>
        <v>0</v>
      </c>
    </row>
    <row r="248" spans="1:65" s="2" customFormat="1" ht="16.5" customHeight="1">
      <c r="A248" s="36"/>
      <c r="B248" s="37"/>
      <c r="C248" s="181" t="s">
        <v>337</v>
      </c>
      <c r="D248" s="181" t="s">
        <v>139</v>
      </c>
      <c r="E248" s="182" t="s">
        <v>630</v>
      </c>
      <c r="F248" s="183" t="s">
        <v>631</v>
      </c>
      <c r="G248" s="184" t="s">
        <v>357</v>
      </c>
      <c r="H248" s="185">
        <v>8.2899999999999991</v>
      </c>
      <c r="I248" s="186"/>
      <c r="J248" s="187">
        <f>ROUND(I248*H248,2)</f>
        <v>0</v>
      </c>
      <c r="K248" s="183" t="s">
        <v>143</v>
      </c>
      <c r="L248" s="41"/>
      <c r="M248" s="188" t="s">
        <v>28</v>
      </c>
      <c r="N248" s="189" t="s">
        <v>46</v>
      </c>
      <c r="O248" s="67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2" t="s">
        <v>144</v>
      </c>
      <c r="AT248" s="192" t="s">
        <v>139</v>
      </c>
      <c r="AU248" s="192" t="s">
        <v>82</v>
      </c>
      <c r="AY248" s="19" t="s">
        <v>137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9" t="s">
        <v>144</v>
      </c>
      <c r="BK248" s="193">
        <f>ROUND(I248*H248,2)</f>
        <v>0</v>
      </c>
      <c r="BL248" s="19" t="s">
        <v>144</v>
      </c>
      <c r="BM248" s="192" t="s">
        <v>632</v>
      </c>
    </row>
    <row r="249" spans="1:65" s="2" customFormat="1" ht="10.199999999999999">
      <c r="A249" s="36"/>
      <c r="B249" s="37"/>
      <c r="C249" s="38"/>
      <c r="D249" s="194" t="s">
        <v>146</v>
      </c>
      <c r="E249" s="38"/>
      <c r="F249" s="195" t="s">
        <v>633</v>
      </c>
      <c r="G249" s="38"/>
      <c r="H249" s="38"/>
      <c r="I249" s="196"/>
      <c r="J249" s="38"/>
      <c r="K249" s="38"/>
      <c r="L249" s="41"/>
      <c r="M249" s="197"/>
      <c r="N249" s="198"/>
      <c r="O249" s="67"/>
      <c r="P249" s="67"/>
      <c r="Q249" s="67"/>
      <c r="R249" s="67"/>
      <c r="S249" s="67"/>
      <c r="T249" s="68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146</v>
      </c>
      <c r="AU249" s="19" t="s">
        <v>82</v>
      </c>
    </row>
    <row r="250" spans="1:65" s="12" customFormat="1" ht="25.95" customHeight="1">
      <c r="B250" s="165"/>
      <c r="C250" s="166"/>
      <c r="D250" s="167" t="s">
        <v>72</v>
      </c>
      <c r="E250" s="168" t="s">
        <v>788</v>
      </c>
      <c r="F250" s="168" t="s">
        <v>789</v>
      </c>
      <c r="G250" s="166"/>
      <c r="H250" s="166"/>
      <c r="I250" s="169"/>
      <c r="J250" s="170">
        <f>BK250</f>
        <v>0</v>
      </c>
      <c r="K250" s="166"/>
      <c r="L250" s="171"/>
      <c r="M250" s="172"/>
      <c r="N250" s="173"/>
      <c r="O250" s="173"/>
      <c r="P250" s="174">
        <f>P251</f>
        <v>0</v>
      </c>
      <c r="Q250" s="173"/>
      <c r="R250" s="174">
        <f>R251</f>
        <v>1.2999999999999999E-3</v>
      </c>
      <c r="S250" s="173"/>
      <c r="T250" s="175">
        <f>T251</f>
        <v>0</v>
      </c>
      <c r="AR250" s="176" t="s">
        <v>82</v>
      </c>
      <c r="AT250" s="177" t="s">
        <v>72</v>
      </c>
      <c r="AU250" s="177" t="s">
        <v>73</v>
      </c>
      <c r="AY250" s="176" t="s">
        <v>137</v>
      </c>
      <c r="BK250" s="178">
        <f>BK251</f>
        <v>0</v>
      </c>
    </row>
    <row r="251" spans="1:65" s="12" customFormat="1" ht="22.8" customHeight="1">
      <c r="B251" s="165"/>
      <c r="C251" s="166"/>
      <c r="D251" s="167" t="s">
        <v>72</v>
      </c>
      <c r="E251" s="179" t="s">
        <v>790</v>
      </c>
      <c r="F251" s="179" t="s">
        <v>791</v>
      </c>
      <c r="G251" s="166"/>
      <c r="H251" s="166"/>
      <c r="I251" s="169"/>
      <c r="J251" s="180">
        <f>BK251</f>
        <v>0</v>
      </c>
      <c r="K251" s="166"/>
      <c r="L251" s="171"/>
      <c r="M251" s="172"/>
      <c r="N251" s="173"/>
      <c r="O251" s="173"/>
      <c r="P251" s="174">
        <f>SUM(P252:P261)</f>
        <v>0</v>
      </c>
      <c r="Q251" s="173"/>
      <c r="R251" s="174">
        <f>SUM(R252:R261)</f>
        <v>1.2999999999999999E-3</v>
      </c>
      <c r="S251" s="173"/>
      <c r="T251" s="175">
        <f>SUM(T252:T261)</f>
        <v>0</v>
      </c>
      <c r="AR251" s="176" t="s">
        <v>82</v>
      </c>
      <c r="AT251" s="177" t="s">
        <v>72</v>
      </c>
      <c r="AU251" s="177" t="s">
        <v>80</v>
      </c>
      <c r="AY251" s="176" t="s">
        <v>137</v>
      </c>
      <c r="BK251" s="178">
        <f>SUM(BK252:BK261)</f>
        <v>0</v>
      </c>
    </row>
    <row r="252" spans="1:65" s="2" customFormat="1" ht="16.5" customHeight="1">
      <c r="A252" s="36"/>
      <c r="B252" s="37"/>
      <c r="C252" s="181" t="s">
        <v>346</v>
      </c>
      <c r="D252" s="181" t="s">
        <v>139</v>
      </c>
      <c r="E252" s="182" t="s">
        <v>792</v>
      </c>
      <c r="F252" s="183" t="s">
        <v>793</v>
      </c>
      <c r="G252" s="184" t="s">
        <v>142</v>
      </c>
      <c r="H252" s="185">
        <v>1.718</v>
      </c>
      <c r="I252" s="186"/>
      <c r="J252" s="187">
        <f>ROUND(I252*H252,2)</f>
        <v>0</v>
      </c>
      <c r="K252" s="183" t="s">
        <v>143</v>
      </c>
      <c r="L252" s="41"/>
      <c r="M252" s="188" t="s">
        <v>28</v>
      </c>
      <c r="N252" s="189" t="s">
        <v>46</v>
      </c>
      <c r="O252" s="67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2" t="s">
        <v>282</v>
      </c>
      <c r="AT252" s="192" t="s">
        <v>139</v>
      </c>
      <c r="AU252" s="192" t="s">
        <v>82</v>
      </c>
      <c r="AY252" s="19" t="s">
        <v>137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9" t="s">
        <v>144</v>
      </c>
      <c r="BK252" s="193">
        <f>ROUND(I252*H252,2)</f>
        <v>0</v>
      </c>
      <c r="BL252" s="19" t="s">
        <v>282</v>
      </c>
      <c r="BM252" s="192" t="s">
        <v>794</v>
      </c>
    </row>
    <row r="253" spans="1:65" s="2" customFormat="1" ht="10.199999999999999">
      <c r="A253" s="36"/>
      <c r="B253" s="37"/>
      <c r="C253" s="38"/>
      <c r="D253" s="194" t="s">
        <v>146</v>
      </c>
      <c r="E253" s="38"/>
      <c r="F253" s="195" t="s">
        <v>795</v>
      </c>
      <c r="G253" s="38"/>
      <c r="H253" s="38"/>
      <c r="I253" s="196"/>
      <c r="J253" s="38"/>
      <c r="K253" s="38"/>
      <c r="L253" s="41"/>
      <c r="M253" s="197"/>
      <c r="N253" s="198"/>
      <c r="O253" s="67"/>
      <c r="P253" s="67"/>
      <c r="Q253" s="67"/>
      <c r="R253" s="67"/>
      <c r="S253" s="67"/>
      <c r="T253" s="68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146</v>
      </c>
      <c r="AU253" s="19" t="s">
        <v>82</v>
      </c>
    </row>
    <row r="254" spans="1:65" s="13" customFormat="1" ht="10.199999999999999">
      <c r="B254" s="199"/>
      <c r="C254" s="200"/>
      <c r="D254" s="194" t="s">
        <v>148</v>
      </c>
      <c r="E254" s="201" t="s">
        <v>28</v>
      </c>
      <c r="F254" s="202" t="s">
        <v>796</v>
      </c>
      <c r="G254" s="200"/>
      <c r="H254" s="201" t="s">
        <v>28</v>
      </c>
      <c r="I254" s="203"/>
      <c r="J254" s="200"/>
      <c r="K254" s="200"/>
      <c r="L254" s="204"/>
      <c r="M254" s="205"/>
      <c r="N254" s="206"/>
      <c r="O254" s="206"/>
      <c r="P254" s="206"/>
      <c r="Q254" s="206"/>
      <c r="R254" s="206"/>
      <c r="S254" s="206"/>
      <c r="T254" s="207"/>
      <c r="AT254" s="208" t="s">
        <v>148</v>
      </c>
      <c r="AU254" s="208" t="s">
        <v>82</v>
      </c>
      <c r="AV254" s="13" t="s">
        <v>80</v>
      </c>
      <c r="AW254" s="13" t="s">
        <v>34</v>
      </c>
      <c r="AX254" s="13" t="s">
        <v>73</v>
      </c>
      <c r="AY254" s="208" t="s">
        <v>137</v>
      </c>
    </row>
    <row r="255" spans="1:65" s="14" customFormat="1" ht="10.199999999999999">
      <c r="B255" s="209"/>
      <c r="C255" s="210"/>
      <c r="D255" s="194" t="s">
        <v>148</v>
      </c>
      <c r="E255" s="211" t="s">
        <v>28</v>
      </c>
      <c r="F255" s="212" t="s">
        <v>797</v>
      </c>
      <c r="G255" s="210"/>
      <c r="H255" s="213">
        <v>1.718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148</v>
      </c>
      <c r="AU255" s="219" t="s">
        <v>82</v>
      </c>
      <c r="AV255" s="14" t="s">
        <v>82</v>
      </c>
      <c r="AW255" s="14" t="s">
        <v>34</v>
      </c>
      <c r="AX255" s="14" t="s">
        <v>80</v>
      </c>
      <c r="AY255" s="219" t="s">
        <v>137</v>
      </c>
    </row>
    <row r="256" spans="1:65" s="2" customFormat="1" ht="16.5" customHeight="1">
      <c r="A256" s="36"/>
      <c r="B256" s="37"/>
      <c r="C256" s="242" t="s">
        <v>353</v>
      </c>
      <c r="D256" s="242" t="s">
        <v>354</v>
      </c>
      <c r="E256" s="243" t="s">
        <v>798</v>
      </c>
      <c r="F256" s="244" t="s">
        <v>799</v>
      </c>
      <c r="G256" s="245" t="s">
        <v>800</v>
      </c>
      <c r="H256" s="246">
        <v>1</v>
      </c>
      <c r="I256" s="247"/>
      <c r="J256" s="248">
        <f>ROUND(I256*H256,2)</f>
        <v>0</v>
      </c>
      <c r="K256" s="244" t="s">
        <v>143</v>
      </c>
      <c r="L256" s="249"/>
      <c r="M256" s="250" t="s">
        <v>28</v>
      </c>
      <c r="N256" s="251" t="s">
        <v>46</v>
      </c>
      <c r="O256" s="67"/>
      <c r="P256" s="190">
        <f>O256*H256</f>
        <v>0</v>
      </c>
      <c r="Q256" s="190">
        <v>1.2999999999999999E-3</v>
      </c>
      <c r="R256" s="190">
        <f>Q256*H256</f>
        <v>1.2999999999999999E-3</v>
      </c>
      <c r="S256" s="190">
        <v>0</v>
      </c>
      <c r="T256" s="19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2" t="s">
        <v>410</v>
      </c>
      <c r="AT256" s="192" t="s">
        <v>354</v>
      </c>
      <c r="AU256" s="192" t="s">
        <v>82</v>
      </c>
      <c r="AY256" s="19" t="s">
        <v>137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9" t="s">
        <v>144</v>
      </c>
      <c r="BK256" s="193">
        <f>ROUND(I256*H256,2)</f>
        <v>0</v>
      </c>
      <c r="BL256" s="19" t="s">
        <v>282</v>
      </c>
      <c r="BM256" s="192" t="s">
        <v>801</v>
      </c>
    </row>
    <row r="257" spans="1:65" s="2" customFormat="1" ht="10.199999999999999">
      <c r="A257" s="36"/>
      <c r="B257" s="37"/>
      <c r="C257" s="38"/>
      <c r="D257" s="194" t="s">
        <v>146</v>
      </c>
      <c r="E257" s="38"/>
      <c r="F257" s="195" t="s">
        <v>799</v>
      </c>
      <c r="G257" s="38"/>
      <c r="H257" s="38"/>
      <c r="I257" s="196"/>
      <c r="J257" s="38"/>
      <c r="K257" s="38"/>
      <c r="L257" s="41"/>
      <c r="M257" s="197"/>
      <c r="N257" s="198"/>
      <c r="O257" s="67"/>
      <c r="P257" s="67"/>
      <c r="Q257" s="67"/>
      <c r="R257" s="67"/>
      <c r="S257" s="67"/>
      <c r="T257" s="68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146</v>
      </c>
      <c r="AU257" s="19" t="s">
        <v>82</v>
      </c>
    </row>
    <row r="258" spans="1:65" s="13" customFormat="1" ht="10.199999999999999">
      <c r="B258" s="199"/>
      <c r="C258" s="200"/>
      <c r="D258" s="194" t="s">
        <v>148</v>
      </c>
      <c r="E258" s="201" t="s">
        <v>28</v>
      </c>
      <c r="F258" s="202" t="s">
        <v>802</v>
      </c>
      <c r="G258" s="200"/>
      <c r="H258" s="201" t="s">
        <v>28</v>
      </c>
      <c r="I258" s="203"/>
      <c r="J258" s="200"/>
      <c r="K258" s="200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148</v>
      </c>
      <c r="AU258" s="208" t="s">
        <v>82</v>
      </c>
      <c r="AV258" s="13" t="s">
        <v>80</v>
      </c>
      <c r="AW258" s="13" t="s">
        <v>34</v>
      </c>
      <c r="AX258" s="13" t="s">
        <v>73</v>
      </c>
      <c r="AY258" s="208" t="s">
        <v>137</v>
      </c>
    </row>
    <row r="259" spans="1:65" s="14" customFormat="1" ht="10.199999999999999">
      <c r="B259" s="209"/>
      <c r="C259" s="210"/>
      <c r="D259" s="194" t="s">
        <v>148</v>
      </c>
      <c r="E259" s="211" t="s">
        <v>28</v>
      </c>
      <c r="F259" s="212" t="s">
        <v>803</v>
      </c>
      <c r="G259" s="210"/>
      <c r="H259" s="213">
        <v>1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148</v>
      </c>
      <c r="AU259" s="219" t="s">
        <v>82</v>
      </c>
      <c r="AV259" s="14" t="s">
        <v>82</v>
      </c>
      <c r="AW259" s="14" t="s">
        <v>34</v>
      </c>
      <c r="AX259" s="14" t="s">
        <v>80</v>
      </c>
      <c r="AY259" s="219" t="s">
        <v>137</v>
      </c>
    </row>
    <row r="260" spans="1:65" s="2" customFormat="1" ht="16.5" customHeight="1">
      <c r="A260" s="36"/>
      <c r="B260" s="37"/>
      <c r="C260" s="181" t="s">
        <v>361</v>
      </c>
      <c r="D260" s="181" t="s">
        <v>139</v>
      </c>
      <c r="E260" s="182" t="s">
        <v>804</v>
      </c>
      <c r="F260" s="183" t="s">
        <v>805</v>
      </c>
      <c r="G260" s="184" t="s">
        <v>357</v>
      </c>
      <c r="H260" s="185">
        <v>1E-3</v>
      </c>
      <c r="I260" s="186"/>
      <c r="J260" s="187">
        <f>ROUND(I260*H260,2)</f>
        <v>0</v>
      </c>
      <c r="K260" s="183" t="s">
        <v>143</v>
      </c>
      <c r="L260" s="41"/>
      <c r="M260" s="188" t="s">
        <v>28</v>
      </c>
      <c r="N260" s="189" t="s">
        <v>46</v>
      </c>
      <c r="O260" s="67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2" t="s">
        <v>282</v>
      </c>
      <c r="AT260" s="192" t="s">
        <v>139</v>
      </c>
      <c r="AU260" s="192" t="s">
        <v>82</v>
      </c>
      <c r="AY260" s="19" t="s">
        <v>137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9" t="s">
        <v>144</v>
      </c>
      <c r="BK260" s="193">
        <f>ROUND(I260*H260,2)</f>
        <v>0</v>
      </c>
      <c r="BL260" s="19" t="s">
        <v>282</v>
      </c>
      <c r="BM260" s="192" t="s">
        <v>806</v>
      </c>
    </row>
    <row r="261" spans="1:65" s="2" customFormat="1" ht="19.2">
      <c r="A261" s="36"/>
      <c r="B261" s="37"/>
      <c r="C261" s="38"/>
      <c r="D261" s="194" t="s">
        <v>146</v>
      </c>
      <c r="E261" s="38"/>
      <c r="F261" s="195" t="s">
        <v>807</v>
      </c>
      <c r="G261" s="38"/>
      <c r="H261" s="38"/>
      <c r="I261" s="196"/>
      <c r="J261" s="38"/>
      <c r="K261" s="38"/>
      <c r="L261" s="41"/>
      <c r="M261" s="252"/>
      <c r="N261" s="253"/>
      <c r="O261" s="254"/>
      <c r="P261" s="254"/>
      <c r="Q261" s="254"/>
      <c r="R261" s="254"/>
      <c r="S261" s="254"/>
      <c r="T261" s="255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146</v>
      </c>
      <c r="AU261" s="19" t="s">
        <v>82</v>
      </c>
    </row>
    <row r="262" spans="1:65" s="2" customFormat="1" ht="6.9" customHeight="1">
      <c r="A262" s="36"/>
      <c r="B262" s="50"/>
      <c r="C262" s="51"/>
      <c r="D262" s="51"/>
      <c r="E262" s="51"/>
      <c r="F262" s="51"/>
      <c r="G262" s="51"/>
      <c r="H262" s="51"/>
      <c r="I262" s="51"/>
      <c r="J262" s="51"/>
      <c r="K262" s="51"/>
      <c r="L262" s="41"/>
      <c r="M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</row>
  </sheetData>
  <sheetProtection algorithmName="SHA-512" hashValue="ERhfwLFRl+PUfUu8P6SMd+3vlp3DBLhGqDUSZm9ortyjdg32KVrGbAUlWG4tOgflTX8y+Y56zaNaHke+7nXOKg==" saltValue="bUok30ASDDITeFDyKxahxY/S3qCzax7XmJES62+TyIqLLe8V+OvvqNJnVroz55EH9PiKB95e9qLzajz/XFN7PQ==" spinCount="100000" sheet="1" objects="1" scenarios="1" formatColumns="0" formatRows="0" autoFilter="0"/>
  <autoFilter ref="C92:K261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52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95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1:46" s="1" customFormat="1" ht="24.9" customHeight="1">
      <c r="B4" s="22"/>
      <c r="D4" s="113" t="s">
        <v>104</v>
      </c>
      <c r="L4" s="22"/>
      <c r="M4" s="114" t="s">
        <v>10</v>
      </c>
      <c r="AT4" s="19" t="s">
        <v>34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15" t="s">
        <v>16</v>
      </c>
      <c r="L6" s="22"/>
    </row>
    <row r="7" spans="1:46" s="1" customFormat="1" ht="16.5" customHeight="1">
      <c r="B7" s="22"/>
      <c r="E7" s="387" t="str">
        <f>'Rekapitulace stavby'!K6</f>
        <v>Olešnický potok, Čestice, rekonstrukce koryta, ř. km 0,600 – 0,900</v>
      </c>
      <c r="F7" s="388"/>
      <c r="G7" s="388"/>
      <c r="H7" s="388"/>
      <c r="L7" s="22"/>
    </row>
    <row r="8" spans="1:46" s="1" customFormat="1" ht="12" customHeight="1">
      <c r="B8" s="22"/>
      <c r="D8" s="115" t="s">
        <v>105</v>
      </c>
      <c r="L8" s="22"/>
    </row>
    <row r="9" spans="1:46" s="2" customFormat="1" ht="16.5" customHeight="1">
      <c r="A9" s="36"/>
      <c r="B9" s="41"/>
      <c r="C9" s="36"/>
      <c r="D9" s="36"/>
      <c r="E9" s="387" t="s">
        <v>808</v>
      </c>
      <c r="F9" s="389"/>
      <c r="G9" s="389"/>
      <c r="H9" s="389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5" t="s">
        <v>107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390" t="s">
        <v>809</v>
      </c>
      <c r="F11" s="389"/>
      <c r="G11" s="389"/>
      <c r="H11" s="389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0.199999999999999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14. 8. 2020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8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3" t="s">
        <v>109</v>
      </c>
      <c r="F29" s="393"/>
      <c r="G29" s="393"/>
      <c r="H29" s="393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ROUND(J97, 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125" t="s">
        <v>43</v>
      </c>
      <c r="E35" s="115" t="s">
        <v>44</v>
      </c>
      <c r="F35" s="126">
        <f>ROUND((SUM(BE97:BE551)),  2)</f>
        <v>0</v>
      </c>
      <c r="G35" s="36"/>
      <c r="H35" s="36"/>
      <c r="I35" s="127">
        <v>0.21</v>
      </c>
      <c r="J35" s="126">
        <f>ROUND(((SUM(BE97:BE551))*I35),  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5" t="s">
        <v>45</v>
      </c>
      <c r="F36" s="126">
        <f>ROUND((SUM(BF97:BF551)),  2)</f>
        <v>0</v>
      </c>
      <c r="G36" s="36"/>
      <c r="H36" s="36"/>
      <c r="I36" s="127">
        <v>0.15</v>
      </c>
      <c r="J36" s="126">
        <f>ROUND(((SUM(BF97:BF551))*I36),  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15" t="s">
        <v>43</v>
      </c>
      <c r="E37" s="115" t="s">
        <v>46</v>
      </c>
      <c r="F37" s="126">
        <f>ROUND((SUM(BG97:BG551)),  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5" t="s">
        <v>47</v>
      </c>
      <c r="F38" s="126">
        <f>ROUND((SUM(BH97:BH551)),  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hidden="1" customHeight="1">
      <c r="A39" s="36"/>
      <c r="B39" s="41"/>
      <c r="C39" s="36"/>
      <c r="D39" s="36"/>
      <c r="E39" s="115" t="s">
        <v>48</v>
      </c>
      <c r="F39" s="126">
        <f>ROUND((SUM(BI97:BI551)),  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5" t="s">
        <v>110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94" t="str">
        <f>E7</f>
        <v>Olešnický potok, Čestice, rekonstrukce koryta, ř. km 0,600 – 0,900</v>
      </c>
      <c r="F50" s="395"/>
      <c r="G50" s="395"/>
      <c r="H50" s="395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105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394" t="s">
        <v>808</v>
      </c>
      <c r="F52" s="396"/>
      <c r="G52" s="396"/>
      <c r="H52" s="396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107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43" t="str">
        <f>E11</f>
        <v>2.1 - SO 02.1 -  Rekonstrukce rozdělovacího objektu</v>
      </c>
      <c r="F54" s="396"/>
      <c r="G54" s="396"/>
      <c r="H54" s="396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22</v>
      </c>
      <c r="D56" s="38"/>
      <c r="E56" s="38"/>
      <c r="F56" s="29" t="str">
        <f>F14</f>
        <v>Čestice</v>
      </c>
      <c r="G56" s="38"/>
      <c r="H56" s="38"/>
      <c r="I56" s="31" t="s">
        <v>24</v>
      </c>
      <c r="J56" s="62" t="str">
        <f>IF(J14="","",J14)</f>
        <v>14. 8. 2020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40.049999999999997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15.15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9" t="s">
        <v>111</v>
      </c>
      <c r="D61" s="140"/>
      <c r="E61" s="140"/>
      <c r="F61" s="140"/>
      <c r="G61" s="140"/>
      <c r="H61" s="140"/>
      <c r="I61" s="140"/>
      <c r="J61" s="141" t="s">
        <v>112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J97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113</v>
      </c>
    </row>
    <row r="64" spans="1:47" s="9" customFormat="1" ht="24.9" customHeight="1">
      <c r="B64" s="143"/>
      <c r="C64" s="144"/>
      <c r="D64" s="145" t="s">
        <v>114</v>
      </c>
      <c r="E64" s="146"/>
      <c r="F64" s="146"/>
      <c r="G64" s="146"/>
      <c r="H64" s="146"/>
      <c r="I64" s="146"/>
      <c r="J64" s="147">
        <f>J98</f>
        <v>0</v>
      </c>
      <c r="K64" s="144"/>
      <c r="L64" s="148"/>
    </row>
    <row r="65" spans="1:31" s="10" customFormat="1" ht="19.95" customHeight="1">
      <c r="B65" s="149"/>
      <c r="C65" s="100"/>
      <c r="D65" s="150" t="s">
        <v>635</v>
      </c>
      <c r="E65" s="151"/>
      <c r="F65" s="151"/>
      <c r="G65" s="151"/>
      <c r="H65" s="151"/>
      <c r="I65" s="151"/>
      <c r="J65" s="152">
        <f>J99</f>
        <v>0</v>
      </c>
      <c r="K65" s="100"/>
      <c r="L65" s="153"/>
    </row>
    <row r="66" spans="1:31" s="10" customFormat="1" ht="19.95" customHeight="1">
      <c r="B66" s="149"/>
      <c r="C66" s="100"/>
      <c r="D66" s="150" t="s">
        <v>117</v>
      </c>
      <c r="E66" s="151"/>
      <c r="F66" s="151"/>
      <c r="G66" s="151"/>
      <c r="H66" s="151"/>
      <c r="I66" s="151"/>
      <c r="J66" s="152">
        <f>J137</f>
        <v>0</v>
      </c>
      <c r="K66" s="100"/>
      <c r="L66" s="153"/>
    </row>
    <row r="67" spans="1:31" s="10" customFormat="1" ht="19.95" customHeight="1">
      <c r="B67" s="149"/>
      <c r="C67" s="100"/>
      <c r="D67" s="150" t="s">
        <v>810</v>
      </c>
      <c r="E67" s="151"/>
      <c r="F67" s="151"/>
      <c r="G67" s="151"/>
      <c r="H67" s="151"/>
      <c r="I67" s="151"/>
      <c r="J67" s="152">
        <f>J160</f>
        <v>0</v>
      </c>
      <c r="K67" s="100"/>
      <c r="L67" s="153"/>
    </row>
    <row r="68" spans="1:31" s="10" customFormat="1" ht="19.95" customHeight="1">
      <c r="B68" s="149"/>
      <c r="C68" s="100"/>
      <c r="D68" s="150" t="s">
        <v>119</v>
      </c>
      <c r="E68" s="151"/>
      <c r="F68" s="151"/>
      <c r="G68" s="151"/>
      <c r="H68" s="151"/>
      <c r="I68" s="151"/>
      <c r="J68" s="152">
        <f>J173</f>
        <v>0</v>
      </c>
      <c r="K68" s="100"/>
      <c r="L68" s="153"/>
    </row>
    <row r="69" spans="1:31" s="10" customFormat="1" ht="19.95" customHeight="1">
      <c r="B69" s="149"/>
      <c r="C69" s="100"/>
      <c r="D69" s="150" t="s">
        <v>120</v>
      </c>
      <c r="E69" s="151"/>
      <c r="F69" s="151"/>
      <c r="G69" s="151"/>
      <c r="H69" s="151"/>
      <c r="I69" s="151"/>
      <c r="J69" s="152">
        <f>J361</f>
        <v>0</v>
      </c>
      <c r="K69" s="100"/>
      <c r="L69" s="153"/>
    </row>
    <row r="70" spans="1:31" s="10" customFormat="1" ht="19.95" customHeight="1">
      <c r="B70" s="149"/>
      <c r="C70" s="100"/>
      <c r="D70" s="150" t="s">
        <v>121</v>
      </c>
      <c r="E70" s="151"/>
      <c r="F70" s="151"/>
      <c r="G70" s="151"/>
      <c r="H70" s="151"/>
      <c r="I70" s="151"/>
      <c r="J70" s="152">
        <f>J398</f>
        <v>0</v>
      </c>
      <c r="K70" s="100"/>
      <c r="L70" s="153"/>
    </row>
    <row r="71" spans="1:31" s="9" customFormat="1" ht="24.9" customHeight="1">
      <c r="B71" s="143"/>
      <c r="C71" s="144"/>
      <c r="D71" s="145" t="s">
        <v>636</v>
      </c>
      <c r="E71" s="146"/>
      <c r="F71" s="146"/>
      <c r="G71" s="146"/>
      <c r="H71" s="146"/>
      <c r="I71" s="146"/>
      <c r="J71" s="147">
        <f>J401</f>
        <v>0</v>
      </c>
      <c r="K71" s="144"/>
      <c r="L71" s="148"/>
    </row>
    <row r="72" spans="1:31" s="10" customFormat="1" ht="19.95" customHeight="1">
      <c r="B72" s="149"/>
      <c r="C72" s="100"/>
      <c r="D72" s="150" t="s">
        <v>811</v>
      </c>
      <c r="E72" s="151"/>
      <c r="F72" s="151"/>
      <c r="G72" s="151"/>
      <c r="H72" s="151"/>
      <c r="I72" s="151"/>
      <c r="J72" s="152">
        <f>J402</f>
        <v>0</v>
      </c>
      <c r="K72" s="100"/>
      <c r="L72" s="153"/>
    </row>
    <row r="73" spans="1:31" s="10" customFormat="1" ht="19.95" customHeight="1">
      <c r="B73" s="149"/>
      <c r="C73" s="100"/>
      <c r="D73" s="150" t="s">
        <v>812</v>
      </c>
      <c r="E73" s="151"/>
      <c r="F73" s="151"/>
      <c r="G73" s="151"/>
      <c r="H73" s="151"/>
      <c r="I73" s="151"/>
      <c r="J73" s="152">
        <f>J419</f>
        <v>0</v>
      </c>
      <c r="K73" s="100"/>
      <c r="L73" s="153"/>
    </row>
    <row r="74" spans="1:31" s="10" customFormat="1" ht="19.95" customHeight="1">
      <c r="B74" s="149"/>
      <c r="C74" s="100"/>
      <c r="D74" s="150" t="s">
        <v>813</v>
      </c>
      <c r="E74" s="151"/>
      <c r="F74" s="151"/>
      <c r="G74" s="151"/>
      <c r="H74" s="151"/>
      <c r="I74" s="151"/>
      <c r="J74" s="152">
        <f>J438</f>
        <v>0</v>
      </c>
      <c r="K74" s="100"/>
      <c r="L74" s="153"/>
    </row>
    <row r="75" spans="1:31" s="10" customFormat="1" ht="19.95" customHeight="1">
      <c r="B75" s="149"/>
      <c r="C75" s="100"/>
      <c r="D75" s="150" t="s">
        <v>814</v>
      </c>
      <c r="E75" s="151"/>
      <c r="F75" s="151"/>
      <c r="G75" s="151"/>
      <c r="H75" s="151"/>
      <c r="I75" s="151"/>
      <c r="J75" s="152">
        <f>J443</f>
        <v>0</v>
      </c>
      <c r="K75" s="100"/>
      <c r="L75" s="153"/>
    </row>
    <row r="76" spans="1:31" s="2" customFormat="1" ht="21.7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" customHeight="1">
      <c r="A81" s="36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" customHeight="1">
      <c r="A82" s="36"/>
      <c r="B82" s="37"/>
      <c r="C82" s="25" t="s">
        <v>122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</v>
      </c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94" t="str">
        <f>E7</f>
        <v>Olešnický potok, Čestice, rekonstrukce koryta, ř. km 0,600 – 0,900</v>
      </c>
      <c r="F85" s="395"/>
      <c r="G85" s="395"/>
      <c r="H85" s="395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12" customHeight="1">
      <c r="B86" s="23"/>
      <c r="C86" s="31" t="s">
        <v>105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394" t="s">
        <v>808</v>
      </c>
      <c r="F87" s="396"/>
      <c r="G87" s="396"/>
      <c r="H87" s="396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107</v>
      </c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43" t="str">
        <f>E11</f>
        <v>2.1 - SO 02.1 -  Rekonstrukce rozdělovacího objektu</v>
      </c>
      <c r="F89" s="396"/>
      <c r="G89" s="396"/>
      <c r="H89" s="396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22</v>
      </c>
      <c r="D91" s="38"/>
      <c r="E91" s="38"/>
      <c r="F91" s="29" t="str">
        <f>F14</f>
        <v>Čestice</v>
      </c>
      <c r="G91" s="38"/>
      <c r="H91" s="38"/>
      <c r="I91" s="31" t="s">
        <v>24</v>
      </c>
      <c r="J91" s="62" t="str">
        <f>IF(J14="","",J14)</f>
        <v>14. 8. 2020</v>
      </c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40.049999999999997" customHeight="1">
      <c r="A93" s="36"/>
      <c r="B93" s="37"/>
      <c r="C93" s="31" t="s">
        <v>26</v>
      </c>
      <c r="D93" s="38"/>
      <c r="E93" s="38"/>
      <c r="F93" s="29" t="str">
        <f>E17</f>
        <v>Povodí Labe, státní podnik, OIČ, Hradec Králové</v>
      </c>
      <c r="G93" s="38"/>
      <c r="H93" s="38"/>
      <c r="I93" s="31" t="s">
        <v>33</v>
      </c>
      <c r="J93" s="34" t="str">
        <f>E23</f>
        <v>Povodí Labe, státní podnik, OIČ, Hradec Králové</v>
      </c>
      <c r="K93" s="38"/>
      <c r="L93" s="11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1" t="s">
        <v>31</v>
      </c>
      <c r="D94" s="38"/>
      <c r="E94" s="38"/>
      <c r="F94" s="29" t="str">
        <f>IF(E20="","",E20)</f>
        <v>Vyplň údaj</v>
      </c>
      <c r="G94" s="38"/>
      <c r="H94" s="38"/>
      <c r="I94" s="31" t="s">
        <v>35</v>
      </c>
      <c r="J94" s="34" t="str">
        <f>E26</f>
        <v>Ing. Eva Morkesová</v>
      </c>
      <c r="K94" s="38"/>
      <c r="L94" s="11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54"/>
      <c r="B96" s="155"/>
      <c r="C96" s="156" t="s">
        <v>123</v>
      </c>
      <c r="D96" s="157" t="s">
        <v>58</v>
      </c>
      <c r="E96" s="157" t="s">
        <v>54</v>
      </c>
      <c r="F96" s="157" t="s">
        <v>55</v>
      </c>
      <c r="G96" s="157" t="s">
        <v>124</v>
      </c>
      <c r="H96" s="157" t="s">
        <v>125</v>
      </c>
      <c r="I96" s="157" t="s">
        <v>126</v>
      </c>
      <c r="J96" s="157" t="s">
        <v>112</v>
      </c>
      <c r="K96" s="158" t="s">
        <v>127</v>
      </c>
      <c r="L96" s="159"/>
      <c r="M96" s="71" t="s">
        <v>28</v>
      </c>
      <c r="N96" s="72" t="s">
        <v>43</v>
      </c>
      <c r="O96" s="72" t="s">
        <v>128</v>
      </c>
      <c r="P96" s="72" t="s">
        <v>129</v>
      </c>
      <c r="Q96" s="72" t="s">
        <v>130</v>
      </c>
      <c r="R96" s="72" t="s">
        <v>131</v>
      </c>
      <c r="S96" s="72" t="s">
        <v>132</v>
      </c>
      <c r="T96" s="73" t="s">
        <v>133</v>
      </c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</row>
    <row r="97" spans="1:65" s="2" customFormat="1" ht="22.8" customHeight="1">
      <c r="A97" s="36"/>
      <c r="B97" s="37"/>
      <c r="C97" s="78" t="s">
        <v>134</v>
      </c>
      <c r="D97" s="38"/>
      <c r="E97" s="38"/>
      <c r="F97" s="38"/>
      <c r="G97" s="38"/>
      <c r="H97" s="38"/>
      <c r="I97" s="38"/>
      <c r="J97" s="160">
        <f>BK97</f>
        <v>0</v>
      </c>
      <c r="K97" s="38"/>
      <c r="L97" s="41"/>
      <c r="M97" s="74"/>
      <c r="N97" s="161"/>
      <c r="O97" s="75"/>
      <c r="P97" s="162">
        <f>P98+P401</f>
        <v>0</v>
      </c>
      <c r="Q97" s="75"/>
      <c r="R97" s="162">
        <f>R98+R401</f>
        <v>9.7663035074999982</v>
      </c>
      <c r="S97" s="75"/>
      <c r="T97" s="163">
        <f>T98+T401</f>
        <v>35.160077000000001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72</v>
      </c>
      <c r="AU97" s="19" t="s">
        <v>113</v>
      </c>
      <c r="BK97" s="164">
        <f>BK98+BK401</f>
        <v>0</v>
      </c>
    </row>
    <row r="98" spans="1:65" s="12" customFormat="1" ht="25.95" customHeight="1">
      <c r="B98" s="165"/>
      <c r="C98" s="166"/>
      <c r="D98" s="167" t="s">
        <v>72</v>
      </c>
      <c r="E98" s="168" t="s">
        <v>135</v>
      </c>
      <c r="F98" s="168" t="s">
        <v>136</v>
      </c>
      <c r="G98" s="166"/>
      <c r="H98" s="166"/>
      <c r="I98" s="169"/>
      <c r="J98" s="170">
        <f>BK98</f>
        <v>0</v>
      </c>
      <c r="K98" s="166"/>
      <c r="L98" s="171"/>
      <c r="M98" s="172"/>
      <c r="N98" s="173"/>
      <c r="O98" s="173"/>
      <c r="P98" s="174">
        <f>P99+P137+P160+P173+P361+P398</f>
        <v>0</v>
      </c>
      <c r="Q98" s="173"/>
      <c r="R98" s="174">
        <f>R99+R137+R160+R173+R361+R398</f>
        <v>8.6245411074999989</v>
      </c>
      <c r="S98" s="173"/>
      <c r="T98" s="175">
        <f>T99+T137+T160+T173+T361+T398</f>
        <v>35.136077</v>
      </c>
      <c r="AR98" s="176" t="s">
        <v>80</v>
      </c>
      <c r="AT98" s="177" t="s">
        <v>72</v>
      </c>
      <c r="AU98" s="177" t="s">
        <v>73</v>
      </c>
      <c r="AY98" s="176" t="s">
        <v>137</v>
      </c>
      <c r="BK98" s="178">
        <f>BK99+BK137+BK160+BK173+BK361+BK398</f>
        <v>0</v>
      </c>
    </row>
    <row r="99" spans="1:65" s="12" customFormat="1" ht="22.8" customHeight="1">
      <c r="B99" s="165"/>
      <c r="C99" s="166"/>
      <c r="D99" s="167" t="s">
        <v>72</v>
      </c>
      <c r="E99" s="179" t="s">
        <v>162</v>
      </c>
      <c r="F99" s="179" t="s">
        <v>652</v>
      </c>
      <c r="G99" s="166"/>
      <c r="H99" s="166"/>
      <c r="I99" s="169"/>
      <c r="J99" s="180">
        <f>BK99</f>
        <v>0</v>
      </c>
      <c r="K99" s="166"/>
      <c r="L99" s="171"/>
      <c r="M99" s="172"/>
      <c r="N99" s="173"/>
      <c r="O99" s="173"/>
      <c r="P99" s="174">
        <f>SUM(P100:P136)</f>
        <v>0</v>
      </c>
      <c r="Q99" s="173"/>
      <c r="R99" s="174">
        <f>SUM(R100:R136)</f>
        <v>2.8732922999999997</v>
      </c>
      <c r="S99" s="173"/>
      <c r="T99" s="175">
        <f>SUM(T100:T136)</f>
        <v>0</v>
      </c>
      <c r="AR99" s="176" t="s">
        <v>80</v>
      </c>
      <c r="AT99" s="177" t="s">
        <v>72</v>
      </c>
      <c r="AU99" s="177" t="s">
        <v>80</v>
      </c>
      <c r="AY99" s="176" t="s">
        <v>137</v>
      </c>
      <c r="BK99" s="178">
        <f>SUM(BK100:BK136)</f>
        <v>0</v>
      </c>
    </row>
    <row r="100" spans="1:65" s="2" customFormat="1" ht="16.5" customHeight="1">
      <c r="A100" s="36"/>
      <c r="B100" s="37"/>
      <c r="C100" s="181" t="s">
        <v>80</v>
      </c>
      <c r="D100" s="181" t="s">
        <v>139</v>
      </c>
      <c r="E100" s="182" t="s">
        <v>815</v>
      </c>
      <c r="F100" s="183" t="s">
        <v>816</v>
      </c>
      <c r="G100" s="184" t="s">
        <v>165</v>
      </c>
      <c r="H100" s="185">
        <v>0.31</v>
      </c>
      <c r="I100" s="186"/>
      <c r="J100" s="187">
        <f>ROUND(I100*H100,2)</f>
        <v>0</v>
      </c>
      <c r="K100" s="183" t="s">
        <v>143</v>
      </c>
      <c r="L100" s="41"/>
      <c r="M100" s="188" t="s">
        <v>28</v>
      </c>
      <c r="N100" s="189" t="s">
        <v>46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144</v>
      </c>
      <c r="AT100" s="192" t="s">
        <v>139</v>
      </c>
      <c r="AU100" s="192" t="s">
        <v>82</v>
      </c>
      <c r="AY100" s="19" t="s">
        <v>137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9" t="s">
        <v>144</v>
      </c>
      <c r="BK100" s="193">
        <f>ROUND(I100*H100,2)</f>
        <v>0</v>
      </c>
      <c r="BL100" s="19" t="s">
        <v>144</v>
      </c>
      <c r="BM100" s="192" t="s">
        <v>817</v>
      </c>
    </row>
    <row r="101" spans="1:65" s="2" customFormat="1" ht="10.199999999999999">
      <c r="A101" s="36"/>
      <c r="B101" s="37"/>
      <c r="C101" s="38"/>
      <c r="D101" s="194" t="s">
        <v>146</v>
      </c>
      <c r="E101" s="38"/>
      <c r="F101" s="195" t="s">
        <v>818</v>
      </c>
      <c r="G101" s="38"/>
      <c r="H101" s="38"/>
      <c r="I101" s="196"/>
      <c r="J101" s="38"/>
      <c r="K101" s="38"/>
      <c r="L101" s="41"/>
      <c r="M101" s="197"/>
      <c r="N101" s="198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146</v>
      </c>
      <c r="AU101" s="19" t="s">
        <v>82</v>
      </c>
    </row>
    <row r="102" spans="1:65" s="13" customFormat="1" ht="10.199999999999999">
      <c r="B102" s="199"/>
      <c r="C102" s="200"/>
      <c r="D102" s="194" t="s">
        <v>148</v>
      </c>
      <c r="E102" s="201" t="s">
        <v>28</v>
      </c>
      <c r="F102" s="202" t="s">
        <v>819</v>
      </c>
      <c r="G102" s="200"/>
      <c r="H102" s="201" t="s">
        <v>28</v>
      </c>
      <c r="I102" s="203"/>
      <c r="J102" s="200"/>
      <c r="K102" s="200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148</v>
      </c>
      <c r="AU102" s="208" t="s">
        <v>82</v>
      </c>
      <c r="AV102" s="13" t="s">
        <v>80</v>
      </c>
      <c r="AW102" s="13" t="s">
        <v>34</v>
      </c>
      <c r="AX102" s="13" t="s">
        <v>73</v>
      </c>
      <c r="AY102" s="208" t="s">
        <v>137</v>
      </c>
    </row>
    <row r="103" spans="1:65" s="14" customFormat="1" ht="10.199999999999999">
      <c r="B103" s="209"/>
      <c r="C103" s="210"/>
      <c r="D103" s="194" t="s">
        <v>148</v>
      </c>
      <c r="E103" s="211" t="s">
        <v>28</v>
      </c>
      <c r="F103" s="212" t="s">
        <v>820</v>
      </c>
      <c r="G103" s="210"/>
      <c r="H103" s="213">
        <v>0.31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148</v>
      </c>
      <c r="AU103" s="219" t="s">
        <v>82</v>
      </c>
      <c r="AV103" s="14" t="s">
        <v>82</v>
      </c>
      <c r="AW103" s="14" t="s">
        <v>34</v>
      </c>
      <c r="AX103" s="14" t="s">
        <v>80</v>
      </c>
      <c r="AY103" s="219" t="s">
        <v>137</v>
      </c>
    </row>
    <row r="104" spans="1:65" s="2" customFormat="1" ht="16.5" customHeight="1">
      <c r="A104" s="36"/>
      <c r="B104" s="37"/>
      <c r="C104" s="181" t="s">
        <v>82</v>
      </c>
      <c r="D104" s="181" t="s">
        <v>139</v>
      </c>
      <c r="E104" s="182" t="s">
        <v>821</v>
      </c>
      <c r="F104" s="183" t="s">
        <v>822</v>
      </c>
      <c r="G104" s="184" t="s">
        <v>142</v>
      </c>
      <c r="H104" s="185">
        <v>3.41</v>
      </c>
      <c r="I104" s="186"/>
      <c r="J104" s="187">
        <f>ROUND(I104*H104,2)</f>
        <v>0</v>
      </c>
      <c r="K104" s="183" t="s">
        <v>143</v>
      </c>
      <c r="L104" s="41"/>
      <c r="M104" s="188" t="s">
        <v>28</v>
      </c>
      <c r="N104" s="189" t="s">
        <v>46</v>
      </c>
      <c r="O104" s="67"/>
      <c r="P104" s="190">
        <f>O104*H104</f>
        <v>0</v>
      </c>
      <c r="Q104" s="190">
        <v>4.1739999999999999E-2</v>
      </c>
      <c r="R104" s="190">
        <f>Q104*H104</f>
        <v>0.1423334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144</v>
      </c>
      <c r="AT104" s="192" t="s">
        <v>139</v>
      </c>
      <c r="AU104" s="192" t="s">
        <v>82</v>
      </c>
      <c r="AY104" s="19" t="s">
        <v>137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144</v>
      </c>
      <c r="BK104" s="193">
        <f>ROUND(I104*H104,2)</f>
        <v>0</v>
      </c>
      <c r="BL104" s="19" t="s">
        <v>144</v>
      </c>
      <c r="BM104" s="192" t="s">
        <v>823</v>
      </c>
    </row>
    <row r="105" spans="1:65" s="2" customFormat="1" ht="10.199999999999999">
      <c r="A105" s="36"/>
      <c r="B105" s="37"/>
      <c r="C105" s="38"/>
      <c r="D105" s="194" t="s">
        <v>146</v>
      </c>
      <c r="E105" s="38"/>
      <c r="F105" s="195" t="s">
        <v>824</v>
      </c>
      <c r="G105" s="38"/>
      <c r="H105" s="38"/>
      <c r="I105" s="196"/>
      <c r="J105" s="38"/>
      <c r="K105" s="38"/>
      <c r="L105" s="41"/>
      <c r="M105" s="197"/>
      <c r="N105" s="198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146</v>
      </c>
      <c r="AU105" s="19" t="s">
        <v>82</v>
      </c>
    </row>
    <row r="106" spans="1:65" s="13" customFormat="1" ht="10.199999999999999">
      <c r="B106" s="199"/>
      <c r="C106" s="200"/>
      <c r="D106" s="194" t="s">
        <v>148</v>
      </c>
      <c r="E106" s="201" t="s">
        <v>28</v>
      </c>
      <c r="F106" s="202" t="s">
        <v>825</v>
      </c>
      <c r="G106" s="200"/>
      <c r="H106" s="201" t="s">
        <v>28</v>
      </c>
      <c r="I106" s="203"/>
      <c r="J106" s="200"/>
      <c r="K106" s="200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148</v>
      </c>
      <c r="AU106" s="208" t="s">
        <v>82</v>
      </c>
      <c r="AV106" s="13" t="s">
        <v>80</v>
      </c>
      <c r="AW106" s="13" t="s">
        <v>34</v>
      </c>
      <c r="AX106" s="13" t="s">
        <v>73</v>
      </c>
      <c r="AY106" s="208" t="s">
        <v>137</v>
      </c>
    </row>
    <row r="107" spans="1:65" s="13" customFormat="1" ht="10.199999999999999">
      <c r="B107" s="199"/>
      <c r="C107" s="200"/>
      <c r="D107" s="194" t="s">
        <v>148</v>
      </c>
      <c r="E107" s="201" t="s">
        <v>28</v>
      </c>
      <c r="F107" s="202" t="s">
        <v>826</v>
      </c>
      <c r="G107" s="200"/>
      <c r="H107" s="201" t="s">
        <v>28</v>
      </c>
      <c r="I107" s="203"/>
      <c r="J107" s="200"/>
      <c r="K107" s="200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148</v>
      </c>
      <c r="AU107" s="208" t="s">
        <v>82</v>
      </c>
      <c r="AV107" s="13" t="s">
        <v>80</v>
      </c>
      <c r="AW107" s="13" t="s">
        <v>34</v>
      </c>
      <c r="AX107" s="13" t="s">
        <v>73</v>
      </c>
      <c r="AY107" s="208" t="s">
        <v>137</v>
      </c>
    </row>
    <row r="108" spans="1:65" s="14" customFormat="1" ht="10.199999999999999">
      <c r="B108" s="209"/>
      <c r="C108" s="210"/>
      <c r="D108" s="194" t="s">
        <v>148</v>
      </c>
      <c r="E108" s="211" t="s">
        <v>28</v>
      </c>
      <c r="F108" s="212" t="s">
        <v>827</v>
      </c>
      <c r="G108" s="210"/>
      <c r="H108" s="213">
        <v>1.91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148</v>
      </c>
      <c r="AU108" s="219" t="s">
        <v>82</v>
      </c>
      <c r="AV108" s="14" t="s">
        <v>82</v>
      </c>
      <c r="AW108" s="14" t="s">
        <v>34</v>
      </c>
      <c r="AX108" s="14" t="s">
        <v>73</v>
      </c>
      <c r="AY108" s="219" t="s">
        <v>137</v>
      </c>
    </row>
    <row r="109" spans="1:65" s="13" customFormat="1" ht="10.199999999999999">
      <c r="B109" s="199"/>
      <c r="C109" s="200"/>
      <c r="D109" s="194" t="s">
        <v>148</v>
      </c>
      <c r="E109" s="201" t="s">
        <v>28</v>
      </c>
      <c r="F109" s="202" t="s">
        <v>828</v>
      </c>
      <c r="G109" s="200"/>
      <c r="H109" s="201" t="s">
        <v>28</v>
      </c>
      <c r="I109" s="203"/>
      <c r="J109" s="200"/>
      <c r="K109" s="200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148</v>
      </c>
      <c r="AU109" s="208" t="s">
        <v>82</v>
      </c>
      <c r="AV109" s="13" t="s">
        <v>80</v>
      </c>
      <c r="AW109" s="13" t="s">
        <v>34</v>
      </c>
      <c r="AX109" s="13" t="s">
        <v>73</v>
      </c>
      <c r="AY109" s="208" t="s">
        <v>137</v>
      </c>
    </row>
    <row r="110" spans="1:65" s="14" customFormat="1" ht="10.199999999999999">
      <c r="B110" s="209"/>
      <c r="C110" s="210"/>
      <c r="D110" s="194" t="s">
        <v>148</v>
      </c>
      <c r="E110" s="211" t="s">
        <v>28</v>
      </c>
      <c r="F110" s="212" t="s">
        <v>829</v>
      </c>
      <c r="G110" s="210"/>
      <c r="H110" s="213">
        <v>1.5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148</v>
      </c>
      <c r="AU110" s="219" t="s">
        <v>82</v>
      </c>
      <c r="AV110" s="14" t="s">
        <v>82</v>
      </c>
      <c r="AW110" s="14" t="s">
        <v>34</v>
      </c>
      <c r="AX110" s="14" t="s">
        <v>73</v>
      </c>
      <c r="AY110" s="219" t="s">
        <v>137</v>
      </c>
    </row>
    <row r="111" spans="1:65" s="15" customFormat="1" ht="10.199999999999999">
      <c r="B111" s="220"/>
      <c r="C111" s="221"/>
      <c r="D111" s="194" t="s">
        <v>148</v>
      </c>
      <c r="E111" s="222" t="s">
        <v>28</v>
      </c>
      <c r="F111" s="223" t="s">
        <v>154</v>
      </c>
      <c r="G111" s="221"/>
      <c r="H111" s="224">
        <v>3.41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148</v>
      </c>
      <c r="AU111" s="230" t="s">
        <v>82</v>
      </c>
      <c r="AV111" s="15" t="s">
        <v>144</v>
      </c>
      <c r="AW111" s="15" t="s">
        <v>34</v>
      </c>
      <c r="AX111" s="15" t="s">
        <v>80</v>
      </c>
      <c r="AY111" s="230" t="s">
        <v>137</v>
      </c>
    </row>
    <row r="112" spans="1:65" s="2" customFormat="1" ht="16.5" customHeight="1">
      <c r="A112" s="36"/>
      <c r="B112" s="37"/>
      <c r="C112" s="181" t="s">
        <v>162</v>
      </c>
      <c r="D112" s="181" t="s">
        <v>139</v>
      </c>
      <c r="E112" s="182" t="s">
        <v>830</v>
      </c>
      <c r="F112" s="183" t="s">
        <v>831</v>
      </c>
      <c r="G112" s="184" t="s">
        <v>142</v>
      </c>
      <c r="H112" s="185">
        <v>3.41</v>
      </c>
      <c r="I112" s="186"/>
      <c r="J112" s="187">
        <f>ROUND(I112*H112,2)</f>
        <v>0</v>
      </c>
      <c r="K112" s="183" t="s">
        <v>143</v>
      </c>
      <c r="L112" s="41"/>
      <c r="M112" s="188" t="s">
        <v>28</v>
      </c>
      <c r="N112" s="189" t="s">
        <v>46</v>
      </c>
      <c r="O112" s="67"/>
      <c r="P112" s="190">
        <f>O112*H112</f>
        <v>0</v>
      </c>
      <c r="Q112" s="190">
        <v>2.0000000000000002E-5</v>
      </c>
      <c r="R112" s="190">
        <f>Q112*H112</f>
        <v>6.8200000000000004E-5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144</v>
      </c>
      <c r="AT112" s="192" t="s">
        <v>139</v>
      </c>
      <c r="AU112" s="192" t="s">
        <v>82</v>
      </c>
      <c r="AY112" s="19" t="s">
        <v>137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144</v>
      </c>
      <c r="BK112" s="193">
        <f>ROUND(I112*H112,2)</f>
        <v>0</v>
      </c>
      <c r="BL112" s="19" t="s">
        <v>144</v>
      </c>
      <c r="BM112" s="192" t="s">
        <v>832</v>
      </c>
    </row>
    <row r="113" spans="1:65" s="2" customFormat="1" ht="10.199999999999999">
      <c r="A113" s="36"/>
      <c r="B113" s="37"/>
      <c r="C113" s="38"/>
      <c r="D113" s="194" t="s">
        <v>146</v>
      </c>
      <c r="E113" s="38"/>
      <c r="F113" s="195" t="s">
        <v>833</v>
      </c>
      <c r="G113" s="38"/>
      <c r="H113" s="38"/>
      <c r="I113" s="196"/>
      <c r="J113" s="38"/>
      <c r="K113" s="38"/>
      <c r="L113" s="41"/>
      <c r="M113" s="197"/>
      <c r="N113" s="198"/>
      <c r="O113" s="67"/>
      <c r="P113" s="67"/>
      <c r="Q113" s="67"/>
      <c r="R113" s="67"/>
      <c r="S113" s="67"/>
      <c r="T113" s="68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146</v>
      </c>
      <c r="AU113" s="19" t="s">
        <v>82</v>
      </c>
    </row>
    <row r="114" spans="1:65" s="2" customFormat="1" ht="16.5" customHeight="1">
      <c r="A114" s="36"/>
      <c r="B114" s="37"/>
      <c r="C114" s="181" t="s">
        <v>144</v>
      </c>
      <c r="D114" s="181" t="s">
        <v>139</v>
      </c>
      <c r="E114" s="182" t="s">
        <v>834</v>
      </c>
      <c r="F114" s="183" t="s">
        <v>835</v>
      </c>
      <c r="G114" s="184" t="s">
        <v>142</v>
      </c>
      <c r="H114" s="185">
        <v>13.98</v>
      </c>
      <c r="I114" s="186"/>
      <c r="J114" s="187">
        <f>ROUND(I114*H114,2)</f>
        <v>0</v>
      </c>
      <c r="K114" s="183" t="s">
        <v>28</v>
      </c>
      <c r="L114" s="41"/>
      <c r="M114" s="188" t="s">
        <v>28</v>
      </c>
      <c r="N114" s="189" t="s">
        <v>46</v>
      </c>
      <c r="O114" s="67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144</v>
      </c>
      <c r="AT114" s="192" t="s">
        <v>139</v>
      </c>
      <c r="AU114" s="192" t="s">
        <v>82</v>
      </c>
      <c r="AY114" s="19" t="s">
        <v>137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9" t="s">
        <v>144</v>
      </c>
      <c r="BK114" s="193">
        <f>ROUND(I114*H114,2)</f>
        <v>0</v>
      </c>
      <c r="BL114" s="19" t="s">
        <v>144</v>
      </c>
      <c r="BM114" s="192" t="s">
        <v>836</v>
      </c>
    </row>
    <row r="115" spans="1:65" s="2" customFormat="1" ht="10.199999999999999">
      <c r="A115" s="36"/>
      <c r="B115" s="37"/>
      <c r="C115" s="38"/>
      <c r="D115" s="194" t="s">
        <v>146</v>
      </c>
      <c r="E115" s="38"/>
      <c r="F115" s="195" t="s">
        <v>837</v>
      </c>
      <c r="G115" s="38"/>
      <c r="H115" s="38"/>
      <c r="I115" s="196"/>
      <c r="J115" s="38"/>
      <c r="K115" s="38"/>
      <c r="L115" s="41"/>
      <c r="M115" s="197"/>
      <c r="N115" s="198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146</v>
      </c>
      <c r="AU115" s="19" t="s">
        <v>82</v>
      </c>
    </row>
    <row r="116" spans="1:65" s="13" customFormat="1" ht="20.399999999999999">
      <c r="B116" s="199"/>
      <c r="C116" s="200"/>
      <c r="D116" s="194" t="s">
        <v>148</v>
      </c>
      <c r="E116" s="201" t="s">
        <v>28</v>
      </c>
      <c r="F116" s="202" t="s">
        <v>838</v>
      </c>
      <c r="G116" s="200"/>
      <c r="H116" s="201" t="s">
        <v>28</v>
      </c>
      <c r="I116" s="203"/>
      <c r="J116" s="200"/>
      <c r="K116" s="200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148</v>
      </c>
      <c r="AU116" s="208" t="s">
        <v>82</v>
      </c>
      <c r="AV116" s="13" t="s">
        <v>80</v>
      </c>
      <c r="AW116" s="13" t="s">
        <v>34</v>
      </c>
      <c r="AX116" s="13" t="s">
        <v>73</v>
      </c>
      <c r="AY116" s="208" t="s">
        <v>137</v>
      </c>
    </row>
    <row r="117" spans="1:65" s="14" customFormat="1" ht="10.199999999999999">
      <c r="B117" s="209"/>
      <c r="C117" s="210"/>
      <c r="D117" s="194" t="s">
        <v>148</v>
      </c>
      <c r="E117" s="211" t="s">
        <v>28</v>
      </c>
      <c r="F117" s="212" t="s">
        <v>839</v>
      </c>
      <c r="G117" s="210"/>
      <c r="H117" s="213">
        <v>13.98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148</v>
      </c>
      <c r="AU117" s="219" t="s">
        <v>82</v>
      </c>
      <c r="AV117" s="14" t="s">
        <v>82</v>
      </c>
      <c r="AW117" s="14" t="s">
        <v>34</v>
      </c>
      <c r="AX117" s="14" t="s">
        <v>80</v>
      </c>
      <c r="AY117" s="219" t="s">
        <v>137</v>
      </c>
    </row>
    <row r="118" spans="1:65" s="2" customFormat="1" ht="16.5" customHeight="1">
      <c r="A118" s="36"/>
      <c r="B118" s="37"/>
      <c r="C118" s="181" t="s">
        <v>184</v>
      </c>
      <c r="D118" s="181" t="s">
        <v>139</v>
      </c>
      <c r="E118" s="182" t="s">
        <v>653</v>
      </c>
      <c r="F118" s="183" t="s">
        <v>654</v>
      </c>
      <c r="G118" s="184" t="s">
        <v>165</v>
      </c>
      <c r="H118" s="185">
        <v>8.3000000000000007</v>
      </c>
      <c r="I118" s="186"/>
      <c r="J118" s="187">
        <f>ROUND(I118*H118,2)</f>
        <v>0</v>
      </c>
      <c r="K118" s="183" t="s">
        <v>143</v>
      </c>
      <c r="L118" s="41"/>
      <c r="M118" s="188" t="s">
        <v>28</v>
      </c>
      <c r="N118" s="189" t="s">
        <v>46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144</v>
      </c>
      <c r="AT118" s="192" t="s">
        <v>139</v>
      </c>
      <c r="AU118" s="192" t="s">
        <v>82</v>
      </c>
      <c r="AY118" s="19" t="s">
        <v>137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9" t="s">
        <v>144</v>
      </c>
      <c r="BK118" s="193">
        <f>ROUND(I118*H118,2)</f>
        <v>0</v>
      </c>
      <c r="BL118" s="19" t="s">
        <v>144</v>
      </c>
      <c r="BM118" s="192" t="s">
        <v>840</v>
      </c>
    </row>
    <row r="119" spans="1:65" s="2" customFormat="1" ht="28.8">
      <c r="A119" s="36"/>
      <c r="B119" s="37"/>
      <c r="C119" s="38"/>
      <c r="D119" s="194" t="s">
        <v>146</v>
      </c>
      <c r="E119" s="38"/>
      <c r="F119" s="195" t="s">
        <v>656</v>
      </c>
      <c r="G119" s="38"/>
      <c r="H119" s="38"/>
      <c r="I119" s="196"/>
      <c r="J119" s="38"/>
      <c r="K119" s="38"/>
      <c r="L119" s="41"/>
      <c r="M119" s="197"/>
      <c r="N119" s="198"/>
      <c r="O119" s="67"/>
      <c r="P119" s="67"/>
      <c r="Q119" s="67"/>
      <c r="R119" s="67"/>
      <c r="S119" s="67"/>
      <c r="T119" s="68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146</v>
      </c>
      <c r="AU119" s="19" t="s">
        <v>82</v>
      </c>
    </row>
    <row r="120" spans="1:65" s="13" customFormat="1" ht="10.199999999999999">
      <c r="B120" s="199"/>
      <c r="C120" s="200"/>
      <c r="D120" s="194" t="s">
        <v>148</v>
      </c>
      <c r="E120" s="201" t="s">
        <v>28</v>
      </c>
      <c r="F120" s="202" t="s">
        <v>841</v>
      </c>
      <c r="G120" s="200"/>
      <c r="H120" s="201" t="s">
        <v>28</v>
      </c>
      <c r="I120" s="203"/>
      <c r="J120" s="200"/>
      <c r="K120" s="200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148</v>
      </c>
      <c r="AU120" s="208" t="s">
        <v>82</v>
      </c>
      <c r="AV120" s="13" t="s">
        <v>80</v>
      </c>
      <c r="AW120" s="13" t="s">
        <v>34</v>
      </c>
      <c r="AX120" s="13" t="s">
        <v>73</v>
      </c>
      <c r="AY120" s="208" t="s">
        <v>137</v>
      </c>
    </row>
    <row r="121" spans="1:65" s="14" customFormat="1" ht="10.199999999999999">
      <c r="B121" s="209"/>
      <c r="C121" s="210"/>
      <c r="D121" s="194" t="s">
        <v>148</v>
      </c>
      <c r="E121" s="211" t="s">
        <v>28</v>
      </c>
      <c r="F121" s="212" t="s">
        <v>842</v>
      </c>
      <c r="G121" s="210"/>
      <c r="H121" s="213">
        <v>8.3000000000000007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148</v>
      </c>
      <c r="AU121" s="219" t="s">
        <v>82</v>
      </c>
      <c r="AV121" s="14" t="s">
        <v>82</v>
      </c>
      <c r="AW121" s="14" t="s">
        <v>34</v>
      </c>
      <c r="AX121" s="14" t="s">
        <v>80</v>
      </c>
      <c r="AY121" s="219" t="s">
        <v>137</v>
      </c>
    </row>
    <row r="122" spans="1:65" s="2" customFormat="1" ht="16.5" customHeight="1">
      <c r="A122" s="36"/>
      <c r="B122" s="37"/>
      <c r="C122" s="181" t="s">
        <v>191</v>
      </c>
      <c r="D122" s="181" t="s">
        <v>139</v>
      </c>
      <c r="E122" s="182" t="s">
        <v>843</v>
      </c>
      <c r="F122" s="183" t="s">
        <v>844</v>
      </c>
      <c r="G122" s="184" t="s">
        <v>142</v>
      </c>
      <c r="H122" s="185">
        <v>26.58</v>
      </c>
      <c r="I122" s="186"/>
      <c r="J122" s="187">
        <f>ROUND(I122*H122,2)</f>
        <v>0</v>
      </c>
      <c r="K122" s="183" t="s">
        <v>143</v>
      </c>
      <c r="L122" s="41"/>
      <c r="M122" s="188" t="s">
        <v>28</v>
      </c>
      <c r="N122" s="189" t="s">
        <v>46</v>
      </c>
      <c r="O122" s="67"/>
      <c r="P122" s="190">
        <f>O122*H122</f>
        <v>0</v>
      </c>
      <c r="Q122" s="190">
        <v>8.702E-2</v>
      </c>
      <c r="R122" s="190">
        <f>Q122*H122</f>
        <v>2.3129915999999997</v>
      </c>
      <c r="S122" s="190">
        <v>0</v>
      </c>
      <c r="T122" s="19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144</v>
      </c>
      <c r="AT122" s="192" t="s">
        <v>139</v>
      </c>
      <c r="AU122" s="192" t="s">
        <v>82</v>
      </c>
      <c r="AY122" s="19" t="s">
        <v>137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9" t="s">
        <v>144</v>
      </c>
      <c r="BK122" s="193">
        <f>ROUND(I122*H122,2)</f>
        <v>0</v>
      </c>
      <c r="BL122" s="19" t="s">
        <v>144</v>
      </c>
      <c r="BM122" s="192" t="s">
        <v>845</v>
      </c>
    </row>
    <row r="123" spans="1:65" s="2" customFormat="1" ht="28.8">
      <c r="A123" s="36"/>
      <c r="B123" s="37"/>
      <c r="C123" s="38"/>
      <c r="D123" s="194" t="s">
        <v>146</v>
      </c>
      <c r="E123" s="38"/>
      <c r="F123" s="195" t="s">
        <v>846</v>
      </c>
      <c r="G123" s="38"/>
      <c r="H123" s="38"/>
      <c r="I123" s="196"/>
      <c r="J123" s="38"/>
      <c r="K123" s="38"/>
      <c r="L123" s="41"/>
      <c r="M123" s="197"/>
      <c r="N123" s="198"/>
      <c r="O123" s="67"/>
      <c r="P123" s="67"/>
      <c r="Q123" s="67"/>
      <c r="R123" s="67"/>
      <c r="S123" s="67"/>
      <c r="T123" s="68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146</v>
      </c>
      <c r="AU123" s="19" t="s">
        <v>82</v>
      </c>
    </row>
    <row r="124" spans="1:65" s="13" customFormat="1" ht="10.199999999999999">
      <c r="B124" s="199"/>
      <c r="C124" s="200"/>
      <c r="D124" s="194" t="s">
        <v>148</v>
      </c>
      <c r="E124" s="201" t="s">
        <v>28</v>
      </c>
      <c r="F124" s="202" t="s">
        <v>841</v>
      </c>
      <c r="G124" s="200"/>
      <c r="H124" s="201" t="s">
        <v>28</v>
      </c>
      <c r="I124" s="203"/>
      <c r="J124" s="200"/>
      <c r="K124" s="200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148</v>
      </c>
      <c r="AU124" s="208" t="s">
        <v>82</v>
      </c>
      <c r="AV124" s="13" t="s">
        <v>80</v>
      </c>
      <c r="AW124" s="13" t="s">
        <v>34</v>
      </c>
      <c r="AX124" s="13" t="s">
        <v>73</v>
      </c>
      <c r="AY124" s="208" t="s">
        <v>137</v>
      </c>
    </row>
    <row r="125" spans="1:65" s="14" customFormat="1" ht="10.199999999999999">
      <c r="B125" s="209"/>
      <c r="C125" s="210"/>
      <c r="D125" s="194" t="s">
        <v>148</v>
      </c>
      <c r="E125" s="211" t="s">
        <v>28</v>
      </c>
      <c r="F125" s="212" t="s">
        <v>847</v>
      </c>
      <c r="G125" s="210"/>
      <c r="H125" s="213">
        <v>26.58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148</v>
      </c>
      <c r="AU125" s="219" t="s">
        <v>82</v>
      </c>
      <c r="AV125" s="14" t="s">
        <v>82</v>
      </c>
      <c r="AW125" s="14" t="s">
        <v>34</v>
      </c>
      <c r="AX125" s="14" t="s">
        <v>80</v>
      </c>
      <c r="AY125" s="219" t="s">
        <v>137</v>
      </c>
    </row>
    <row r="126" spans="1:65" s="2" customFormat="1" ht="16.5" customHeight="1">
      <c r="A126" s="36"/>
      <c r="B126" s="37"/>
      <c r="C126" s="181" t="s">
        <v>197</v>
      </c>
      <c r="D126" s="181" t="s">
        <v>139</v>
      </c>
      <c r="E126" s="182" t="s">
        <v>848</v>
      </c>
      <c r="F126" s="183" t="s">
        <v>849</v>
      </c>
      <c r="G126" s="184" t="s">
        <v>142</v>
      </c>
      <c r="H126" s="185">
        <v>26.58</v>
      </c>
      <c r="I126" s="186"/>
      <c r="J126" s="187">
        <f>ROUND(I126*H126,2)</f>
        <v>0</v>
      </c>
      <c r="K126" s="183" t="s">
        <v>143</v>
      </c>
      <c r="L126" s="41"/>
      <c r="M126" s="188" t="s">
        <v>28</v>
      </c>
      <c r="N126" s="189" t="s">
        <v>46</v>
      </c>
      <c r="O126" s="67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144</v>
      </c>
      <c r="AT126" s="192" t="s">
        <v>139</v>
      </c>
      <c r="AU126" s="192" t="s">
        <v>82</v>
      </c>
      <c r="AY126" s="19" t="s">
        <v>137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9" t="s">
        <v>144</v>
      </c>
      <c r="BK126" s="193">
        <f>ROUND(I126*H126,2)</f>
        <v>0</v>
      </c>
      <c r="BL126" s="19" t="s">
        <v>144</v>
      </c>
      <c r="BM126" s="192" t="s">
        <v>850</v>
      </c>
    </row>
    <row r="127" spans="1:65" s="2" customFormat="1" ht="28.8">
      <c r="A127" s="36"/>
      <c r="B127" s="37"/>
      <c r="C127" s="38"/>
      <c r="D127" s="194" t="s">
        <v>146</v>
      </c>
      <c r="E127" s="38"/>
      <c r="F127" s="195" t="s">
        <v>851</v>
      </c>
      <c r="G127" s="38"/>
      <c r="H127" s="38"/>
      <c r="I127" s="196"/>
      <c r="J127" s="38"/>
      <c r="K127" s="38"/>
      <c r="L127" s="41"/>
      <c r="M127" s="197"/>
      <c r="N127" s="198"/>
      <c r="O127" s="67"/>
      <c r="P127" s="67"/>
      <c r="Q127" s="67"/>
      <c r="R127" s="67"/>
      <c r="S127" s="67"/>
      <c r="T127" s="68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146</v>
      </c>
      <c r="AU127" s="19" t="s">
        <v>82</v>
      </c>
    </row>
    <row r="128" spans="1:65" s="2" customFormat="1" ht="16.5" customHeight="1">
      <c r="A128" s="36"/>
      <c r="B128" s="37"/>
      <c r="C128" s="181" t="s">
        <v>203</v>
      </c>
      <c r="D128" s="181" t="s">
        <v>139</v>
      </c>
      <c r="E128" s="182" t="s">
        <v>852</v>
      </c>
      <c r="F128" s="183" t="s">
        <v>853</v>
      </c>
      <c r="G128" s="184" t="s">
        <v>357</v>
      </c>
      <c r="H128" s="185">
        <v>0.40200000000000002</v>
      </c>
      <c r="I128" s="186"/>
      <c r="J128" s="187">
        <f>ROUND(I128*H128,2)</f>
        <v>0</v>
      </c>
      <c r="K128" s="183" t="s">
        <v>143</v>
      </c>
      <c r="L128" s="41"/>
      <c r="M128" s="188" t="s">
        <v>28</v>
      </c>
      <c r="N128" s="189" t="s">
        <v>46</v>
      </c>
      <c r="O128" s="67"/>
      <c r="P128" s="190">
        <f>O128*H128</f>
        <v>0</v>
      </c>
      <c r="Q128" s="190">
        <v>1.03955</v>
      </c>
      <c r="R128" s="190">
        <f>Q128*H128</f>
        <v>0.41789910000000002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144</v>
      </c>
      <c r="AT128" s="192" t="s">
        <v>139</v>
      </c>
      <c r="AU128" s="192" t="s">
        <v>82</v>
      </c>
      <c r="AY128" s="19" t="s">
        <v>137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144</v>
      </c>
      <c r="BK128" s="193">
        <f>ROUND(I128*H128,2)</f>
        <v>0</v>
      </c>
      <c r="BL128" s="19" t="s">
        <v>144</v>
      </c>
      <c r="BM128" s="192" t="s">
        <v>854</v>
      </c>
    </row>
    <row r="129" spans="1:65" s="2" customFormat="1" ht="28.8">
      <c r="A129" s="36"/>
      <c r="B129" s="37"/>
      <c r="C129" s="38"/>
      <c r="D129" s="194" t="s">
        <v>146</v>
      </c>
      <c r="E129" s="38"/>
      <c r="F129" s="195" t="s">
        <v>855</v>
      </c>
      <c r="G129" s="38"/>
      <c r="H129" s="38"/>
      <c r="I129" s="196"/>
      <c r="J129" s="38"/>
      <c r="K129" s="38"/>
      <c r="L129" s="41"/>
      <c r="M129" s="197"/>
      <c r="N129" s="198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146</v>
      </c>
      <c r="AU129" s="19" t="s">
        <v>82</v>
      </c>
    </row>
    <row r="130" spans="1:65" s="13" customFormat="1" ht="10.199999999999999">
      <c r="B130" s="199"/>
      <c r="C130" s="200"/>
      <c r="D130" s="194" t="s">
        <v>148</v>
      </c>
      <c r="E130" s="201" t="s">
        <v>28</v>
      </c>
      <c r="F130" s="202" t="s">
        <v>856</v>
      </c>
      <c r="G130" s="200"/>
      <c r="H130" s="201" t="s">
        <v>28</v>
      </c>
      <c r="I130" s="203"/>
      <c r="J130" s="200"/>
      <c r="K130" s="200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148</v>
      </c>
      <c r="AU130" s="208" t="s">
        <v>82</v>
      </c>
      <c r="AV130" s="13" t="s">
        <v>80</v>
      </c>
      <c r="AW130" s="13" t="s">
        <v>34</v>
      </c>
      <c r="AX130" s="13" t="s">
        <v>73</v>
      </c>
      <c r="AY130" s="208" t="s">
        <v>137</v>
      </c>
    </row>
    <row r="131" spans="1:65" s="13" customFormat="1" ht="10.199999999999999">
      <c r="B131" s="199"/>
      <c r="C131" s="200"/>
      <c r="D131" s="194" t="s">
        <v>148</v>
      </c>
      <c r="E131" s="201" t="s">
        <v>28</v>
      </c>
      <c r="F131" s="202" t="s">
        <v>857</v>
      </c>
      <c r="G131" s="200"/>
      <c r="H131" s="201" t="s">
        <v>28</v>
      </c>
      <c r="I131" s="203"/>
      <c r="J131" s="200"/>
      <c r="K131" s="200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148</v>
      </c>
      <c r="AU131" s="208" t="s">
        <v>82</v>
      </c>
      <c r="AV131" s="13" t="s">
        <v>80</v>
      </c>
      <c r="AW131" s="13" t="s">
        <v>34</v>
      </c>
      <c r="AX131" s="13" t="s">
        <v>73</v>
      </c>
      <c r="AY131" s="208" t="s">
        <v>137</v>
      </c>
    </row>
    <row r="132" spans="1:65" s="14" customFormat="1" ht="10.199999999999999">
      <c r="B132" s="209"/>
      <c r="C132" s="210"/>
      <c r="D132" s="194" t="s">
        <v>148</v>
      </c>
      <c r="E132" s="211" t="s">
        <v>28</v>
      </c>
      <c r="F132" s="212" t="s">
        <v>858</v>
      </c>
      <c r="G132" s="210"/>
      <c r="H132" s="213">
        <v>0.28000000000000003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148</v>
      </c>
      <c r="AU132" s="219" t="s">
        <v>82</v>
      </c>
      <c r="AV132" s="14" t="s">
        <v>82</v>
      </c>
      <c r="AW132" s="14" t="s">
        <v>34</v>
      </c>
      <c r="AX132" s="14" t="s">
        <v>73</v>
      </c>
      <c r="AY132" s="219" t="s">
        <v>137</v>
      </c>
    </row>
    <row r="133" spans="1:65" s="13" customFormat="1" ht="10.199999999999999">
      <c r="B133" s="199"/>
      <c r="C133" s="200"/>
      <c r="D133" s="194" t="s">
        <v>148</v>
      </c>
      <c r="E133" s="201" t="s">
        <v>28</v>
      </c>
      <c r="F133" s="202" t="s">
        <v>859</v>
      </c>
      <c r="G133" s="200"/>
      <c r="H133" s="201" t="s">
        <v>28</v>
      </c>
      <c r="I133" s="203"/>
      <c r="J133" s="200"/>
      <c r="K133" s="200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148</v>
      </c>
      <c r="AU133" s="208" t="s">
        <v>82</v>
      </c>
      <c r="AV133" s="13" t="s">
        <v>80</v>
      </c>
      <c r="AW133" s="13" t="s">
        <v>34</v>
      </c>
      <c r="AX133" s="13" t="s">
        <v>73</v>
      </c>
      <c r="AY133" s="208" t="s">
        <v>137</v>
      </c>
    </row>
    <row r="134" spans="1:65" s="13" customFormat="1" ht="10.199999999999999">
      <c r="B134" s="199"/>
      <c r="C134" s="200"/>
      <c r="D134" s="194" t="s">
        <v>148</v>
      </c>
      <c r="E134" s="201" t="s">
        <v>28</v>
      </c>
      <c r="F134" s="202" t="s">
        <v>860</v>
      </c>
      <c r="G134" s="200"/>
      <c r="H134" s="201" t="s">
        <v>28</v>
      </c>
      <c r="I134" s="203"/>
      <c r="J134" s="200"/>
      <c r="K134" s="200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148</v>
      </c>
      <c r="AU134" s="208" t="s">
        <v>82</v>
      </c>
      <c r="AV134" s="13" t="s">
        <v>80</v>
      </c>
      <c r="AW134" s="13" t="s">
        <v>34</v>
      </c>
      <c r="AX134" s="13" t="s">
        <v>73</v>
      </c>
      <c r="AY134" s="208" t="s">
        <v>137</v>
      </c>
    </row>
    <row r="135" spans="1:65" s="14" customFormat="1" ht="10.199999999999999">
      <c r="B135" s="209"/>
      <c r="C135" s="210"/>
      <c r="D135" s="194" t="s">
        <v>148</v>
      </c>
      <c r="E135" s="211" t="s">
        <v>28</v>
      </c>
      <c r="F135" s="212" t="s">
        <v>861</v>
      </c>
      <c r="G135" s="210"/>
      <c r="H135" s="213">
        <v>0.122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148</v>
      </c>
      <c r="AU135" s="219" t="s">
        <v>82</v>
      </c>
      <c r="AV135" s="14" t="s">
        <v>82</v>
      </c>
      <c r="AW135" s="14" t="s">
        <v>34</v>
      </c>
      <c r="AX135" s="14" t="s">
        <v>73</v>
      </c>
      <c r="AY135" s="219" t="s">
        <v>137</v>
      </c>
    </row>
    <row r="136" spans="1:65" s="15" customFormat="1" ht="10.199999999999999">
      <c r="B136" s="220"/>
      <c r="C136" s="221"/>
      <c r="D136" s="194" t="s">
        <v>148</v>
      </c>
      <c r="E136" s="222" t="s">
        <v>28</v>
      </c>
      <c r="F136" s="223" t="s">
        <v>154</v>
      </c>
      <c r="G136" s="221"/>
      <c r="H136" s="224">
        <v>0.40200000000000002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148</v>
      </c>
      <c r="AU136" s="230" t="s">
        <v>82</v>
      </c>
      <c r="AV136" s="15" t="s">
        <v>144</v>
      </c>
      <c r="AW136" s="15" t="s">
        <v>34</v>
      </c>
      <c r="AX136" s="15" t="s">
        <v>80</v>
      </c>
      <c r="AY136" s="230" t="s">
        <v>137</v>
      </c>
    </row>
    <row r="137" spans="1:65" s="12" customFormat="1" ht="22.8" customHeight="1">
      <c r="B137" s="165"/>
      <c r="C137" s="166"/>
      <c r="D137" s="167" t="s">
        <v>72</v>
      </c>
      <c r="E137" s="179" t="s">
        <v>144</v>
      </c>
      <c r="F137" s="179" t="s">
        <v>449</v>
      </c>
      <c r="G137" s="166"/>
      <c r="H137" s="166"/>
      <c r="I137" s="169"/>
      <c r="J137" s="180">
        <f>BK137</f>
        <v>0</v>
      </c>
      <c r="K137" s="166"/>
      <c r="L137" s="171"/>
      <c r="M137" s="172"/>
      <c r="N137" s="173"/>
      <c r="O137" s="173"/>
      <c r="P137" s="174">
        <f>SUM(P138:P159)</f>
        <v>0</v>
      </c>
      <c r="Q137" s="173"/>
      <c r="R137" s="174">
        <f>SUM(R138:R159)</f>
        <v>0.42792508000000001</v>
      </c>
      <c r="S137" s="173"/>
      <c r="T137" s="175">
        <f>SUM(T138:T159)</f>
        <v>0</v>
      </c>
      <c r="AR137" s="176" t="s">
        <v>80</v>
      </c>
      <c r="AT137" s="177" t="s">
        <v>72</v>
      </c>
      <c r="AU137" s="177" t="s">
        <v>80</v>
      </c>
      <c r="AY137" s="176" t="s">
        <v>137</v>
      </c>
      <c r="BK137" s="178">
        <f>SUM(BK138:BK159)</f>
        <v>0</v>
      </c>
    </row>
    <row r="138" spans="1:65" s="2" customFormat="1" ht="16.5" customHeight="1">
      <c r="A138" s="36"/>
      <c r="B138" s="37"/>
      <c r="C138" s="181" t="s">
        <v>211</v>
      </c>
      <c r="D138" s="181" t="s">
        <v>139</v>
      </c>
      <c r="E138" s="182" t="s">
        <v>862</v>
      </c>
      <c r="F138" s="183" t="s">
        <v>863</v>
      </c>
      <c r="G138" s="184" t="s">
        <v>165</v>
      </c>
      <c r="H138" s="185">
        <v>2.4529999999999998</v>
      </c>
      <c r="I138" s="186"/>
      <c r="J138" s="187">
        <f>ROUND(I138*H138,2)</f>
        <v>0</v>
      </c>
      <c r="K138" s="183" t="s">
        <v>143</v>
      </c>
      <c r="L138" s="41"/>
      <c r="M138" s="188" t="s">
        <v>28</v>
      </c>
      <c r="N138" s="189" t="s">
        <v>46</v>
      </c>
      <c r="O138" s="67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144</v>
      </c>
      <c r="AT138" s="192" t="s">
        <v>139</v>
      </c>
      <c r="AU138" s="192" t="s">
        <v>82</v>
      </c>
      <c r="AY138" s="19" t="s">
        <v>137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9" t="s">
        <v>144</v>
      </c>
      <c r="BK138" s="193">
        <f>ROUND(I138*H138,2)</f>
        <v>0</v>
      </c>
      <c r="BL138" s="19" t="s">
        <v>144</v>
      </c>
      <c r="BM138" s="192" t="s">
        <v>864</v>
      </c>
    </row>
    <row r="139" spans="1:65" s="2" customFormat="1" ht="10.199999999999999">
      <c r="A139" s="36"/>
      <c r="B139" s="37"/>
      <c r="C139" s="38"/>
      <c r="D139" s="194" t="s">
        <v>146</v>
      </c>
      <c r="E139" s="38"/>
      <c r="F139" s="195" t="s">
        <v>865</v>
      </c>
      <c r="G139" s="38"/>
      <c r="H139" s="38"/>
      <c r="I139" s="196"/>
      <c r="J139" s="38"/>
      <c r="K139" s="38"/>
      <c r="L139" s="41"/>
      <c r="M139" s="197"/>
      <c r="N139" s="198"/>
      <c r="O139" s="67"/>
      <c r="P139" s="67"/>
      <c r="Q139" s="67"/>
      <c r="R139" s="67"/>
      <c r="S139" s="67"/>
      <c r="T139" s="68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146</v>
      </c>
      <c r="AU139" s="19" t="s">
        <v>82</v>
      </c>
    </row>
    <row r="140" spans="1:65" s="13" customFormat="1" ht="10.199999999999999">
      <c r="B140" s="199"/>
      <c r="C140" s="200"/>
      <c r="D140" s="194" t="s">
        <v>148</v>
      </c>
      <c r="E140" s="201" t="s">
        <v>28</v>
      </c>
      <c r="F140" s="202" t="s">
        <v>866</v>
      </c>
      <c r="G140" s="200"/>
      <c r="H140" s="201" t="s">
        <v>28</v>
      </c>
      <c r="I140" s="203"/>
      <c r="J140" s="200"/>
      <c r="K140" s="200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148</v>
      </c>
      <c r="AU140" s="208" t="s">
        <v>82</v>
      </c>
      <c r="AV140" s="13" t="s">
        <v>80</v>
      </c>
      <c r="AW140" s="13" t="s">
        <v>34</v>
      </c>
      <c r="AX140" s="13" t="s">
        <v>73</v>
      </c>
      <c r="AY140" s="208" t="s">
        <v>137</v>
      </c>
    </row>
    <row r="141" spans="1:65" s="14" customFormat="1" ht="10.199999999999999">
      <c r="B141" s="209"/>
      <c r="C141" s="210"/>
      <c r="D141" s="194" t="s">
        <v>148</v>
      </c>
      <c r="E141" s="211" t="s">
        <v>28</v>
      </c>
      <c r="F141" s="212" t="s">
        <v>867</v>
      </c>
      <c r="G141" s="210"/>
      <c r="H141" s="213">
        <v>2.2370000000000001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148</v>
      </c>
      <c r="AU141" s="219" t="s">
        <v>82</v>
      </c>
      <c r="AV141" s="14" t="s">
        <v>82</v>
      </c>
      <c r="AW141" s="14" t="s">
        <v>34</v>
      </c>
      <c r="AX141" s="14" t="s">
        <v>73</v>
      </c>
      <c r="AY141" s="219" t="s">
        <v>137</v>
      </c>
    </row>
    <row r="142" spans="1:65" s="14" customFormat="1" ht="10.199999999999999">
      <c r="B142" s="209"/>
      <c r="C142" s="210"/>
      <c r="D142" s="194" t="s">
        <v>148</v>
      </c>
      <c r="E142" s="211" t="s">
        <v>28</v>
      </c>
      <c r="F142" s="212" t="s">
        <v>868</v>
      </c>
      <c r="G142" s="210"/>
      <c r="H142" s="213">
        <v>0.216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148</v>
      </c>
      <c r="AU142" s="219" t="s">
        <v>82</v>
      </c>
      <c r="AV142" s="14" t="s">
        <v>82</v>
      </c>
      <c r="AW142" s="14" t="s">
        <v>34</v>
      </c>
      <c r="AX142" s="14" t="s">
        <v>73</v>
      </c>
      <c r="AY142" s="219" t="s">
        <v>137</v>
      </c>
    </row>
    <row r="143" spans="1:65" s="15" customFormat="1" ht="10.199999999999999">
      <c r="B143" s="220"/>
      <c r="C143" s="221"/>
      <c r="D143" s="194" t="s">
        <v>148</v>
      </c>
      <c r="E143" s="222" t="s">
        <v>28</v>
      </c>
      <c r="F143" s="223" t="s">
        <v>154</v>
      </c>
      <c r="G143" s="221"/>
      <c r="H143" s="224">
        <v>2.4530000000000003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148</v>
      </c>
      <c r="AU143" s="230" t="s">
        <v>82</v>
      </c>
      <c r="AV143" s="15" t="s">
        <v>144</v>
      </c>
      <c r="AW143" s="15" t="s">
        <v>34</v>
      </c>
      <c r="AX143" s="15" t="s">
        <v>80</v>
      </c>
      <c r="AY143" s="230" t="s">
        <v>137</v>
      </c>
    </row>
    <row r="144" spans="1:65" s="2" customFormat="1" ht="16.5" customHeight="1">
      <c r="A144" s="36"/>
      <c r="B144" s="37"/>
      <c r="C144" s="181" t="s">
        <v>222</v>
      </c>
      <c r="D144" s="181" t="s">
        <v>139</v>
      </c>
      <c r="E144" s="182" t="s">
        <v>869</v>
      </c>
      <c r="F144" s="183" t="s">
        <v>870</v>
      </c>
      <c r="G144" s="184" t="s">
        <v>357</v>
      </c>
      <c r="H144" s="185">
        <v>0.19900000000000001</v>
      </c>
      <c r="I144" s="186"/>
      <c r="J144" s="187">
        <f>ROUND(I144*H144,2)</f>
        <v>0</v>
      </c>
      <c r="K144" s="183" t="s">
        <v>143</v>
      </c>
      <c r="L144" s="41"/>
      <c r="M144" s="188" t="s">
        <v>28</v>
      </c>
      <c r="N144" s="189" t="s">
        <v>46</v>
      </c>
      <c r="O144" s="67"/>
      <c r="P144" s="190">
        <f>O144*H144</f>
        <v>0</v>
      </c>
      <c r="Q144" s="190">
        <v>1.10429</v>
      </c>
      <c r="R144" s="190">
        <f>Q144*H144</f>
        <v>0.21975371000000002</v>
      </c>
      <c r="S144" s="190">
        <v>0</v>
      </c>
      <c r="T144" s="19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144</v>
      </c>
      <c r="AT144" s="192" t="s">
        <v>139</v>
      </c>
      <c r="AU144" s="192" t="s">
        <v>82</v>
      </c>
      <c r="AY144" s="19" t="s">
        <v>137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9" t="s">
        <v>144</v>
      </c>
      <c r="BK144" s="193">
        <f>ROUND(I144*H144,2)</f>
        <v>0</v>
      </c>
      <c r="BL144" s="19" t="s">
        <v>144</v>
      </c>
      <c r="BM144" s="192" t="s">
        <v>871</v>
      </c>
    </row>
    <row r="145" spans="1:65" s="2" customFormat="1" ht="10.199999999999999">
      <c r="A145" s="36"/>
      <c r="B145" s="37"/>
      <c r="C145" s="38"/>
      <c r="D145" s="194" t="s">
        <v>146</v>
      </c>
      <c r="E145" s="38"/>
      <c r="F145" s="195" t="s">
        <v>872</v>
      </c>
      <c r="G145" s="38"/>
      <c r="H145" s="38"/>
      <c r="I145" s="196"/>
      <c r="J145" s="38"/>
      <c r="K145" s="38"/>
      <c r="L145" s="41"/>
      <c r="M145" s="197"/>
      <c r="N145" s="198"/>
      <c r="O145" s="67"/>
      <c r="P145" s="67"/>
      <c r="Q145" s="67"/>
      <c r="R145" s="67"/>
      <c r="S145" s="67"/>
      <c r="T145" s="68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146</v>
      </c>
      <c r="AU145" s="19" t="s">
        <v>82</v>
      </c>
    </row>
    <row r="146" spans="1:65" s="13" customFormat="1" ht="20.399999999999999">
      <c r="B146" s="199"/>
      <c r="C146" s="200"/>
      <c r="D146" s="194" t="s">
        <v>148</v>
      </c>
      <c r="E146" s="201" t="s">
        <v>28</v>
      </c>
      <c r="F146" s="202" t="s">
        <v>873</v>
      </c>
      <c r="G146" s="200"/>
      <c r="H146" s="201" t="s">
        <v>28</v>
      </c>
      <c r="I146" s="203"/>
      <c r="J146" s="200"/>
      <c r="K146" s="200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148</v>
      </c>
      <c r="AU146" s="208" t="s">
        <v>82</v>
      </c>
      <c r="AV146" s="13" t="s">
        <v>80</v>
      </c>
      <c r="AW146" s="13" t="s">
        <v>34</v>
      </c>
      <c r="AX146" s="13" t="s">
        <v>73</v>
      </c>
      <c r="AY146" s="208" t="s">
        <v>137</v>
      </c>
    </row>
    <row r="147" spans="1:65" s="14" customFormat="1" ht="10.199999999999999">
      <c r="B147" s="209"/>
      <c r="C147" s="210"/>
      <c r="D147" s="194" t="s">
        <v>148</v>
      </c>
      <c r="E147" s="211" t="s">
        <v>28</v>
      </c>
      <c r="F147" s="212" t="s">
        <v>874</v>
      </c>
      <c r="G147" s="210"/>
      <c r="H147" s="213">
        <v>0.19900000000000001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148</v>
      </c>
      <c r="AU147" s="219" t="s">
        <v>82</v>
      </c>
      <c r="AV147" s="14" t="s">
        <v>82</v>
      </c>
      <c r="AW147" s="14" t="s">
        <v>34</v>
      </c>
      <c r="AX147" s="14" t="s">
        <v>80</v>
      </c>
      <c r="AY147" s="219" t="s">
        <v>137</v>
      </c>
    </row>
    <row r="148" spans="1:65" s="2" customFormat="1" ht="16.5" customHeight="1">
      <c r="A148" s="36"/>
      <c r="B148" s="37"/>
      <c r="C148" s="181" t="s">
        <v>236</v>
      </c>
      <c r="D148" s="181" t="s">
        <v>139</v>
      </c>
      <c r="E148" s="182" t="s">
        <v>875</v>
      </c>
      <c r="F148" s="183" t="s">
        <v>876</v>
      </c>
      <c r="G148" s="184" t="s">
        <v>142</v>
      </c>
      <c r="H148" s="185">
        <v>19.151</v>
      </c>
      <c r="I148" s="186"/>
      <c r="J148" s="187">
        <f>ROUND(I148*H148,2)</f>
        <v>0</v>
      </c>
      <c r="K148" s="183" t="s">
        <v>143</v>
      </c>
      <c r="L148" s="41"/>
      <c r="M148" s="188" t="s">
        <v>28</v>
      </c>
      <c r="N148" s="189" t="s">
        <v>46</v>
      </c>
      <c r="O148" s="67"/>
      <c r="P148" s="190">
        <f>O148*H148</f>
        <v>0</v>
      </c>
      <c r="Q148" s="190">
        <v>1.0869999999999999E-2</v>
      </c>
      <c r="R148" s="190">
        <f>Q148*H148</f>
        <v>0.20817136999999999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144</v>
      </c>
      <c r="AT148" s="192" t="s">
        <v>139</v>
      </c>
      <c r="AU148" s="192" t="s">
        <v>82</v>
      </c>
      <c r="AY148" s="19" t="s">
        <v>137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9" t="s">
        <v>144</v>
      </c>
      <c r="BK148" s="193">
        <f>ROUND(I148*H148,2)</f>
        <v>0</v>
      </c>
      <c r="BL148" s="19" t="s">
        <v>144</v>
      </c>
      <c r="BM148" s="192" t="s">
        <v>877</v>
      </c>
    </row>
    <row r="149" spans="1:65" s="2" customFormat="1" ht="10.199999999999999">
      <c r="A149" s="36"/>
      <c r="B149" s="37"/>
      <c r="C149" s="38"/>
      <c r="D149" s="194" t="s">
        <v>146</v>
      </c>
      <c r="E149" s="38"/>
      <c r="F149" s="195" t="s">
        <v>878</v>
      </c>
      <c r="G149" s="38"/>
      <c r="H149" s="38"/>
      <c r="I149" s="196"/>
      <c r="J149" s="38"/>
      <c r="K149" s="38"/>
      <c r="L149" s="41"/>
      <c r="M149" s="197"/>
      <c r="N149" s="198"/>
      <c r="O149" s="67"/>
      <c r="P149" s="67"/>
      <c r="Q149" s="67"/>
      <c r="R149" s="67"/>
      <c r="S149" s="67"/>
      <c r="T149" s="68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146</v>
      </c>
      <c r="AU149" s="19" t="s">
        <v>82</v>
      </c>
    </row>
    <row r="150" spans="1:65" s="13" customFormat="1" ht="10.199999999999999">
      <c r="B150" s="199"/>
      <c r="C150" s="200"/>
      <c r="D150" s="194" t="s">
        <v>148</v>
      </c>
      <c r="E150" s="201" t="s">
        <v>28</v>
      </c>
      <c r="F150" s="202" t="s">
        <v>866</v>
      </c>
      <c r="G150" s="200"/>
      <c r="H150" s="201" t="s">
        <v>28</v>
      </c>
      <c r="I150" s="203"/>
      <c r="J150" s="200"/>
      <c r="K150" s="200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148</v>
      </c>
      <c r="AU150" s="208" t="s">
        <v>82</v>
      </c>
      <c r="AV150" s="13" t="s">
        <v>80</v>
      </c>
      <c r="AW150" s="13" t="s">
        <v>34</v>
      </c>
      <c r="AX150" s="13" t="s">
        <v>73</v>
      </c>
      <c r="AY150" s="208" t="s">
        <v>137</v>
      </c>
    </row>
    <row r="151" spans="1:65" s="14" customFormat="1" ht="10.199999999999999">
      <c r="B151" s="209"/>
      <c r="C151" s="210"/>
      <c r="D151" s="194" t="s">
        <v>148</v>
      </c>
      <c r="E151" s="211" t="s">
        <v>28</v>
      </c>
      <c r="F151" s="212" t="s">
        <v>839</v>
      </c>
      <c r="G151" s="210"/>
      <c r="H151" s="213">
        <v>13.98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148</v>
      </c>
      <c r="AU151" s="219" t="s">
        <v>82</v>
      </c>
      <c r="AV151" s="14" t="s">
        <v>82</v>
      </c>
      <c r="AW151" s="14" t="s">
        <v>34</v>
      </c>
      <c r="AX151" s="14" t="s">
        <v>73</v>
      </c>
      <c r="AY151" s="219" t="s">
        <v>137</v>
      </c>
    </row>
    <row r="152" spans="1:65" s="14" customFormat="1" ht="10.199999999999999">
      <c r="B152" s="209"/>
      <c r="C152" s="210"/>
      <c r="D152" s="194" t="s">
        <v>148</v>
      </c>
      <c r="E152" s="211" t="s">
        <v>28</v>
      </c>
      <c r="F152" s="212" t="s">
        <v>879</v>
      </c>
      <c r="G152" s="210"/>
      <c r="H152" s="213">
        <v>3.7280000000000002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148</v>
      </c>
      <c r="AU152" s="219" t="s">
        <v>82</v>
      </c>
      <c r="AV152" s="14" t="s">
        <v>82</v>
      </c>
      <c r="AW152" s="14" t="s">
        <v>34</v>
      </c>
      <c r="AX152" s="14" t="s">
        <v>73</v>
      </c>
      <c r="AY152" s="219" t="s">
        <v>137</v>
      </c>
    </row>
    <row r="153" spans="1:65" s="14" customFormat="1" ht="10.199999999999999">
      <c r="B153" s="209"/>
      <c r="C153" s="210"/>
      <c r="D153" s="194" t="s">
        <v>148</v>
      </c>
      <c r="E153" s="211" t="s">
        <v>28</v>
      </c>
      <c r="F153" s="212" t="s">
        <v>880</v>
      </c>
      <c r="G153" s="210"/>
      <c r="H153" s="213">
        <v>0.38400000000000001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148</v>
      </c>
      <c r="AU153" s="219" t="s">
        <v>82</v>
      </c>
      <c r="AV153" s="14" t="s">
        <v>82</v>
      </c>
      <c r="AW153" s="14" t="s">
        <v>34</v>
      </c>
      <c r="AX153" s="14" t="s">
        <v>73</v>
      </c>
      <c r="AY153" s="219" t="s">
        <v>137</v>
      </c>
    </row>
    <row r="154" spans="1:65" s="16" customFormat="1" ht="10.199999999999999">
      <c r="B154" s="231"/>
      <c r="C154" s="232"/>
      <c r="D154" s="194" t="s">
        <v>148</v>
      </c>
      <c r="E154" s="233" t="s">
        <v>28</v>
      </c>
      <c r="F154" s="234" t="s">
        <v>232</v>
      </c>
      <c r="G154" s="232"/>
      <c r="H154" s="235">
        <v>18.092000000000002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148</v>
      </c>
      <c r="AU154" s="241" t="s">
        <v>82</v>
      </c>
      <c r="AV154" s="16" t="s">
        <v>162</v>
      </c>
      <c r="AW154" s="16" t="s">
        <v>34</v>
      </c>
      <c r="AX154" s="16" t="s">
        <v>73</v>
      </c>
      <c r="AY154" s="241" t="s">
        <v>137</v>
      </c>
    </row>
    <row r="155" spans="1:65" s="14" customFormat="1" ht="10.199999999999999">
      <c r="B155" s="209"/>
      <c r="C155" s="210"/>
      <c r="D155" s="194" t="s">
        <v>148</v>
      </c>
      <c r="E155" s="211" t="s">
        <v>28</v>
      </c>
      <c r="F155" s="212" t="s">
        <v>881</v>
      </c>
      <c r="G155" s="210"/>
      <c r="H155" s="213">
        <v>0.54900000000000004</v>
      </c>
      <c r="I155" s="214"/>
      <c r="J155" s="210"/>
      <c r="K155" s="210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148</v>
      </c>
      <c r="AU155" s="219" t="s">
        <v>82</v>
      </c>
      <c r="AV155" s="14" t="s">
        <v>82</v>
      </c>
      <c r="AW155" s="14" t="s">
        <v>34</v>
      </c>
      <c r="AX155" s="14" t="s">
        <v>73</v>
      </c>
      <c r="AY155" s="219" t="s">
        <v>137</v>
      </c>
    </row>
    <row r="156" spans="1:65" s="14" customFormat="1" ht="10.199999999999999">
      <c r="B156" s="209"/>
      <c r="C156" s="210"/>
      <c r="D156" s="194" t="s">
        <v>148</v>
      </c>
      <c r="E156" s="211" t="s">
        <v>28</v>
      </c>
      <c r="F156" s="212" t="s">
        <v>882</v>
      </c>
      <c r="G156" s="210"/>
      <c r="H156" s="213">
        <v>0.51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148</v>
      </c>
      <c r="AU156" s="219" t="s">
        <v>82</v>
      </c>
      <c r="AV156" s="14" t="s">
        <v>82</v>
      </c>
      <c r="AW156" s="14" t="s">
        <v>34</v>
      </c>
      <c r="AX156" s="14" t="s">
        <v>73</v>
      </c>
      <c r="AY156" s="219" t="s">
        <v>137</v>
      </c>
    </row>
    <row r="157" spans="1:65" s="15" customFormat="1" ht="10.199999999999999">
      <c r="B157" s="220"/>
      <c r="C157" s="221"/>
      <c r="D157" s="194" t="s">
        <v>148</v>
      </c>
      <c r="E157" s="222" t="s">
        <v>28</v>
      </c>
      <c r="F157" s="223" t="s">
        <v>154</v>
      </c>
      <c r="G157" s="221"/>
      <c r="H157" s="224">
        <v>19.151000000000003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148</v>
      </c>
      <c r="AU157" s="230" t="s">
        <v>82</v>
      </c>
      <c r="AV157" s="15" t="s">
        <v>144</v>
      </c>
      <c r="AW157" s="15" t="s">
        <v>34</v>
      </c>
      <c r="AX157" s="15" t="s">
        <v>80</v>
      </c>
      <c r="AY157" s="230" t="s">
        <v>137</v>
      </c>
    </row>
    <row r="158" spans="1:65" s="2" customFormat="1" ht="16.5" customHeight="1">
      <c r="A158" s="36"/>
      <c r="B158" s="37"/>
      <c r="C158" s="181" t="s">
        <v>246</v>
      </c>
      <c r="D158" s="181" t="s">
        <v>139</v>
      </c>
      <c r="E158" s="182" t="s">
        <v>883</v>
      </c>
      <c r="F158" s="183" t="s">
        <v>884</v>
      </c>
      <c r="G158" s="184" t="s">
        <v>142</v>
      </c>
      <c r="H158" s="185">
        <v>19.151</v>
      </c>
      <c r="I158" s="186"/>
      <c r="J158" s="187">
        <f>ROUND(I158*H158,2)</f>
        <v>0</v>
      </c>
      <c r="K158" s="183" t="s">
        <v>143</v>
      </c>
      <c r="L158" s="41"/>
      <c r="M158" s="188" t="s">
        <v>28</v>
      </c>
      <c r="N158" s="189" t="s">
        <v>46</v>
      </c>
      <c r="O158" s="67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144</v>
      </c>
      <c r="AT158" s="192" t="s">
        <v>139</v>
      </c>
      <c r="AU158" s="192" t="s">
        <v>82</v>
      </c>
      <c r="AY158" s="19" t="s">
        <v>137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9" t="s">
        <v>144</v>
      </c>
      <c r="BK158" s="193">
        <f>ROUND(I158*H158,2)</f>
        <v>0</v>
      </c>
      <c r="BL158" s="19" t="s">
        <v>144</v>
      </c>
      <c r="BM158" s="192" t="s">
        <v>885</v>
      </c>
    </row>
    <row r="159" spans="1:65" s="2" customFormat="1" ht="10.199999999999999">
      <c r="A159" s="36"/>
      <c r="B159" s="37"/>
      <c r="C159" s="38"/>
      <c r="D159" s="194" t="s">
        <v>146</v>
      </c>
      <c r="E159" s="38"/>
      <c r="F159" s="195" t="s">
        <v>886</v>
      </c>
      <c r="G159" s="38"/>
      <c r="H159" s="38"/>
      <c r="I159" s="196"/>
      <c r="J159" s="38"/>
      <c r="K159" s="38"/>
      <c r="L159" s="41"/>
      <c r="M159" s="197"/>
      <c r="N159" s="198"/>
      <c r="O159" s="67"/>
      <c r="P159" s="67"/>
      <c r="Q159" s="67"/>
      <c r="R159" s="67"/>
      <c r="S159" s="67"/>
      <c r="T159" s="68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146</v>
      </c>
      <c r="AU159" s="19" t="s">
        <v>82</v>
      </c>
    </row>
    <row r="160" spans="1:65" s="12" customFormat="1" ht="22.8" customHeight="1">
      <c r="B160" s="165"/>
      <c r="C160" s="166"/>
      <c r="D160" s="167" t="s">
        <v>72</v>
      </c>
      <c r="E160" s="179" t="s">
        <v>191</v>
      </c>
      <c r="F160" s="179" t="s">
        <v>887</v>
      </c>
      <c r="G160" s="166"/>
      <c r="H160" s="166"/>
      <c r="I160" s="169"/>
      <c r="J160" s="180">
        <f>BK160</f>
        <v>0</v>
      </c>
      <c r="K160" s="166"/>
      <c r="L160" s="171"/>
      <c r="M160" s="172"/>
      <c r="N160" s="173"/>
      <c r="O160" s="173"/>
      <c r="P160" s="174">
        <f>SUM(P161:P172)</f>
        <v>0</v>
      </c>
      <c r="Q160" s="173"/>
      <c r="R160" s="174">
        <f>SUM(R161:R172)</f>
        <v>0.23993319999999999</v>
      </c>
      <c r="S160" s="173"/>
      <c r="T160" s="175">
        <f>SUM(T161:T172)</f>
        <v>0</v>
      </c>
      <c r="AR160" s="176" t="s">
        <v>80</v>
      </c>
      <c r="AT160" s="177" t="s">
        <v>72</v>
      </c>
      <c r="AU160" s="177" t="s">
        <v>80</v>
      </c>
      <c r="AY160" s="176" t="s">
        <v>137</v>
      </c>
      <c r="BK160" s="178">
        <f>SUM(BK161:BK172)</f>
        <v>0</v>
      </c>
    </row>
    <row r="161" spans="1:65" s="2" customFormat="1" ht="16.5" customHeight="1">
      <c r="A161" s="36"/>
      <c r="B161" s="37"/>
      <c r="C161" s="181" t="s">
        <v>253</v>
      </c>
      <c r="D161" s="181" t="s">
        <v>139</v>
      </c>
      <c r="E161" s="182" t="s">
        <v>888</v>
      </c>
      <c r="F161" s="183" t="s">
        <v>889</v>
      </c>
      <c r="G161" s="184" t="s">
        <v>142</v>
      </c>
      <c r="H161" s="185">
        <v>26.58</v>
      </c>
      <c r="I161" s="186"/>
      <c r="J161" s="187">
        <f>ROUND(I161*H161,2)</f>
        <v>0</v>
      </c>
      <c r="K161" s="183" t="s">
        <v>28</v>
      </c>
      <c r="L161" s="41"/>
      <c r="M161" s="188" t="s">
        <v>28</v>
      </c>
      <c r="N161" s="189" t="s">
        <v>46</v>
      </c>
      <c r="O161" s="67"/>
      <c r="P161" s="190">
        <f>O161*H161</f>
        <v>0</v>
      </c>
      <c r="Q161" s="190">
        <v>8.0000000000000002E-3</v>
      </c>
      <c r="R161" s="190">
        <f>Q161*H161</f>
        <v>0.21264</v>
      </c>
      <c r="S161" s="190">
        <v>0</v>
      </c>
      <c r="T161" s="19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144</v>
      </c>
      <c r="AT161" s="192" t="s">
        <v>139</v>
      </c>
      <c r="AU161" s="192" t="s">
        <v>82</v>
      </c>
      <c r="AY161" s="19" t="s">
        <v>137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9" t="s">
        <v>144</v>
      </c>
      <c r="BK161" s="193">
        <f>ROUND(I161*H161,2)</f>
        <v>0</v>
      </c>
      <c r="BL161" s="19" t="s">
        <v>144</v>
      </c>
      <c r="BM161" s="192" t="s">
        <v>890</v>
      </c>
    </row>
    <row r="162" spans="1:65" s="2" customFormat="1" ht="10.199999999999999">
      <c r="A162" s="36"/>
      <c r="B162" s="37"/>
      <c r="C162" s="38"/>
      <c r="D162" s="194" t="s">
        <v>146</v>
      </c>
      <c r="E162" s="38"/>
      <c r="F162" s="195" t="s">
        <v>891</v>
      </c>
      <c r="G162" s="38"/>
      <c r="H162" s="38"/>
      <c r="I162" s="196"/>
      <c r="J162" s="38"/>
      <c r="K162" s="38"/>
      <c r="L162" s="41"/>
      <c r="M162" s="197"/>
      <c r="N162" s="198"/>
      <c r="O162" s="67"/>
      <c r="P162" s="67"/>
      <c r="Q162" s="67"/>
      <c r="R162" s="67"/>
      <c r="S162" s="67"/>
      <c r="T162" s="68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146</v>
      </c>
      <c r="AU162" s="19" t="s">
        <v>82</v>
      </c>
    </row>
    <row r="163" spans="1:65" s="13" customFormat="1" ht="10.199999999999999">
      <c r="B163" s="199"/>
      <c r="C163" s="200"/>
      <c r="D163" s="194" t="s">
        <v>148</v>
      </c>
      <c r="E163" s="201" t="s">
        <v>28</v>
      </c>
      <c r="F163" s="202" t="s">
        <v>892</v>
      </c>
      <c r="G163" s="200"/>
      <c r="H163" s="201" t="s">
        <v>28</v>
      </c>
      <c r="I163" s="203"/>
      <c r="J163" s="200"/>
      <c r="K163" s="200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148</v>
      </c>
      <c r="AU163" s="208" t="s">
        <v>82</v>
      </c>
      <c r="AV163" s="13" t="s">
        <v>80</v>
      </c>
      <c r="AW163" s="13" t="s">
        <v>34</v>
      </c>
      <c r="AX163" s="13" t="s">
        <v>73</v>
      </c>
      <c r="AY163" s="208" t="s">
        <v>137</v>
      </c>
    </row>
    <row r="164" spans="1:65" s="14" customFormat="1" ht="10.199999999999999">
      <c r="B164" s="209"/>
      <c r="C164" s="210"/>
      <c r="D164" s="194" t="s">
        <v>148</v>
      </c>
      <c r="E164" s="211" t="s">
        <v>28</v>
      </c>
      <c r="F164" s="212" t="s">
        <v>847</v>
      </c>
      <c r="G164" s="210"/>
      <c r="H164" s="213">
        <v>26.58</v>
      </c>
      <c r="I164" s="214"/>
      <c r="J164" s="210"/>
      <c r="K164" s="210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148</v>
      </c>
      <c r="AU164" s="219" t="s">
        <v>82</v>
      </c>
      <c r="AV164" s="14" t="s">
        <v>82</v>
      </c>
      <c r="AW164" s="14" t="s">
        <v>34</v>
      </c>
      <c r="AX164" s="14" t="s">
        <v>80</v>
      </c>
      <c r="AY164" s="219" t="s">
        <v>137</v>
      </c>
    </row>
    <row r="165" spans="1:65" s="2" customFormat="1" ht="16.5" customHeight="1">
      <c r="A165" s="36"/>
      <c r="B165" s="37"/>
      <c r="C165" s="181" t="s">
        <v>261</v>
      </c>
      <c r="D165" s="181" t="s">
        <v>139</v>
      </c>
      <c r="E165" s="182" t="s">
        <v>893</v>
      </c>
      <c r="F165" s="183" t="s">
        <v>894</v>
      </c>
      <c r="G165" s="184" t="s">
        <v>142</v>
      </c>
      <c r="H165" s="185">
        <v>0.72</v>
      </c>
      <c r="I165" s="186"/>
      <c r="J165" s="187">
        <f>ROUND(I165*H165,2)</f>
        <v>0</v>
      </c>
      <c r="K165" s="183" t="s">
        <v>28</v>
      </c>
      <c r="L165" s="41"/>
      <c r="M165" s="188" t="s">
        <v>28</v>
      </c>
      <c r="N165" s="189" t="s">
        <v>46</v>
      </c>
      <c r="O165" s="67"/>
      <c r="P165" s="190">
        <f>O165*H165</f>
        <v>0</v>
      </c>
      <c r="Q165" s="190">
        <v>1.1560000000000001E-2</v>
      </c>
      <c r="R165" s="190">
        <f>Q165*H165</f>
        <v>8.3232000000000011E-3</v>
      </c>
      <c r="S165" s="190">
        <v>0</v>
      </c>
      <c r="T165" s="19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144</v>
      </c>
      <c r="AT165" s="192" t="s">
        <v>139</v>
      </c>
      <c r="AU165" s="192" t="s">
        <v>82</v>
      </c>
      <c r="AY165" s="19" t="s">
        <v>137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9" t="s">
        <v>144</v>
      </c>
      <c r="BK165" s="193">
        <f>ROUND(I165*H165,2)</f>
        <v>0</v>
      </c>
      <c r="BL165" s="19" t="s">
        <v>144</v>
      </c>
      <c r="BM165" s="192" t="s">
        <v>895</v>
      </c>
    </row>
    <row r="166" spans="1:65" s="2" customFormat="1" ht="10.199999999999999">
      <c r="A166" s="36"/>
      <c r="B166" s="37"/>
      <c r="C166" s="38"/>
      <c r="D166" s="194" t="s">
        <v>146</v>
      </c>
      <c r="E166" s="38"/>
      <c r="F166" s="195" t="s">
        <v>894</v>
      </c>
      <c r="G166" s="38"/>
      <c r="H166" s="38"/>
      <c r="I166" s="196"/>
      <c r="J166" s="38"/>
      <c r="K166" s="38"/>
      <c r="L166" s="41"/>
      <c r="M166" s="197"/>
      <c r="N166" s="198"/>
      <c r="O166" s="67"/>
      <c r="P166" s="67"/>
      <c r="Q166" s="67"/>
      <c r="R166" s="67"/>
      <c r="S166" s="67"/>
      <c r="T166" s="68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146</v>
      </c>
      <c r="AU166" s="19" t="s">
        <v>82</v>
      </c>
    </row>
    <row r="167" spans="1:65" s="13" customFormat="1" ht="20.399999999999999">
      <c r="B167" s="199"/>
      <c r="C167" s="200"/>
      <c r="D167" s="194" t="s">
        <v>148</v>
      </c>
      <c r="E167" s="201" t="s">
        <v>28</v>
      </c>
      <c r="F167" s="202" t="s">
        <v>896</v>
      </c>
      <c r="G167" s="200"/>
      <c r="H167" s="201" t="s">
        <v>28</v>
      </c>
      <c r="I167" s="203"/>
      <c r="J167" s="200"/>
      <c r="K167" s="200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148</v>
      </c>
      <c r="AU167" s="208" t="s">
        <v>82</v>
      </c>
      <c r="AV167" s="13" t="s">
        <v>80</v>
      </c>
      <c r="AW167" s="13" t="s">
        <v>34</v>
      </c>
      <c r="AX167" s="13" t="s">
        <v>73</v>
      </c>
      <c r="AY167" s="208" t="s">
        <v>137</v>
      </c>
    </row>
    <row r="168" spans="1:65" s="14" customFormat="1" ht="10.199999999999999">
      <c r="B168" s="209"/>
      <c r="C168" s="210"/>
      <c r="D168" s="194" t="s">
        <v>148</v>
      </c>
      <c r="E168" s="211" t="s">
        <v>28</v>
      </c>
      <c r="F168" s="212" t="s">
        <v>897</v>
      </c>
      <c r="G168" s="210"/>
      <c r="H168" s="213">
        <v>0.72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148</v>
      </c>
      <c r="AU168" s="219" t="s">
        <v>82</v>
      </c>
      <c r="AV168" s="14" t="s">
        <v>82</v>
      </c>
      <c r="AW168" s="14" t="s">
        <v>34</v>
      </c>
      <c r="AX168" s="14" t="s">
        <v>80</v>
      </c>
      <c r="AY168" s="219" t="s">
        <v>137</v>
      </c>
    </row>
    <row r="169" spans="1:65" s="2" customFormat="1" ht="16.5" customHeight="1">
      <c r="A169" s="36"/>
      <c r="B169" s="37"/>
      <c r="C169" s="181" t="s">
        <v>8</v>
      </c>
      <c r="D169" s="181" t="s">
        <v>139</v>
      </c>
      <c r="E169" s="182" t="s">
        <v>898</v>
      </c>
      <c r="F169" s="183" t="s">
        <v>899</v>
      </c>
      <c r="G169" s="184" t="s">
        <v>387</v>
      </c>
      <c r="H169" s="185">
        <v>135.5</v>
      </c>
      <c r="I169" s="186"/>
      <c r="J169" s="187">
        <f>ROUND(I169*H169,2)</f>
        <v>0</v>
      </c>
      <c r="K169" s="183" t="s">
        <v>143</v>
      </c>
      <c r="L169" s="41"/>
      <c r="M169" s="188" t="s">
        <v>28</v>
      </c>
      <c r="N169" s="189" t="s">
        <v>46</v>
      </c>
      <c r="O169" s="67"/>
      <c r="P169" s="190">
        <f>O169*H169</f>
        <v>0</v>
      </c>
      <c r="Q169" s="190">
        <v>1.3999999999999999E-4</v>
      </c>
      <c r="R169" s="190">
        <f>Q169*H169</f>
        <v>1.8969999999999997E-2</v>
      </c>
      <c r="S169" s="190">
        <v>0</v>
      </c>
      <c r="T169" s="19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144</v>
      </c>
      <c r="AT169" s="192" t="s">
        <v>139</v>
      </c>
      <c r="AU169" s="192" t="s">
        <v>82</v>
      </c>
      <c r="AY169" s="19" t="s">
        <v>137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9" t="s">
        <v>144</v>
      </c>
      <c r="BK169" s="193">
        <f>ROUND(I169*H169,2)</f>
        <v>0</v>
      </c>
      <c r="BL169" s="19" t="s">
        <v>144</v>
      </c>
      <c r="BM169" s="192" t="s">
        <v>900</v>
      </c>
    </row>
    <row r="170" spans="1:65" s="2" customFormat="1" ht="10.199999999999999">
      <c r="A170" s="36"/>
      <c r="B170" s="37"/>
      <c r="C170" s="38"/>
      <c r="D170" s="194" t="s">
        <v>146</v>
      </c>
      <c r="E170" s="38"/>
      <c r="F170" s="195" t="s">
        <v>901</v>
      </c>
      <c r="G170" s="38"/>
      <c r="H170" s="38"/>
      <c r="I170" s="196"/>
      <c r="J170" s="38"/>
      <c r="K170" s="38"/>
      <c r="L170" s="41"/>
      <c r="M170" s="197"/>
      <c r="N170" s="198"/>
      <c r="O170" s="67"/>
      <c r="P170" s="67"/>
      <c r="Q170" s="67"/>
      <c r="R170" s="67"/>
      <c r="S170" s="67"/>
      <c r="T170" s="68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146</v>
      </c>
      <c r="AU170" s="19" t="s">
        <v>82</v>
      </c>
    </row>
    <row r="171" spans="1:65" s="13" customFormat="1" ht="20.399999999999999">
      <c r="B171" s="199"/>
      <c r="C171" s="200"/>
      <c r="D171" s="194" t="s">
        <v>148</v>
      </c>
      <c r="E171" s="201" t="s">
        <v>28</v>
      </c>
      <c r="F171" s="202" t="s">
        <v>902</v>
      </c>
      <c r="G171" s="200"/>
      <c r="H171" s="201" t="s">
        <v>28</v>
      </c>
      <c r="I171" s="203"/>
      <c r="J171" s="200"/>
      <c r="K171" s="200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148</v>
      </c>
      <c r="AU171" s="208" t="s">
        <v>82</v>
      </c>
      <c r="AV171" s="13" t="s">
        <v>80</v>
      </c>
      <c r="AW171" s="13" t="s">
        <v>34</v>
      </c>
      <c r="AX171" s="13" t="s">
        <v>73</v>
      </c>
      <c r="AY171" s="208" t="s">
        <v>137</v>
      </c>
    </row>
    <row r="172" spans="1:65" s="14" customFormat="1" ht="10.199999999999999">
      <c r="B172" s="209"/>
      <c r="C172" s="210"/>
      <c r="D172" s="194" t="s">
        <v>148</v>
      </c>
      <c r="E172" s="211" t="s">
        <v>28</v>
      </c>
      <c r="F172" s="212" t="s">
        <v>903</v>
      </c>
      <c r="G172" s="210"/>
      <c r="H172" s="213">
        <v>135.5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148</v>
      </c>
      <c r="AU172" s="219" t="s">
        <v>82</v>
      </c>
      <c r="AV172" s="14" t="s">
        <v>82</v>
      </c>
      <c r="AW172" s="14" t="s">
        <v>34</v>
      </c>
      <c r="AX172" s="14" t="s">
        <v>80</v>
      </c>
      <c r="AY172" s="219" t="s">
        <v>137</v>
      </c>
    </row>
    <row r="173" spans="1:65" s="12" customFormat="1" ht="22.8" customHeight="1">
      <c r="B173" s="165"/>
      <c r="C173" s="166"/>
      <c r="D173" s="167" t="s">
        <v>72</v>
      </c>
      <c r="E173" s="179" t="s">
        <v>211</v>
      </c>
      <c r="F173" s="179" t="s">
        <v>559</v>
      </c>
      <c r="G173" s="166"/>
      <c r="H173" s="166"/>
      <c r="I173" s="169"/>
      <c r="J173" s="180">
        <f>BK173</f>
        <v>0</v>
      </c>
      <c r="K173" s="166"/>
      <c r="L173" s="171"/>
      <c r="M173" s="172"/>
      <c r="N173" s="173"/>
      <c r="O173" s="173"/>
      <c r="P173" s="174">
        <f>SUM(P174:P360)</f>
        <v>0</v>
      </c>
      <c r="Q173" s="173"/>
      <c r="R173" s="174">
        <f>SUM(R174:R360)</f>
        <v>5.0833905274999989</v>
      </c>
      <c r="S173" s="173"/>
      <c r="T173" s="175">
        <f>SUM(T174:T360)</f>
        <v>35.136077</v>
      </c>
      <c r="AR173" s="176" t="s">
        <v>80</v>
      </c>
      <c r="AT173" s="177" t="s">
        <v>72</v>
      </c>
      <c r="AU173" s="177" t="s">
        <v>80</v>
      </c>
      <c r="AY173" s="176" t="s">
        <v>137</v>
      </c>
      <c r="BK173" s="178">
        <f>SUM(BK174:BK360)</f>
        <v>0</v>
      </c>
    </row>
    <row r="174" spans="1:65" s="2" customFormat="1" ht="16.5" customHeight="1">
      <c r="A174" s="36"/>
      <c r="B174" s="37"/>
      <c r="C174" s="181" t="s">
        <v>282</v>
      </c>
      <c r="D174" s="181" t="s">
        <v>139</v>
      </c>
      <c r="E174" s="182" t="s">
        <v>904</v>
      </c>
      <c r="F174" s="183" t="s">
        <v>905</v>
      </c>
      <c r="G174" s="184" t="s">
        <v>906</v>
      </c>
      <c r="H174" s="185">
        <v>1</v>
      </c>
      <c r="I174" s="186"/>
      <c r="J174" s="187">
        <f>ROUND(I174*H174,2)</f>
        <v>0</v>
      </c>
      <c r="K174" s="183" t="s">
        <v>28</v>
      </c>
      <c r="L174" s="41"/>
      <c r="M174" s="188" t="s">
        <v>28</v>
      </c>
      <c r="N174" s="189" t="s">
        <v>46</v>
      </c>
      <c r="O174" s="67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144</v>
      </c>
      <c r="AT174" s="192" t="s">
        <v>139</v>
      </c>
      <c r="AU174" s="192" t="s">
        <v>82</v>
      </c>
      <c r="AY174" s="19" t="s">
        <v>137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9" t="s">
        <v>144</v>
      </c>
      <c r="BK174" s="193">
        <f>ROUND(I174*H174,2)</f>
        <v>0</v>
      </c>
      <c r="BL174" s="19" t="s">
        <v>144</v>
      </c>
      <c r="BM174" s="192" t="s">
        <v>907</v>
      </c>
    </row>
    <row r="175" spans="1:65" s="2" customFormat="1" ht="10.199999999999999">
      <c r="A175" s="36"/>
      <c r="B175" s="37"/>
      <c r="C175" s="38"/>
      <c r="D175" s="194" t="s">
        <v>146</v>
      </c>
      <c r="E175" s="38"/>
      <c r="F175" s="195" t="s">
        <v>905</v>
      </c>
      <c r="G175" s="38"/>
      <c r="H175" s="38"/>
      <c r="I175" s="196"/>
      <c r="J175" s="38"/>
      <c r="K175" s="38"/>
      <c r="L175" s="41"/>
      <c r="M175" s="197"/>
      <c r="N175" s="198"/>
      <c r="O175" s="67"/>
      <c r="P175" s="67"/>
      <c r="Q175" s="67"/>
      <c r="R175" s="67"/>
      <c r="S175" s="67"/>
      <c r="T175" s="68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146</v>
      </c>
      <c r="AU175" s="19" t="s">
        <v>82</v>
      </c>
    </row>
    <row r="176" spans="1:65" s="13" customFormat="1" ht="10.199999999999999">
      <c r="B176" s="199"/>
      <c r="C176" s="200"/>
      <c r="D176" s="194" t="s">
        <v>148</v>
      </c>
      <c r="E176" s="201" t="s">
        <v>28</v>
      </c>
      <c r="F176" s="202" t="s">
        <v>908</v>
      </c>
      <c r="G176" s="200"/>
      <c r="H176" s="201" t="s">
        <v>28</v>
      </c>
      <c r="I176" s="203"/>
      <c r="J176" s="200"/>
      <c r="K176" s="200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148</v>
      </c>
      <c r="AU176" s="208" t="s">
        <v>82</v>
      </c>
      <c r="AV176" s="13" t="s">
        <v>80</v>
      </c>
      <c r="AW176" s="13" t="s">
        <v>34</v>
      </c>
      <c r="AX176" s="13" t="s">
        <v>73</v>
      </c>
      <c r="AY176" s="208" t="s">
        <v>137</v>
      </c>
    </row>
    <row r="177" spans="1:65" s="13" customFormat="1" ht="10.199999999999999">
      <c r="B177" s="199"/>
      <c r="C177" s="200"/>
      <c r="D177" s="194" t="s">
        <v>148</v>
      </c>
      <c r="E177" s="201" t="s">
        <v>28</v>
      </c>
      <c r="F177" s="202" t="s">
        <v>909</v>
      </c>
      <c r="G177" s="200"/>
      <c r="H177" s="201" t="s">
        <v>28</v>
      </c>
      <c r="I177" s="203"/>
      <c r="J177" s="200"/>
      <c r="K177" s="200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148</v>
      </c>
      <c r="AU177" s="208" t="s">
        <v>82</v>
      </c>
      <c r="AV177" s="13" t="s">
        <v>80</v>
      </c>
      <c r="AW177" s="13" t="s">
        <v>34</v>
      </c>
      <c r="AX177" s="13" t="s">
        <v>73</v>
      </c>
      <c r="AY177" s="208" t="s">
        <v>137</v>
      </c>
    </row>
    <row r="178" spans="1:65" s="13" customFormat="1" ht="10.199999999999999">
      <c r="B178" s="199"/>
      <c r="C178" s="200"/>
      <c r="D178" s="194" t="s">
        <v>148</v>
      </c>
      <c r="E178" s="201" t="s">
        <v>28</v>
      </c>
      <c r="F178" s="202" t="s">
        <v>910</v>
      </c>
      <c r="G178" s="200"/>
      <c r="H178" s="201" t="s">
        <v>28</v>
      </c>
      <c r="I178" s="203"/>
      <c r="J178" s="200"/>
      <c r="K178" s="200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148</v>
      </c>
      <c r="AU178" s="208" t="s">
        <v>82</v>
      </c>
      <c r="AV178" s="13" t="s">
        <v>80</v>
      </c>
      <c r="AW178" s="13" t="s">
        <v>34</v>
      </c>
      <c r="AX178" s="13" t="s">
        <v>73</v>
      </c>
      <c r="AY178" s="208" t="s">
        <v>137</v>
      </c>
    </row>
    <row r="179" spans="1:65" s="13" customFormat="1" ht="10.199999999999999">
      <c r="B179" s="199"/>
      <c r="C179" s="200"/>
      <c r="D179" s="194" t="s">
        <v>148</v>
      </c>
      <c r="E179" s="201" t="s">
        <v>28</v>
      </c>
      <c r="F179" s="202" t="s">
        <v>911</v>
      </c>
      <c r="G179" s="200"/>
      <c r="H179" s="201" t="s">
        <v>28</v>
      </c>
      <c r="I179" s="203"/>
      <c r="J179" s="200"/>
      <c r="K179" s="200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148</v>
      </c>
      <c r="AU179" s="208" t="s">
        <v>82</v>
      </c>
      <c r="AV179" s="13" t="s">
        <v>80</v>
      </c>
      <c r="AW179" s="13" t="s">
        <v>34</v>
      </c>
      <c r="AX179" s="13" t="s">
        <v>73</v>
      </c>
      <c r="AY179" s="208" t="s">
        <v>137</v>
      </c>
    </row>
    <row r="180" spans="1:65" s="13" customFormat="1" ht="10.199999999999999">
      <c r="B180" s="199"/>
      <c r="C180" s="200"/>
      <c r="D180" s="194" t="s">
        <v>148</v>
      </c>
      <c r="E180" s="201" t="s">
        <v>28</v>
      </c>
      <c r="F180" s="202" t="s">
        <v>912</v>
      </c>
      <c r="G180" s="200"/>
      <c r="H180" s="201" t="s">
        <v>28</v>
      </c>
      <c r="I180" s="203"/>
      <c r="J180" s="200"/>
      <c r="K180" s="200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148</v>
      </c>
      <c r="AU180" s="208" t="s">
        <v>82</v>
      </c>
      <c r="AV180" s="13" t="s">
        <v>80</v>
      </c>
      <c r="AW180" s="13" t="s">
        <v>34</v>
      </c>
      <c r="AX180" s="13" t="s">
        <v>73</v>
      </c>
      <c r="AY180" s="208" t="s">
        <v>137</v>
      </c>
    </row>
    <row r="181" spans="1:65" s="13" customFormat="1" ht="10.199999999999999">
      <c r="B181" s="199"/>
      <c r="C181" s="200"/>
      <c r="D181" s="194" t="s">
        <v>148</v>
      </c>
      <c r="E181" s="201" t="s">
        <v>28</v>
      </c>
      <c r="F181" s="202" t="s">
        <v>913</v>
      </c>
      <c r="G181" s="200"/>
      <c r="H181" s="201" t="s">
        <v>28</v>
      </c>
      <c r="I181" s="203"/>
      <c r="J181" s="200"/>
      <c r="K181" s="200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148</v>
      </c>
      <c r="AU181" s="208" t="s">
        <v>82</v>
      </c>
      <c r="AV181" s="13" t="s">
        <v>80</v>
      </c>
      <c r="AW181" s="13" t="s">
        <v>34</v>
      </c>
      <c r="AX181" s="13" t="s">
        <v>73</v>
      </c>
      <c r="AY181" s="208" t="s">
        <v>137</v>
      </c>
    </row>
    <row r="182" spans="1:65" s="13" customFormat="1" ht="10.199999999999999">
      <c r="B182" s="199"/>
      <c r="C182" s="200"/>
      <c r="D182" s="194" t="s">
        <v>148</v>
      </c>
      <c r="E182" s="201" t="s">
        <v>28</v>
      </c>
      <c r="F182" s="202" t="s">
        <v>914</v>
      </c>
      <c r="G182" s="200"/>
      <c r="H182" s="201" t="s">
        <v>28</v>
      </c>
      <c r="I182" s="203"/>
      <c r="J182" s="200"/>
      <c r="K182" s="200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148</v>
      </c>
      <c r="AU182" s="208" t="s">
        <v>82</v>
      </c>
      <c r="AV182" s="13" t="s">
        <v>80</v>
      </c>
      <c r="AW182" s="13" t="s">
        <v>34</v>
      </c>
      <c r="AX182" s="13" t="s">
        <v>73</v>
      </c>
      <c r="AY182" s="208" t="s">
        <v>137</v>
      </c>
    </row>
    <row r="183" spans="1:65" s="13" customFormat="1" ht="10.199999999999999">
      <c r="B183" s="199"/>
      <c r="C183" s="200"/>
      <c r="D183" s="194" t="s">
        <v>148</v>
      </c>
      <c r="E183" s="201" t="s">
        <v>28</v>
      </c>
      <c r="F183" s="202" t="s">
        <v>915</v>
      </c>
      <c r="G183" s="200"/>
      <c r="H183" s="201" t="s">
        <v>28</v>
      </c>
      <c r="I183" s="203"/>
      <c r="J183" s="200"/>
      <c r="K183" s="200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148</v>
      </c>
      <c r="AU183" s="208" t="s">
        <v>82</v>
      </c>
      <c r="AV183" s="13" t="s">
        <v>80</v>
      </c>
      <c r="AW183" s="13" t="s">
        <v>34</v>
      </c>
      <c r="AX183" s="13" t="s">
        <v>73</v>
      </c>
      <c r="AY183" s="208" t="s">
        <v>137</v>
      </c>
    </row>
    <row r="184" spans="1:65" s="13" customFormat="1" ht="10.199999999999999">
      <c r="B184" s="199"/>
      <c r="C184" s="200"/>
      <c r="D184" s="194" t="s">
        <v>148</v>
      </c>
      <c r="E184" s="201" t="s">
        <v>28</v>
      </c>
      <c r="F184" s="202" t="s">
        <v>916</v>
      </c>
      <c r="G184" s="200"/>
      <c r="H184" s="201" t="s">
        <v>28</v>
      </c>
      <c r="I184" s="203"/>
      <c r="J184" s="200"/>
      <c r="K184" s="200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148</v>
      </c>
      <c r="AU184" s="208" t="s">
        <v>82</v>
      </c>
      <c r="AV184" s="13" t="s">
        <v>80</v>
      </c>
      <c r="AW184" s="13" t="s">
        <v>34</v>
      </c>
      <c r="AX184" s="13" t="s">
        <v>73</v>
      </c>
      <c r="AY184" s="208" t="s">
        <v>137</v>
      </c>
    </row>
    <row r="185" spans="1:65" s="13" customFormat="1" ht="10.199999999999999">
      <c r="B185" s="199"/>
      <c r="C185" s="200"/>
      <c r="D185" s="194" t="s">
        <v>148</v>
      </c>
      <c r="E185" s="201" t="s">
        <v>28</v>
      </c>
      <c r="F185" s="202" t="s">
        <v>917</v>
      </c>
      <c r="G185" s="200"/>
      <c r="H185" s="201" t="s">
        <v>28</v>
      </c>
      <c r="I185" s="203"/>
      <c r="J185" s="200"/>
      <c r="K185" s="200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148</v>
      </c>
      <c r="AU185" s="208" t="s">
        <v>82</v>
      </c>
      <c r="AV185" s="13" t="s">
        <v>80</v>
      </c>
      <c r="AW185" s="13" t="s">
        <v>34</v>
      </c>
      <c r="AX185" s="13" t="s">
        <v>73</v>
      </c>
      <c r="AY185" s="208" t="s">
        <v>137</v>
      </c>
    </row>
    <row r="186" spans="1:65" s="13" customFormat="1" ht="10.199999999999999">
      <c r="B186" s="199"/>
      <c r="C186" s="200"/>
      <c r="D186" s="194" t="s">
        <v>148</v>
      </c>
      <c r="E186" s="201" t="s">
        <v>28</v>
      </c>
      <c r="F186" s="202" t="s">
        <v>918</v>
      </c>
      <c r="G186" s="200"/>
      <c r="H186" s="201" t="s">
        <v>28</v>
      </c>
      <c r="I186" s="203"/>
      <c r="J186" s="200"/>
      <c r="K186" s="200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148</v>
      </c>
      <c r="AU186" s="208" t="s">
        <v>82</v>
      </c>
      <c r="AV186" s="13" t="s">
        <v>80</v>
      </c>
      <c r="AW186" s="13" t="s">
        <v>34</v>
      </c>
      <c r="AX186" s="13" t="s">
        <v>73</v>
      </c>
      <c r="AY186" s="208" t="s">
        <v>137</v>
      </c>
    </row>
    <row r="187" spans="1:65" s="13" customFormat="1" ht="10.199999999999999">
      <c r="B187" s="199"/>
      <c r="C187" s="200"/>
      <c r="D187" s="194" t="s">
        <v>148</v>
      </c>
      <c r="E187" s="201" t="s">
        <v>28</v>
      </c>
      <c r="F187" s="202" t="s">
        <v>919</v>
      </c>
      <c r="G187" s="200"/>
      <c r="H187" s="201" t="s">
        <v>28</v>
      </c>
      <c r="I187" s="203"/>
      <c r="J187" s="200"/>
      <c r="K187" s="200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148</v>
      </c>
      <c r="AU187" s="208" t="s">
        <v>82</v>
      </c>
      <c r="AV187" s="13" t="s">
        <v>80</v>
      </c>
      <c r="AW187" s="13" t="s">
        <v>34</v>
      </c>
      <c r="AX187" s="13" t="s">
        <v>73</v>
      </c>
      <c r="AY187" s="208" t="s">
        <v>137</v>
      </c>
    </row>
    <row r="188" spans="1:65" s="13" customFormat="1" ht="10.199999999999999">
      <c r="B188" s="199"/>
      <c r="C188" s="200"/>
      <c r="D188" s="194" t="s">
        <v>148</v>
      </c>
      <c r="E188" s="201" t="s">
        <v>28</v>
      </c>
      <c r="F188" s="202" t="s">
        <v>920</v>
      </c>
      <c r="G188" s="200"/>
      <c r="H188" s="201" t="s">
        <v>28</v>
      </c>
      <c r="I188" s="203"/>
      <c r="J188" s="200"/>
      <c r="K188" s="200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148</v>
      </c>
      <c r="AU188" s="208" t="s">
        <v>82</v>
      </c>
      <c r="AV188" s="13" t="s">
        <v>80</v>
      </c>
      <c r="AW188" s="13" t="s">
        <v>34</v>
      </c>
      <c r="AX188" s="13" t="s">
        <v>73</v>
      </c>
      <c r="AY188" s="208" t="s">
        <v>137</v>
      </c>
    </row>
    <row r="189" spans="1:65" s="13" customFormat="1" ht="10.199999999999999">
      <c r="B189" s="199"/>
      <c r="C189" s="200"/>
      <c r="D189" s="194" t="s">
        <v>148</v>
      </c>
      <c r="E189" s="201" t="s">
        <v>28</v>
      </c>
      <c r="F189" s="202" t="s">
        <v>921</v>
      </c>
      <c r="G189" s="200"/>
      <c r="H189" s="201" t="s">
        <v>28</v>
      </c>
      <c r="I189" s="203"/>
      <c r="J189" s="200"/>
      <c r="K189" s="200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148</v>
      </c>
      <c r="AU189" s="208" t="s">
        <v>82</v>
      </c>
      <c r="AV189" s="13" t="s">
        <v>80</v>
      </c>
      <c r="AW189" s="13" t="s">
        <v>34</v>
      </c>
      <c r="AX189" s="13" t="s">
        <v>73</v>
      </c>
      <c r="AY189" s="208" t="s">
        <v>137</v>
      </c>
    </row>
    <row r="190" spans="1:65" s="14" customFormat="1" ht="10.199999999999999">
      <c r="B190" s="209"/>
      <c r="C190" s="210"/>
      <c r="D190" s="194" t="s">
        <v>148</v>
      </c>
      <c r="E190" s="211" t="s">
        <v>28</v>
      </c>
      <c r="F190" s="212" t="s">
        <v>80</v>
      </c>
      <c r="G190" s="210"/>
      <c r="H190" s="213">
        <v>1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148</v>
      </c>
      <c r="AU190" s="219" t="s">
        <v>82</v>
      </c>
      <c r="AV190" s="14" t="s">
        <v>82</v>
      </c>
      <c r="AW190" s="14" t="s">
        <v>34</v>
      </c>
      <c r="AX190" s="14" t="s">
        <v>80</v>
      </c>
      <c r="AY190" s="219" t="s">
        <v>137</v>
      </c>
    </row>
    <row r="191" spans="1:65" s="2" customFormat="1" ht="16.5" customHeight="1">
      <c r="A191" s="36"/>
      <c r="B191" s="37"/>
      <c r="C191" s="181" t="s">
        <v>289</v>
      </c>
      <c r="D191" s="181" t="s">
        <v>139</v>
      </c>
      <c r="E191" s="182" t="s">
        <v>669</v>
      </c>
      <c r="F191" s="183" t="s">
        <v>670</v>
      </c>
      <c r="G191" s="184" t="s">
        <v>214</v>
      </c>
      <c r="H191" s="185">
        <v>12.15</v>
      </c>
      <c r="I191" s="186"/>
      <c r="J191" s="187">
        <f>ROUND(I191*H191,2)</f>
        <v>0</v>
      </c>
      <c r="K191" s="183" t="s">
        <v>28</v>
      </c>
      <c r="L191" s="41"/>
      <c r="M191" s="188" t="s">
        <v>28</v>
      </c>
      <c r="N191" s="189" t="s">
        <v>46</v>
      </c>
      <c r="O191" s="67"/>
      <c r="P191" s="190">
        <f>O191*H191</f>
        <v>0</v>
      </c>
      <c r="Q191" s="190">
        <v>1.3999999999999999E-4</v>
      </c>
      <c r="R191" s="190">
        <f>Q191*H191</f>
        <v>1.7009999999999998E-3</v>
      </c>
      <c r="S191" s="190">
        <v>0</v>
      </c>
      <c r="T191" s="19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2" t="s">
        <v>144</v>
      </c>
      <c r="AT191" s="192" t="s">
        <v>139</v>
      </c>
      <c r="AU191" s="192" t="s">
        <v>82</v>
      </c>
      <c r="AY191" s="19" t="s">
        <v>137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9" t="s">
        <v>144</v>
      </c>
      <c r="BK191" s="193">
        <f>ROUND(I191*H191,2)</f>
        <v>0</v>
      </c>
      <c r="BL191" s="19" t="s">
        <v>144</v>
      </c>
      <c r="BM191" s="192" t="s">
        <v>922</v>
      </c>
    </row>
    <row r="192" spans="1:65" s="2" customFormat="1" ht="10.199999999999999">
      <c r="A192" s="36"/>
      <c r="B192" s="37"/>
      <c r="C192" s="38"/>
      <c r="D192" s="194" t="s">
        <v>146</v>
      </c>
      <c r="E192" s="38"/>
      <c r="F192" s="195" t="s">
        <v>670</v>
      </c>
      <c r="G192" s="38"/>
      <c r="H192" s="38"/>
      <c r="I192" s="196"/>
      <c r="J192" s="38"/>
      <c r="K192" s="38"/>
      <c r="L192" s="41"/>
      <c r="M192" s="197"/>
      <c r="N192" s="198"/>
      <c r="O192" s="67"/>
      <c r="P192" s="67"/>
      <c r="Q192" s="67"/>
      <c r="R192" s="67"/>
      <c r="S192" s="67"/>
      <c r="T192" s="68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146</v>
      </c>
      <c r="AU192" s="19" t="s">
        <v>82</v>
      </c>
    </row>
    <row r="193" spans="1:65" s="13" customFormat="1" ht="10.199999999999999">
      <c r="B193" s="199"/>
      <c r="C193" s="200"/>
      <c r="D193" s="194" t="s">
        <v>148</v>
      </c>
      <c r="E193" s="201" t="s">
        <v>28</v>
      </c>
      <c r="F193" s="202" t="s">
        <v>923</v>
      </c>
      <c r="G193" s="200"/>
      <c r="H193" s="201" t="s">
        <v>28</v>
      </c>
      <c r="I193" s="203"/>
      <c r="J193" s="200"/>
      <c r="K193" s="200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148</v>
      </c>
      <c r="AU193" s="208" t="s">
        <v>82</v>
      </c>
      <c r="AV193" s="13" t="s">
        <v>80</v>
      </c>
      <c r="AW193" s="13" t="s">
        <v>34</v>
      </c>
      <c r="AX193" s="13" t="s">
        <v>73</v>
      </c>
      <c r="AY193" s="208" t="s">
        <v>137</v>
      </c>
    </row>
    <row r="194" spans="1:65" s="13" customFormat="1" ht="10.199999999999999">
      <c r="B194" s="199"/>
      <c r="C194" s="200"/>
      <c r="D194" s="194" t="s">
        <v>148</v>
      </c>
      <c r="E194" s="201" t="s">
        <v>28</v>
      </c>
      <c r="F194" s="202" t="s">
        <v>826</v>
      </c>
      <c r="G194" s="200"/>
      <c r="H194" s="201" t="s">
        <v>28</v>
      </c>
      <c r="I194" s="203"/>
      <c r="J194" s="200"/>
      <c r="K194" s="200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148</v>
      </c>
      <c r="AU194" s="208" t="s">
        <v>82</v>
      </c>
      <c r="AV194" s="13" t="s">
        <v>80</v>
      </c>
      <c r="AW194" s="13" t="s">
        <v>34</v>
      </c>
      <c r="AX194" s="13" t="s">
        <v>73</v>
      </c>
      <c r="AY194" s="208" t="s">
        <v>137</v>
      </c>
    </row>
    <row r="195" spans="1:65" s="14" customFormat="1" ht="10.199999999999999">
      <c r="B195" s="209"/>
      <c r="C195" s="210"/>
      <c r="D195" s="194" t="s">
        <v>148</v>
      </c>
      <c r="E195" s="211" t="s">
        <v>28</v>
      </c>
      <c r="F195" s="212" t="s">
        <v>924</v>
      </c>
      <c r="G195" s="210"/>
      <c r="H195" s="213">
        <v>6.9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148</v>
      </c>
      <c r="AU195" s="219" t="s">
        <v>82</v>
      </c>
      <c r="AV195" s="14" t="s">
        <v>82</v>
      </c>
      <c r="AW195" s="14" t="s">
        <v>34</v>
      </c>
      <c r="AX195" s="14" t="s">
        <v>73</v>
      </c>
      <c r="AY195" s="219" t="s">
        <v>137</v>
      </c>
    </row>
    <row r="196" spans="1:65" s="13" customFormat="1" ht="10.199999999999999">
      <c r="B196" s="199"/>
      <c r="C196" s="200"/>
      <c r="D196" s="194" t="s">
        <v>148</v>
      </c>
      <c r="E196" s="201" t="s">
        <v>28</v>
      </c>
      <c r="F196" s="202" t="s">
        <v>828</v>
      </c>
      <c r="G196" s="200"/>
      <c r="H196" s="201" t="s">
        <v>28</v>
      </c>
      <c r="I196" s="203"/>
      <c r="J196" s="200"/>
      <c r="K196" s="200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148</v>
      </c>
      <c r="AU196" s="208" t="s">
        <v>82</v>
      </c>
      <c r="AV196" s="13" t="s">
        <v>80</v>
      </c>
      <c r="AW196" s="13" t="s">
        <v>34</v>
      </c>
      <c r="AX196" s="13" t="s">
        <v>73</v>
      </c>
      <c r="AY196" s="208" t="s">
        <v>137</v>
      </c>
    </row>
    <row r="197" spans="1:65" s="14" customFormat="1" ht="10.199999999999999">
      <c r="B197" s="209"/>
      <c r="C197" s="210"/>
      <c r="D197" s="194" t="s">
        <v>148</v>
      </c>
      <c r="E197" s="211" t="s">
        <v>28</v>
      </c>
      <c r="F197" s="212" t="s">
        <v>925</v>
      </c>
      <c r="G197" s="210"/>
      <c r="H197" s="213">
        <v>5.25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148</v>
      </c>
      <c r="AU197" s="219" t="s">
        <v>82</v>
      </c>
      <c r="AV197" s="14" t="s">
        <v>82</v>
      </c>
      <c r="AW197" s="14" t="s">
        <v>34</v>
      </c>
      <c r="AX197" s="14" t="s">
        <v>73</v>
      </c>
      <c r="AY197" s="219" t="s">
        <v>137</v>
      </c>
    </row>
    <row r="198" spans="1:65" s="15" customFormat="1" ht="10.199999999999999">
      <c r="B198" s="220"/>
      <c r="C198" s="221"/>
      <c r="D198" s="194" t="s">
        <v>148</v>
      </c>
      <c r="E198" s="222" t="s">
        <v>28</v>
      </c>
      <c r="F198" s="223" t="s">
        <v>154</v>
      </c>
      <c r="G198" s="221"/>
      <c r="H198" s="224">
        <v>12.15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148</v>
      </c>
      <c r="AU198" s="230" t="s">
        <v>82</v>
      </c>
      <c r="AV198" s="15" t="s">
        <v>144</v>
      </c>
      <c r="AW198" s="15" t="s">
        <v>34</v>
      </c>
      <c r="AX198" s="15" t="s">
        <v>80</v>
      </c>
      <c r="AY198" s="230" t="s">
        <v>137</v>
      </c>
    </row>
    <row r="199" spans="1:65" s="2" customFormat="1" ht="16.5" customHeight="1">
      <c r="A199" s="36"/>
      <c r="B199" s="37"/>
      <c r="C199" s="181" t="s">
        <v>302</v>
      </c>
      <c r="D199" s="181" t="s">
        <v>139</v>
      </c>
      <c r="E199" s="182" t="s">
        <v>926</v>
      </c>
      <c r="F199" s="183" t="s">
        <v>927</v>
      </c>
      <c r="G199" s="184" t="s">
        <v>142</v>
      </c>
      <c r="H199" s="185">
        <v>4.1879999999999997</v>
      </c>
      <c r="I199" s="186"/>
      <c r="J199" s="187">
        <f>ROUND(I199*H199,2)</f>
        <v>0</v>
      </c>
      <c r="K199" s="183" t="s">
        <v>143</v>
      </c>
      <c r="L199" s="41"/>
      <c r="M199" s="188" t="s">
        <v>28</v>
      </c>
      <c r="N199" s="189" t="s">
        <v>46</v>
      </c>
      <c r="O199" s="67"/>
      <c r="P199" s="190">
        <f>O199*H199</f>
        <v>0</v>
      </c>
      <c r="Q199" s="190">
        <v>9.0900000000000009E-3</v>
      </c>
      <c r="R199" s="190">
        <f>Q199*H199</f>
        <v>3.8068919999999999E-2</v>
      </c>
      <c r="S199" s="190">
        <v>0</v>
      </c>
      <c r="T199" s="191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2" t="s">
        <v>144</v>
      </c>
      <c r="AT199" s="192" t="s">
        <v>139</v>
      </c>
      <c r="AU199" s="192" t="s">
        <v>82</v>
      </c>
      <c r="AY199" s="19" t="s">
        <v>137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9" t="s">
        <v>144</v>
      </c>
      <c r="BK199" s="193">
        <f>ROUND(I199*H199,2)</f>
        <v>0</v>
      </c>
      <c r="BL199" s="19" t="s">
        <v>144</v>
      </c>
      <c r="BM199" s="192" t="s">
        <v>928</v>
      </c>
    </row>
    <row r="200" spans="1:65" s="2" customFormat="1" ht="19.2">
      <c r="A200" s="36"/>
      <c r="B200" s="37"/>
      <c r="C200" s="38"/>
      <c r="D200" s="194" t="s">
        <v>146</v>
      </c>
      <c r="E200" s="38"/>
      <c r="F200" s="195" t="s">
        <v>929</v>
      </c>
      <c r="G200" s="38"/>
      <c r="H200" s="38"/>
      <c r="I200" s="196"/>
      <c r="J200" s="38"/>
      <c r="K200" s="38"/>
      <c r="L200" s="41"/>
      <c r="M200" s="197"/>
      <c r="N200" s="198"/>
      <c r="O200" s="67"/>
      <c r="P200" s="67"/>
      <c r="Q200" s="67"/>
      <c r="R200" s="67"/>
      <c r="S200" s="67"/>
      <c r="T200" s="68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146</v>
      </c>
      <c r="AU200" s="19" t="s">
        <v>82</v>
      </c>
    </row>
    <row r="201" spans="1:65" s="13" customFormat="1" ht="10.199999999999999">
      <c r="B201" s="199"/>
      <c r="C201" s="200"/>
      <c r="D201" s="194" t="s">
        <v>148</v>
      </c>
      <c r="E201" s="201" t="s">
        <v>28</v>
      </c>
      <c r="F201" s="202" t="s">
        <v>930</v>
      </c>
      <c r="G201" s="200"/>
      <c r="H201" s="201" t="s">
        <v>28</v>
      </c>
      <c r="I201" s="203"/>
      <c r="J201" s="200"/>
      <c r="K201" s="200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148</v>
      </c>
      <c r="AU201" s="208" t="s">
        <v>82</v>
      </c>
      <c r="AV201" s="13" t="s">
        <v>80</v>
      </c>
      <c r="AW201" s="13" t="s">
        <v>34</v>
      </c>
      <c r="AX201" s="13" t="s">
        <v>73</v>
      </c>
      <c r="AY201" s="208" t="s">
        <v>137</v>
      </c>
    </row>
    <row r="202" spans="1:65" s="13" customFormat="1" ht="10.199999999999999">
      <c r="B202" s="199"/>
      <c r="C202" s="200"/>
      <c r="D202" s="194" t="s">
        <v>148</v>
      </c>
      <c r="E202" s="201" t="s">
        <v>28</v>
      </c>
      <c r="F202" s="202" t="s">
        <v>931</v>
      </c>
      <c r="G202" s="200"/>
      <c r="H202" s="201" t="s">
        <v>28</v>
      </c>
      <c r="I202" s="203"/>
      <c r="J202" s="200"/>
      <c r="K202" s="200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148</v>
      </c>
      <c r="AU202" s="208" t="s">
        <v>82</v>
      </c>
      <c r="AV202" s="13" t="s">
        <v>80</v>
      </c>
      <c r="AW202" s="13" t="s">
        <v>34</v>
      </c>
      <c r="AX202" s="13" t="s">
        <v>73</v>
      </c>
      <c r="AY202" s="208" t="s">
        <v>137</v>
      </c>
    </row>
    <row r="203" spans="1:65" s="14" customFormat="1" ht="10.199999999999999">
      <c r="B203" s="209"/>
      <c r="C203" s="210"/>
      <c r="D203" s="194" t="s">
        <v>148</v>
      </c>
      <c r="E203" s="211" t="s">
        <v>28</v>
      </c>
      <c r="F203" s="212" t="s">
        <v>932</v>
      </c>
      <c r="G203" s="210"/>
      <c r="H203" s="213">
        <v>2.4420000000000002</v>
      </c>
      <c r="I203" s="214"/>
      <c r="J203" s="210"/>
      <c r="K203" s="210"/>
      <c r="L203" s="215"/>
      <c r="M203" s="216"/>
      <c r="N203" s="217"/>
      <c r="O203" s="217"/>
      <c r="P203" s="217"/>
      <c r="Q203" s="217"/>
      <c r="R203" s="217"/>
      <c r="S203" s="217"/>
      <c r="T203" s="218"/>
      <c r="AT203" s="219" t="s">
        <v>148</v>
      </c>
      <c r="AU203" s="219" t="s">
        <v>82</v>
      </c>
      <c r="AV203" s="14" t="s">
        <v>82</v>
      </c>
      <c r="AW203" s="14" t="s">
        <v>34</v>
      </c>
      <c r="AX203" s="14" t="s">
        <v>73</v>
      </c>
      <c r="AY203" s="219" t="s">
        <v>137</v>
      </c>
    </row>
    <row r="204" spans="1:65" s="13" customFormat="1" ht="10.199999999999999">
      <c r="B204" s="199"/>
      <c r="C204" s="200"/>
      <c r="D204" s="194" t="s">
        <v>148</v>
      </c>
      <c r="E204" s="201" t="s">
        <v>28</v>
      </c>
      <c r="F204" s="202" t="s">
        <v>933</v>
      </c>
      <c r="G204" s="200"/>
      <c r="H204" s="201" t="s">
        <v>28</v>
      </c>
      <c r="I204" s="203"/>
      <c r="J204" s="200"/>
      <c r="K204" s="200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148</v>
      </c>
      <c r="AU204" s="208" t="s">
        <v>82</v>
      </c>
      <c r="AV204" s="13" t="s">
        <v>80</v>
      </c>
      <c r="AW204" s="13" t="s">
        <v>34</v>
      </c>
      <c r="AX204" s="13" t="s">
        <v>73</v>
      </c>
      <c r="AY204" s="208" t="s">
        <v>137</v>
      </c>
    </row>
    <row r="205" spans="1:65" s="14" customFormat="1" ht="10.199999999999999">
      <c r="B205" s="209"/>
      <c r="C205" s="210"/>
      <c r="D205" s="194" t="s">
        <v>148</v>
      </c>
      <c r="E205" s="211" t="s">
        <v>28</v>
      </c>
      <c r="F205" s="212" t="s">
        <v>934</v>
      </c>
      <c r="G205" s="210"/>
      <c r="H205" s="213">
        <v>0.61199999999999999</v>
      </c>
      <c r="I205" s="214"/>
      <c r="J205" s="210"/>
      <c r="K205" s="210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148</v>
      </c>
      <c r="AU205" s="219" t="s">
        <v>82</v>
      </c>
      <c r="AV205" s="14" t="s">
        <v>82</v>
      </c>
      <c r="AW205" s="14" t="s">
        <v>34</v>
      </c>
      <c r="AX205" s="14" t="s">
        <v>73</v>
      </c>
      <c r="AY205" s="219" t="s">
        <v>137</v>
      </c>
    </row>
    <row r="206" spans="1:65" s="13" customFormat="1" ht="10.199999999999999">
      <c r="B206" s="199"/>
      <c r="C206" s="200"/>
      <c r="D206" s="194" t="s">
        <v>148</v>
      </c>
      <c r="E206" s="201" t="s">
        <v>28</v>
      </c>
      <c r="F206" s="202" t="s">
        <v>935</v>
      </c>
      <c r="G206" s="200"/>
      <c r="H206" s="201" t="s">
        <v>28</v>
      </c>
      <c r="I206" s="203"/>
      <c r="J206" s="200"/>
      <c r="K206" s="200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148</v>
      </c>
      <c r="AU206" s="208" t="s">
        <v>82</v>
      </c>
      <c r="AV206" s="13" t="s">
        <v>80</v>
      </c>
      <c r="AW206" s="13" t="s">
        <v>34</v>
      </c>
      <c r="AX206" s="13" t="s">
        <v>73</v>
      </c>
      <c r="AY206" s="208" t="s">
        <v>137</v>
      </c>
    </row>
    <row r="207" spans="1:65" s="14" customFormat="1" ht="10.199999999999999">
      <c r="B207" s="209"/>
      <c r="C207" s="210"/>
      <c r="D207" s="194" t="s">
        <v>148</v>
      </c>
      <c r="E207" s="211" t="s">
        <v>28</v>
      </c>
      <c r="F207" s="212" t="s">
        <v>936</v>
      </c>
      <c r="G207" s="210"/>
      <c r="H207" s="213">
        <v>1.1339999999999999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148</v>
      </c>
      <c r="AU207" s="219" t="s">
        <v>82</v>
      </c>
      <c r="AV207" s="14" t="s">
        <v>82</v>
      </c>
      <c r="AW207" s="14" t="s">
        <v>34</v>
      </c>
      <c r="AX207" s="14" t="s">
        <v>73</v>
      </c>
      <c r="AY207" s="219" t="s">
        <v>137</v>
      </c>
    </row>
    <row r="208" spans="1:65" s="15" customFormat="1" ht="10.199999999999999">
      <c r="B208" s="220"/>
      <c r="C208" s="221"/>
      <c r="D208" s="194" t="s">
        <v>148</v>
      </c>
      <c r="E208" s="222" t="s">
        <v>28</v>
      </c>
      <c r="F208" s="223" t="s">
        <v>154</v>
      </c>
      <c r="G208" s="221"/>
      <c r="H208" s="224">
        <v>4.1880000000000006</v>
      </c>
      <c r="I208" s="225"/>
      <c r="J208" s="221"/>
      <c r="K208" s="221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148</v>
      </c>
      <c r="AU208" s="230" t="s">
        <v>82</v>
      </c>
      <c r="AV208" s="15" t="s">
        <v>144</v>
      </c>
      <c r="AW208" s="15" t="s">
        <v>34</v>
      </c>
      <c r="AX208" s="15" t="s">
        <v>80</v>
      </c>
      <c r="AY208" s="230" t="s">
        <v>137</v>
      </c>
    </row>
    <row r="209" spans="1:65" s="2" customFormat="1" ht="16.5" customHeight="1">
      <c r="A209" s="36"/>
      <c r="B209" s="37"/>
      <c r="C209" s="181" t="s">
        <v>308</v>
      </c>
      <c r="D209" s="181" t="s">
        <v>139</v>
      </c>
      <c r="E209" s="182" t="s">
        <v>937</v>
      </c>
      <c r="F209" s="183" t="s">
        <v>938</v>
      </c>
      <c r="G209" s="184" t="s">
        <v>142</v>
      </c>
      <c r="H209" s="185">
        <v>3.5739999999999998</v>
      </c>
      <c r="I209" s="186"/>
      <c r="J209" s="187">
        <f>ROUND(I209*H209,2)</f>
        <v>0</v>
      </c>
      <c r="K209" s="183" t="s">
        <v>143</v>
      </c>
      <c r="L209" s="41"/>
      <c r="M209" s="188" t="s">
        <v>28</v>
      </c>
      <c r="N209" s="189" t="s">
        <v>46</v>
      </c>
      <c r="O209" s="67"/>
      <c r="P209" s="190">
        <f>O209*H209</f>
        <v>0</v>
      </c>
      <c r="Q209" s="190">
        <v>6.3000000000000003E-4</v>
      </c>
      <c r="R209" s="190">
        <f>Q209*H209</f>
        <v>2.2516200000000002E-3</v>
      </c>
      <c r="S209" s="190">
        <v>0</v>
      </c>
      <c r="T209" s="19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2" t="s">
        <v>144</v>
      </c>
      <c r="AT209" s="192" t="s">
        <v>139</v>
      </c>
      <c r="AU209" s="192" t="s">
        <v>82</v>
      </c>
      <c r="AY209" s="19" t="s">
        <v>137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9" t="s">
        <v>144</v>
      </c>
      <c r="BK209" s="193">
        <f>ROUND(I209*H209,2)</f>
        <v>0</v>
      </c>
      <c r="BL209" s="19" t="s">
        <v>144</v>
      </c>
      <c r="BM209" s="192" t="s">
        <v>939</v>
      </c>
    </row>
    <row r="210" spans="1:65" s="2" customFormat="1" ht="10.199999999999999">
      <c r="A210" s="36"/>
      <c r="B210" s="37"/>
      <c r="C210" s="38"/>
      <c r="D210" s="194" t="s">
        <v>146</v>
      </c>
      <c r="E210" s="38"/>
      <c r="F210" s="195" t="s">
        <v>940</v>
      </c>
      <c r="G210" s="38"/>
      <c r="H210" s="38"/>
      <c r="I210" s="196"/>
      <c r="J210" s="38"/>
      <c r="K210" s="38"/>
      <c r="L210" s="41"/>
      <c r="M210" s="197"/>
      <c r="N210" s="198"/>
      <c r="O210" s="67"/>
      <c r="P210" s="67"/>
      <c r="Q210" s="67"/>
      <c r="R210" s="67"/>
      <c r="S210" s="67"/>
      <c r="T210" s="68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146</v>
      </c>
      <c r="AU210" s="19" t="s">
        <v>82</v>
      </c>
    </row>
    <row r="211" spans="1:65" s="13" customFormat="1" ht="10.199999999999999">
      <c r="B211" s="199"/>
      <c r="C211" s="200"/>
      <c r="D211" s="194" t="s">
        <v>148</v>
      </c>
      <c r="E211" s="201" t="s">
        <v>28</v>
      </c>
      <c r="F211" s="202" t="s">
        <v>941</v>
      </c>
      <c r="G211" s="200"/>
      <c r="H211" s="201" t="s">
        <v>28</v>
      </c>
      <c r="I211" s="203"/>
      <c r="J211" s="200"/>
      <c r="K211" s="200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148</v>
      </c>
      <c r="AU211" s="208" t="s">
        <v>82</v>
      </c>
      <c r="AV211" s="13" t="s">
        <v>80</v>
      </c>
      <c r="AW211" s="13" t="s">
        <v>34</v>
      </c>
      <c r="AX211" s="13" t="s">
        <v>73</v>
      </c>
      <c r="AY211" s="208" t="s">
        <v>137</v>
      </c>
    </row>
    <row r="212" spans="1:65" s="14" customFormat="1" ht="10.199999999999999">
      <c r="B212" s="209"/>
      <c r="C212" s="210"/>
      <c r="D212" s="194" t="s">
        <v>148</v>
      </c>
      <c r="E212" s="211" t="s">
        <v>28</v>
      </c>
      <c r="F212" s="212" t="s">
        <v>942</v>
      </c>
      <c r="G212" s="210"/>
      <c r="H212" s="213">
        <v>2.2000000000000002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148</v>
      </c>
      <c r="AU212" s="219" t="s">
        <v>82</v>
      </c>
      <c r="AV212" s="14" t="s">
        <v>82</v>
      </c>
      <c r="AW212" s="14" t="s">
        <v>34</v>
      </c>
      <c r="AX212" s="14" t="s">
        <v>73</v>
      </c>
      <c r="AY212" s="219" t="s">
        <v>137</v>
      </c>
    </row>
    <row r="213" spans="1:65" s="13" customFormat="1" ht="10.199999999999999">
      <c r="B213" s="199"/>
      <c r="C213" s="200"/>
      <c r="D213" s="194" t="s">
        <v>148</v>
      </c>
      <c r="E213" s="201" t="s">
        <v>28</v>
      </c>
      <c r="F213" s="202" t="s">
        <v>943</v>
      </c>
      <c r="G213" s="200"/>
      <c r="H213" s="201" t="s">
        <v>28</v>
      </c>
      <c r="I213" s="203"/>
      <c r="J213" s="200"/>
      <c r="K213" s="200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148</v>
      </c>
      <c r="AU213" s="208" t="s">
        <v>82</v>
      </c>
      <c r="AV213" s="13" t="s">
        <v>80</v>
      </c>
      <c r="AW213" s="13" t="s">
        <v>34</v>
      </c>
      <c r="AX213" s="13" t="s">
        <v>73</v>
      </c>
      <c r="AY213" s="208" t="s">
        <v>137</v>
      </c>
    </row>
    <row r="214" spans="1:65" s="13" customFormat="1" ht="10.199999999999999">
      <c r="B214" s="199"/>
      <c r="C214" s="200"/>
      <c r="D214" s="194" t="s">
        <v>148</v>
      </c>
      <c r="E214" s="201" t="s">
        <v>28</v>
      </c>
      <c r="F214" s="202" t="s">
        <v>931</v>
      </c>
      <c r="G214" s="200"/>
      <c r="H214" s="201" t="s">
        <v>28</v>
      </c>
      <c r="I214" s="203"/>
      <c r="J214" s="200"/>
      <c r="K214" s="200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148</v>
      </c>
      <c r="AU214" s="208" t="s">
        <v>82</v>
      </c>
      <c r="AV214" s="13" t="s">
        <v>80</v>
      </c>
      <c r="AW214" s="13" t="s">
        <v>34</v>
      </c>
      <c r="AX214" s="13" t="s">
        <v>73</v>
      </c>
      <c r="AY214" s="208" t="s">
        <v>137</v>
      </c>
    </row>
    <row r="215" spans="1:65" s="14" customFormat="1" ht="10.199999999999999">
      <c r="B215" s="209"/>
      <c r="C215" s="210"/>
      <c r="D215" s="194" t="s">
        <v>148</v>
      </c>
      <c r="E215" s="211" t="s">
        <v>28</v>
      </c>
      <c r="F215" s="212" t="s">
        <v>944</v>
      </c>
      <c r="G215" s="210"/>
      <c r="H215" s="213">
        <v>0.42799999999999999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148</v>
      </c>
      <c r="AU215" s="219" t="s">
        <v>82</v>
      </c>
      <c r="AV215" s="14" t="s">
        <v>82</v>
      </c>
      <c r="AW215" s="14" t="s">
        <v>34</v>
      </c>
      <c r="AX215" s="14" t="s">
        <v>73</v>
      </c>
      <c r="AY215" s="219" t="s">
        <v>137</v>
      </c>
    </row>
    <row r="216" spans="1:65" s="13" customFormat="1" ht="10.199999999999999">
      <c r="B216" s="199"/>
      <c r="C216" s="200"/>
      <c r="D216" s="194" t="s">
        <v>148</v>
      </c>
      <c r="E216" s="201" t="s">
        <v>28</v>
      </c>
      <c r="F216" s="202" t="s">
        <v>933</v>
      </c>
      <c r="G216" s="200"/>
      <c r="H216" s="201" t="s">
        <v>28</v>
      </c>
      <c r="I216" s="203"/>
      <c r="J216" s="200"/>
      <c r="K216" s="200"/>
      <c r="L216" s="204"/>
      <c r="M216" s="205"/>
      <c r="N216" s="206"/>
      <c r="O216" s="206"/>
      <c r="P216" s="206"/>
      <c r="Q216" s="206"/>
      <c r="R216" s="206"/>
      <c r="S216" s="206"/>
      <c r="T216" s="207"/>
      <c r="AT216" s="208" t="s">
        <v>148</v>
      </c>
      <c r="AU216" s="208" t="s">
        <v>82</v>
      </c>
      <c r="AV216" s="13" t="s">
        <v>80</v>
      </c>
      <c r="AW216" s="13" t="s">
        <v>34</v>
      </c>
      <c r="AX216" s="13" t="s">
        <v>73</v>
      </c>
      <c r="AY216" s="208" t="s">
        <v>137</v>
      </c>
    </row>
    <row r="217" spans="1:65" s="14" customFormat="1" ht="10.199999999999999">
      <c r="B217" s="209"/>
      <c r="C217" s="210"/>
      <c r="D217" s="194" t="s">
        <v>148</v>
      </c>
      <c r="E217" s="211" t="s">
        <v>28</v>
      </c>
      <c r="F217" s="212" t="s">
        <v>945</v>
      </c>
      <c r="G217" s="210"/>
      <c r="H217" s="213">
        <v>0.24099999999999999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148</v>
      </c>
      <c r="AU217" s="219" t="s">
        <v>82</v>
      </c>
      <c r="AV217" s="14" t="s">
        <v>82</v>
      </c>
      <c r="AW217" s="14" t="s">
        <v>34</v>
      </c>
      <c r="AX217" s="14" t="s">
        <v>73</v>
      </c>
      <c r="AY217" s="219" t="s">
        <v>137</v>
      </c>
    </row>
    <row r="218" spans="1:65" s="13" customFormat="1" ht="10.199999999999999">
      <c r="B218" s="199"/>
      <c r="C218" s="200"/>
      <c r="D218" s="194" t="s">
        <v>148</v>
      </c>
      <c r="E218" s="201" t="s">
        <v>28</v>
      </c>
      <c r="F218" s="202" t="s">
        <v>935</v>
      </c>
      <c r="G218" s="200"/>
      <c r="H218" s="201" t="s">
        <v>28</v>
      </c>
      <c r="I218" s="203"/>
      <c r="J218" s="200"/>
      <c r="K218" s="200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148</v>
      </c>
      <c r="AU218" s="208" t="s">
        <v>82</v>
      </c>
      <c r="AV218" s="13" t="s">
        <v>80</v>
      </c>
      <c r="AW218" s="13" t="s">
        <v>34</v>
      </c>
      <c r="AX218" s="13" t="s">
        <v>73</v>
      </c>
      <c r="AY218" s="208" t="s">
        <v>137</v>
      </c>
    </row>
    <row r="219" spans="1:65" s="14" customFormat="1" ht="10.199999999999999">
      <c r="B219" s="209"/>
      <c r="C219" s="210"/>
      <c r="D219" s="194" t="s">
        <v>148</v>
      </c>
      <c r="E219" s="211" t="s">
        <v>28</v>
      </c>
      <c r="F219" s="212" t="s">
        <v>946</v>
      </c>
      <c r="G219" s="210"/>
      <c r="H219" s="213">
        <v>0.70499999999999996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148</v>
      </c>
      <c r="AU219" s="219" t="s">
        <v>82</v>
      </c>
      <c r="AV219" s="14" t="s">
        <v>82</v>
      </c>
      <c r="AW219" s="14" t="s">
        <v>34</v>
      </c>
      <c r="AX219" s="14" t="s">
        <v>73</v>
      </c>
      <c r="AY219" s="219" t="s">
        <v>137</v>
      </c>
    </row>
    <row r="220" spans="1:65" s="15" customFormat="1" ht="10.199999999999999">
      <c r="B220" s="220"/>
      <c r="C220" s="221"/>
      <c r="D220" s="194" t="s">
        <v>148</v>
      </c>
      <c r="E220" s="222" t="s">
        <v>28</v>
      </c>
      <c r="F220" s="223" t="s">
        <v>154</v>
      </c>
      <c r="G220" s="221"/>
      <c r="H220" s="224">
        <v>3.5740000000000003</v>
      </c>
      <c r="I220" s="225"/>
      <c r="J220" s="221"/>
      <c r="K220" s="221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148</v>
      </c>
      <c r="AU220" s="230" t="s">
        <v>82</v>
      </c>
      <c r="AV220" s="15" t="s">
        <v>144</v>
      </c>
      <c r="AW220" s="15" t="s">
        <v>34</v>
      </c>
      <c r="AX220" s="15" t="s">
        <v>80</v>
      </c>
      <c r="AY220" s="230" t="s">
        <v>137</v>
      </c>
    </row>
    <row r="221" spans="1:65" s="2" customFormat="1" ht="16.5" customHeight="1">
      <c r="A221" s="36"/>
      <c r="B221" s="37"/>
      <c r="C221" s="181" t="s">
        <v>319</v>
      </c>
      <c r="D221" s="181" t="s">
        <v>139</v>
      </c>
      <c r="E221" s="182" t="s">
        <v>674</v>
      </c>
      <c r="F221" s="183" t="s">
        <v>675</v>
      </c>
      <c r="G221" s="184" t="s">
        <v>214</v>
      </c>
      <c r="H221" s="185">
        <v>20.68</v>
      </c>
      <c r="I221" s="186"/>
      <c r="J221" s="187">
        <f>ROUND(I221*H221,2)</f>
        <v>0</v>
      </c>
      <c r="K221" s="183" t="s">
        <v>143</v>
      </c>
      <c r="L221" s="41"/>
      <c r="M221" s="188" t="s">
        <v>28</v>
      </c>
      <c r="N221" s="189" t="s">
        <v>46</v>
      </c>
      <c r="O221" s="67"/>
      <c r="P221" s="190">
        <f>O221*H221</f>
        <v>0</v>
      </c>
      <c r="Q221" s="190">
        <v>1.5200000000000001E-4</v>
      </c>
      <c r="R221" s="190">
        <f>Q221*H221</f>
        <v>3.14336E-3</v>
      </c>
      <c r="S221" s="190">
        <v>0</v>
      </c>
      <c r="T221" s="19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2" t="s">
        <v>144</v>
      </c>
      <c r="AT221" s="192" t="s">
        <v>139</v>
      </c>
      <c r="AU221" s="192" t="s">
        <v>82</v>
      </c>
      <c r="AY221" s="19" t="s">
        <v>137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9" t="s">
        <v>144</v>
      </c>
      <c r="BK221" s="193">
        <f>ROUND(I221*H221,2)</f>
        <v>0</v>
      </c>
      <c r="BL221" s="19" t="s">
        <v>144</v>
      </c>
      <c r="BM221" s="192" t="s">
        <v>947</v>
      </c>
    </row>
    <row r="222" spans="1:65" s="2" customFormat="1" ht="10.199999999999999">
      <c r="A222" s="36"/>
      <c r="B222" s="37"/>
      <c r="C222" s="38"/>
      <c r="D222" s="194" t="s">
        <v>146</v>
      </c>
      <c r="E222" s="38"/>
      <c r="F222" s="195" t="s">
        <v>677</v>
      </c>
      <c r="G222" s="38"/>
      <c r="H222" s="38"/>
      <c r="I222" s="196"/>
      <c r="J222" s="38"/>
      <c r="K222" s="38"/>
      <c r="L222" s="41"/>
      <c r="M222" s="197"/>
      <c r="N222" s="198"/>
      <c r="O222" s="67"/>
      <c r="P222" s="67"/>
      <c r="Q222" s="67"/>
      <c r="R222" s="67"/>
      <c r="S222" s="67"/>
      <c r="T222" s="68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146</v>
      </c>
      <c r="AU222" s="19" t="s">
        <v>82</v>
      </c>
    </row>
    <row r="223" spans="1:65" s="13" customFormat="1" ht="10.199999999999999">
      <c r="B223" s="199"/>
      <c r="C223" s="200"/>
      <c r="D223" s="194" t="s">
        <v>148</v>
      </c>
      <c r="E223" s="201" t="s">
        <v>28</v>
      </c>
      <c r="F223" s="202" t="s">
        <v>941</v>
      </c>
      <c r="G223" s="200"/>
      <c r="H223" s="201" t="s">
        <v>28</v>
      </c>
      <c r="I223" s="203"/>
      <c r="J223" s="200"/>
      <c r="K223" s="200"/>
      <c r="L223" s="204"/>
      <c r="M223" s="205"/>
      <c r="N223" s="206"/>
      <c r="O223" s="206"/>
      <c r="P223" s="206"/>
      <c r="Q223" s="206"/>
      <c r="R223" s="206"/>
      <c r="S223" s="206"/>
      <c r="T223" s="207"/>
      <c r="AT223" s="208" t="s">
        <v>148</v>
      </c>
      <c r="AU223" s="208" t="s">
        <v>82</v>
      </c>
      <c r="AV223" s="13" t="s">
        <v>80</v>
      </c>
      <c r="AW223" s="13" t="s">
        <v>34</v>
      </c>
      <c r="AX223" s="13" t="s">
        <v>73</v>
      </c>
      <c r="AY223" s="208" t="s">
        <v>137</v>
      </c>
    </row>
    <row r="224" spans="1:65" s="14" customFormat="1" ht="10.199999999999999">
      <c r="B224" s="209"/>
      <c r="C224" s="210"/>
      <c r="D224" s="194" t="s">
        <v>148</v>
      </c>
      <c r="E224" s="211" t="s">
        <v>28</v>
      </c>
      <c r="F224" s="212" t="s">
        <v>948</v>
      </c>
      <c r="G224" s="210"/>
      <c r="H224" s="213">
        <v>11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148</v>
      </c>
      <c r="AU224" s="219" t="s">
        <v>82</v>
      </c>
      <c r="AV224" s="14" t="s">
        <v>82</v>
      </c>
      <c r="AW224" s="14" t="s">
        <v>34</v>
      </c>
      <c r="AX224" s="14" t="s">
        <v>73</v>
      </c>
      <c r="AY224" s="219" t="s">
        <v>137</v>
      </c>
    </row>
    <row r="225" spans="1:65" s="13" customFormat="1" ht="10.199999999999999">
      <c r="B225" s="199"/>
      <c r="C225" s="200"/>
      <c r="D225" s="194" t="s">
        <v>148</v>
      </c>
      <c r="E225" s="201" t="s">
        <v>28</v>
      </c>
      <c r="F225" s="202" t="s">
        <v>943</v>
      </c>
      <c r="G225" s="200"/>
      <c r="H225" s="201" t="s">
        <v>28</v>
      </c>
      <c r="I225" s="203"/>
      <c r="J225" s="200"/>
      <c r="K225" s="200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148</v>
      </c>
      <c r="AU225" s="208" t="s">
        <v>82</v>
      </c>
      <c r="AV225" s="13" t="s">
        <v>80</v>
      </c>
      <c r="AW225" s="13" t="s">
        <v>34</v>
      </c>
      <c r="AX225" s="13" t="s">
        <v>73</v>
      </c>
      <c r="AY225" s="208" t="s">
        <v>137</v>
      </c>
    </row>
    <row r="226" spans="1:65" s="13" customFormat="1" ht="10.199999999999999">
      <c r="B226" s="199"/>
      <c r="C226" s="200"/>
      <c r="D226" s="194" t="s">
        <v>148</v>
      </c>
      <c r="E226" s="201" t="s">
        <v>28</v>
      </c>
      <c r="F226" s="202" t="s">
        <v>931</v>
      </c>
      <c r="G226" s="200"/>
      <c r="H226" s="201" t="s">
        <v>28</v>
      </c>
      <c r="I226" s="203"/>
      <c r="J226" s="200"/>
      <c r="K226" s="200"/>
      <c r="L226" s="204"/>
      <c r="M226" s="205"/>
      <c r="N226" s="206"/>
      <c r="O226" s="206"/>
      <c r="P226" s="206"/>
      <c r="Q226" s="206"/>
      <c r="R226" s="206"/>
      <c r="S226" s="206"/>
      <c r="T226" s="207"/>
      <c r="AT226" s="208" t="s">
        <v>148</v>
      </c>
      <c r="AU226" s="208" t="s">
        <v>82</v>
      </c>
      <c r="AV226" s="13" t="s">
        <v>80</v>
      </c>
      <c r="AW226" s="13" t="s">
        <v>34</v>
      </c>
      <c r="AX226" s="13" t="s">
        <v>73</v>
      </c>
      <c r="AY226" s="208" t="s">
        <v>137</v>
      </c>
    </row>
    <row r="227" spans="1:65" s="14" customFormat="1" ht="10.199999999999999">
      <c r="B227" s="209"/>
      <c r="C227" s="210"/>
      <c r="D227" s="194" t="s">
        <v>148</v>
      </c>
      <c r="E227" s="211" t="s">
        <v>28</v>
      </c>
      <c r="F227" s="212" t="s">
        <v>949</v>
      </c>
      <c r="G227" s="210"/>
      <c r="H227" s="213">
        <v>4.9800000000000004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148</v>
      </c>
      <c r="AU227" s="219" t="s">
        <v>82</v>
      </c>
      <c r="AV227" s="14" t="s">
        <v>82</v>
      </c>
      <c r="AW227" s="14" t="s">
        <v>34</v>
      </c>
      <c r="AX227" s="14" t="s">
        <v>73</v>
      </c>
      <c r="AY227" s="219" t="s">
        <v>137</v>
      </c>
    </row>
    <row r="228" spans="1:65" s="13" customFormat="1" ht="10.199999999999999">
      <c r="B228" s="199"/>
      <c r="C228" s="200"/>
      <c r="D228" s="194" t="s">
        <v>148</v>
      </c>
      <c r="E228" s="201" t="s">
        <v>28</v>
      </c>
      <c r="F228" s="202" t="s">
        <v>933</v>
      </c>
      <c r="G228" s="200"/>
      <c r="H228" s="201" t="s">
        <v>28</v>
      </c>
      <c r="I228" s="203"/>
      <c r="J228" s="200"/>
      <c r="K228" s="200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148</v>
      </c>
      <c r="AU228" s="208" t="s">
        <v>82</v>
      </c>
      <c r="AV228" s="13" t="s">
        <v>80</v>
      </c>
      <c r="AW228" s="13" t="s">
        <v>34</v>
      </c>
      <c r="AX228" s="13" t="s">
        <v>73</v>
      </c>
      <c r="AY228" s="208" t="s">
        <v>137</v>
      </c>
    </row>
    <row r="229" spans="1:65" s="14" customFormat="1" ht="10.199999999999999">
      <c r="B229" s="209"/>
      <c r="C229" s="210"/>
      <c r="D229" s="194" t="s">
        <v>148</v>
      </c>
      <c r="E229" s="211" t="s">
        <v>28</v>
      </c>
      <c r="F229" s="212" t="s">
        <v>950</v>
      </c>
      <c r="G229" s="210"/>
      <c r="H229" s="213">
        <v>2.08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148</v>
      </c>
      <c r="AU229" s="219" t="s">
        <v>82</v>
      </c>
      <c r="AV229" s="14" t="s">
        <v>82</v>
      </c>
      <c r="AW229" s="14" t="s">
        <v>34</v>
      </c>
      <c r="AX229" s="14" t="s">
        <v>73</v>
      </c>
      <c r="AY229" s="219" t="s">
        <v>137</v>
      </c>
    </row>
    <row r="230" spans="1:65" s="13" customFormat="1" ht="10.199999999999999">
      <c r="B230" s="199"/>
      <c r="C230" s="200"/>
      <c r="D230" s="194" t="s">
        <v>148</v>
      </c>
      <c r="E230" s="201" t="s">
        <v>28</v>
      </c>
      <c r="F230" s="202" t="s">
        <v>935</v>
      </c>
      <c r="G230" s="200"/>
      <c r="H230" s="201" t="s">
        <v>28</v>
      </c>
      <c r="I230" s="203"/>
      <c r="J230" s="200"/>
      <c r="K230" s="200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148</v>
      </c>
      <c r="AU230" s="208" t="s">
        <v>82</v>
      </c>
      <c r="AV230" s="13" t="s">
        <v>80</v>
      </c>
      <c r="AW230" s="13" t="s">
        <v>34</v>
      </c>
      <c r="AX230" s="13" t="s">
        <v>73</v>
      </c>
      <c r="AY230" s="208" t="s">
        <v>137</v>
      </c>
    </row>
    <row r="231" spans="1:65" s="14" customFormat="1" ht="10.199999999999999">
      <c r="B231" s="209"/>
      <c r="C231" s="210"/>
      <c r="D231" s="194" t="s">
        <v>148</v>
      </c>
      <c r="E231" s="211" t="s">
        <v>28</v>
      </c>
      <c r="F231" s="212" t="s">
        <v>951</v>
      </c>
      <c r="G231" s="210"/>
      <c r="H231" s="213">
        <v>2.62</v>
      </c>
      <c r="I231" s="214"/>
      <c r="J231" s="210"/>
      <c r="K231" s="210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148</v>
      </c>
      <c r="AU231" s="219" t="s">
        <v>82</v>
      </c>
      <c r="AV231" s="14" t="s">
        <v>82</v>
      </c>
      <c r="AW231" s="14" t="s">
        <v>34</v>
      </c>
      <c r="AX231" s="14" t="s">
        <v>73</v>
      </c>
      <c r="AY231" s="219" t="s">
        <v>137</v>
      </c>
    </row>
    <row r="232" spans="1:65" s="15" customFormat="1" ht="10.199999999999999">
      <c r="B232" s="220"/>
      <c r="C232" s="221"/>
      <c r="D232" s="194" t="s">
        <v>148</v>
      </c>
      <c r="E232" s="222" t="s">
        <v>28</v>
      </c>
      <c r="F232" s="223" t="s">
        <v>154</v>
      </c>
      <c r="G232" s="221"/>
      <c r="H232" s="224">
        <v>20.680000000000003</v>
      </c>
      <c r="I232" s="225"/>
      <c r="J232" s="221"/>
      <c r="K232" s="221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148</v>
      </c>
      <c r="AU232" s="230" t="s">
        <v>82</v>
      </c>
      <c r="AV232" s="15" t="s">
        <v>144</v>
      </c>
      <c r="AW232" s="15" t="s">
        <v>34</v>
      </c>
      <c r="AX232" s="15" t="s">
        <v>80</v>
      </c>
      <c r="AY232" s="230" t="s">
        <v>137</v>
      </c>
    </row>
    <row r="233" spans="1:65" s="2" customFormat="1" ht="16.5" customHeight="1">
      <c r="A233" s="36"/>
      <c r="B233" s="37"/>
      <c r="C233" s="181" t="s">
        <v>7</v>
      </c>
      <c r="D233" s="181" t="s">
        <v>139</v>
      </c>
      <c r="E233" s="182" t="s">
        <v>952</v>
      </c>
      <c r="F233" s="183" t="s">
        <v>953</v>
      </c>
      <c r="G233" s="184" t="s">
        <v>142</v>
      </c>
      <c r="H233" s="185">
        <v>4.875</v>
      </c>
      <c r="I233" s="186"/>
      <c r="J233" s="187">
        <f>ROUND(I233*H233,2)</f>
        <v>0</v>
      </c>
      <c r="K233" s="183" t="s">
        <v>28</v>
      </c>
      <c r="L233" s="41"/>
      <c r="M233" s="188" t="s">
        <v>28</v>
      </c>
      <c r="N233" s="189" t="s">
        <v>46</v>
      </c>
      <c r="O233" s="67"/>
      <c r="P233" s="190">
        <f>O233*H233</f>
        <v>0</v>
      </c>
      <c r="Q233" s="190">
        <v>9.4353380000000001E-2</v>
      </c>
      <c r="R233" s="190">
        <f>Q233*H233</f>
        <v>0.45997272750000001</v>
      </c>
      <c r="S233" s="190">
        <v>0</v>
      </c>
      <c r="T233" s="19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2" t="s">
        <v>144</v>
      </c>
      <c r="AT233" s="192" t="s">
        <v>139</v>
      </c>
      <c r="AU233" s="192" t="s">
        <v>82</v>
      </c>
      <c r="AY233" s="19" t="s">
        <v>137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9" t="s">
        <v>144</v>
      </c>
      <c r="BK233" s="193">
        <f>ROUND(I233*H233,2)</f>
        <v>0</v>
      </c>
      <c r="BL233" s="19" t="s">
        <v>144</v>
      </c>
      <c r="BM233" s="192" t="s">
        <v>954</v>
      </c>
    </row>
    <row r="234" spans="1:65" s="2" customFormat="1" ht="19.2">
      <c r="A234" s="36"/>
      <c r="B234" s="37"/>
      <c r="C234" s="38"/>
      <c r="D234" s="194" t="s">
        <v>146</v>
      </c>
      <c r="E234" s="38"/>
      <c r="F234" s="195" t="s">
        <v>955</v>
      </c>
      <c r="G234" s="38"/>
      <c r="H234" s="38"/>
      <c r="I234" s="196"/>
      <c r="J234" s="38"/>
      <c r="K234" s="38"/>
      <c r="L234" s="41"/>
      <c r="M234" s="197"/>
      <c r="N234" s="198"/>
      <c r="O234" s="67"/>
      <c r="P234" s="67"/>
      <c r="Q234" s="67"/>
      <c r="R234" s="67"/>
      <c r="S234" s="67"/>
      <c r="T234" s="68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146</v>
      </c>
      <c r="AU234" s="19" t="s">
        <v>82</v>
      </c>
    </row>
    <row r="235" spans="1:65" s="13" customFormat="1" ht="20.399999999999999">
      <c r="B235" s="199"/>
      <c r="C235" s="200"/>
      <c r="D235" s="194" t="s">
        <v>148</v>
      </c>
      <c r="E235" s="201" t="s">
        <v>28</v>
      </c>
      <c r="F235" s="202" t="s">
        <v>956</v>
      </c>
      <c r="G235" s="200"/>
      <c r="H235" s="201" t="s">
        <v>28</v>
      </c>
      <c r="I235" s="203"/>
      <c r="J235" s="200"/>
      <c r="K235" s="200"/>
      <c r="L235" s="204"/>
      <c r="M235" s="205"/>
      <c r="N235" s="206"/>
      <c r="O235" s="206"/>
      <c r="P235" s="206"/>
      <c r="Q235" s="206"/>
      <c r="R235" s="206"/>
      <c r="S235" s="206"/>
      <c r="T235" s="207"/>
      <c r="AT235" s="208" t="s">
        <v>148</v>
      </c>
      <c r="AU235" s="208" t="s">
        <v>82</v>
      </c>
      <c r="AV235" s="13" t="s">
        <v>80</v>
      </c>
      <c r="AW235" s="13" t="s">
        <v>34</v>
      </c>
      <c r="AX235" s="13" t="s">
        <v>73</v>
      </c>
      <c r="AY235" s="208" t="s">
        <v>137</v>
      </c>
    </row>
    <row r="236" spans="1:65" s="14" customFormat="1" ht="10.199999999999999">
      <c r="B236" s="209"/>
      <c r="C236" s="210"/>
      <c r="D236" s="194" t="s">
        <v>148</v>
      </c>
      <c r="E236" s="211" t="s">
        <v>28</v>
      </c>
      <c r="F236" s="212" t="s">
        <v>957</v>
      </c>
      <c r="G236" s="210"/>
      <c r="H236" s="213">
        <v>4.875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148</v>
      </c>
      <c r="AU236" s="219" t="s">
        <v>82</v>
      </c>
      <c r="AV236" s="14" t="s">
        <v>82</v>
      </c>
      <c r="AW236" s="14" t="s">
        <v>34</v>
      </c>
      <c r="AX236" s="14" t="s">
        <v>80</v>
      </c>
      <c r="AY236" s="219" t="s">
        <v>137</v>
      </c>
    </row>
    <row r="237" spans="1:65" s="2" customFormat="1" ht="16.5" customHeight="1">
      <c r="A237" s="36"/>
      <c r="B237" s="37"/>
      <c r="C237" s="181" t="s">
        <v>331</v>
      </c>
      <c r="D237" s="181" t="s">
        <v>139</v>
      </c>
      <c r="E237" s="182" t="s">
        <v>958</v>
      </c>
      <c r="F237" s="183" t="s">
        <v>959</v>
      </c>
      <c r="G237" s="184" t="s">
        <v>187</v>
      </c>
      <c r="H237" s="185">
        <v>1</v>
      </c>
      <c r="I237" s="186"/>
      <c r="J237" s="187">
        <f>ROUND(I237*H237,2)</f>
        <v>0</v>
      </c>
      <c r="K237" s="183" t="s">
        <v>28</v>
      </c>
      <c r="L237" s="41"/>
      <c r="M237" s="188" t="s">
        <v>28</v>
      </c>
      <c r="N237" s="189" t="s">
        <v>46</v>
      </c>
      <c r="O237" s="67"/>
      <c r="P237" s="190">
        <f>O237*H237</f>
        <v>0</v>
      </c>
      <c r="Q237" s="190">
        <v>0</v>
      </c>
      <c r="R237" s="190">
        <f>Q237*H237</f>
        <v>0</v>
      </c>
      <c r="S237" s="190">
        <v>6.0000000000000001E-3</v>
      </c>
      <c r="T237" s="191">
        <f>S237*H237</f>
        <v>6.0000000000000001E-3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2" t="s">
        <v>144</v>
      </c>
      <c r="AT237" s="192" t="s">
        <v>139</v>
      </c>
      <c r="AU237" s="192" t="s">
        <v>82</v>
      </c>
      <c r="AY237" s="19" t="s">
        <v>137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9" t="s">
        <v>144</v>
      </c>
      <c r="BK237" s="193">
        <f>ROUND(I237*H237,2)</f>
        <v>0</v>
      </c>
      <c r="BL237" s="19" t="s">
        <v>144</v>
      </c>
      <c r="BM237" s="192" t="s">
        <v>960</v>
      </c>
    </row>
    <row r="238" spans="1:65" s="2" customFormat="1" ht="10.199999999999999">
      <c r="A238" s="36"/>
      <c r="B238" s="37"/>
      <c r="C238" s="38"/>
      <c r="D238" s="194" t="s">
        <v>146</v>
      </c>
      <c r="E238" s="38"/>
      <c r="F238" s="195" t="s">
        <v>959</v>
      </c>
      <c r="G238" s="38"/>
      <c r="H238" s="38"/>
      <c r="I238" s="196"/>
      <c r="J238" s="38"/>
      <c r="K238" s="38"/>
      <c r="L238" s="41"/>
      <c r="M238" s="197"/>
      <c r="N238" s="198"/>
      <c r="O238" s="67"/>
      <c r="P238" s="67"/>
      <c r="Q238" s="67"/>
      <c r="R238" s="67"/>
      <c r="S238" s="67"/>
      <c r="T238" s="68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146</v>
      </c>
      <c r="AU238" s="19" t="s">
        <v>82</v>
      </c>
    </row>
    <row r="239" spans="1:65" s="13" customFormat="1" ht="10.199999999999999">
      <c r="B239" s="199"/>
      <c r="C239" s="200"/>
      <c r="D239" s="194" t="s">
        <v>148</v>
      </c>
      <c r="E239" s="201" t="s">
        <v>28</v>
      </c>
      <c r="F239" s="202" t="s">
        <v>961</v>
      </c>
      <c r="G239" s="200"/>
      <c r="H239" s="201" t="s">
        <v>28</v>
      </c>
      <c r="I239" s="203"/>
      <c r="J239" s="200"/>
      <c r="K239" s="200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148</v>
      </c>
      <c r="AU239" s="208" t="s">
        <v>82</v>
      </c>
      <c r="AV239" s="13" t="s">
        <v>80</v>
      </c>
      <c r="AW239" s="13" t="s">
        <v>34</v>
      </c>
      <c r="AX239" s="13" t="s">
        <v>73</v>
      </c>
      <c r="AY239" s="208" t="s">
        <v>137</v>
      </c>
    </row>
    <row r="240" spans="1:65" s="14" customFormat="1" ht="10.199999999999999">
      <c r="B240" s="209"/>
      <c r="C240" s="210"/>
      <c r="D240" s="194" t="s">
        <v>148</v>
      </c>
      <c r="E240" s="211" t="s">
        <v>28</v>
      </c>
      <c r="F240" s="212" t="s">
        <v>80</v>
      </c>
      <c r="G240" s="210"/>
      <c r="H240" s="213">
        <v>1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148</v>
      </c>
      <c r="AU240" s="219" t="s">
        <v>82</v>
      </c>
      <c r="AV240" s="14" t="s">
        <v>82</v>
      </c>
      <c r="AW240" s="14" t="s">
        <v>34</v>
      </c>
      <c r="AX240" s="14" t="s">
        <v>80</v>
      </c>
      <c r="AY240" s="219" t="s">
        <v>137</v>
      </c>
    </row>
    <row r="241" spans="1:65" s="2" customFormat="1" ht="16.5" customHeight="1">
      <c r="A241" s="36"/>
      <c r="B241" s="37"/>
      <c r="C241" s="181" t="s">
        <v>337</v>
      </c>
      <c r="D241" s="181" t="s">
        <v>139</v>
      </c>
      <c r="E241" s="182" t="s">
        <v>962</v>
      </c>
      <c r="F241" s="183" t="s">
        <v>963</v>
      </c>
      <c r="G241" s="184" t="s">
        <v>214</v>
      </c>
      <c r="H241" s="185">
        <v>2</v>
      </c>
      <c r="I241" s="186"/>
      <c r="J241" s="187">
        <f>ROUND(I241*H241,2)</f>
        <v>0</v>
      </c>
      <c r="K241" s="183" t="s">
        <v>143</v>
      </c>
      <c r="L241" s="41"/>
      <c r="M241" s="188" t="s">
        <v>28</v>
      </c>
      <c r="N241" s="189" t="s">
        <v>46</v>
      </c>
      <c r="O241" s="67"/>
      <c r="P241" s="190">
        <f>O241*H241</f>
        <v>0</v>
      </c>
      <c r="Q241" s="190">
        <v>6.9250000000000006E-2</v>
      </c>
      <c r="R241" s="190">
        <f>Q241*H241</f>
        <v>0.13850000000000001</v>
      </c>
      <c r="S241" s="190">
        <v>0</v>
      </c>
      <c r="T241" s="19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2" t="s">
        <v>144</v>
      </c>
      <c r="AT241" s="192" t="s">
        <v>139</v>
      </c>
      <c r="AU241" s="192" t="s">
        <v>82</v>
      </c>
      <c r="AY241" s="19" t="s">
        <v>137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9" t="s">
        <v>144</v>
      </c>
      <c r="BK241" s="193">
        <f>ROUND(I241*H241,2)</f>
        <v>0</v>
      </c>
      <c r="BL241" s="19" t="s">
        <v>144</v>
      </c>
      <c r="BM241" s="192" t="s">
        <v>964</v>
      </c>
    </row>
    <row r="242" spans="1:65" s="2" customFormat="1" ht="10.199999999999999">
      <c r="A242" s="36"/>
      <c r="B242" s="37"/>
      <c r="C242" s="38"/>
      <c r="D242" s="194" t="s">
        <v>146</v>
      </c>
      <c r="E242" s="38"/>
      <c r="F242" s="195" t="s">
        <v>965</v>
      </c>
      <c r="G242" s="38"/>
      <c r="H242" s="38"/>
      <c r="I242" s="196"/>
      <c r="J242" s="38"/>
      <c r="K242" s="38"/>
      <c r="L242" s="41"/>
      <c r="M242" s="197"/>
      <c r="N242" s="198"/>
      <c r="O242" s="67"/>
      <c r="P242" s="67"/>
      <c r="Q242" s="67"/>
      <c r="R242" s="67"/>
      <c r="S242" s="67"/>
      <c r="T242" s="68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146</v>
      </c>
      <c r="AU242" s="19" t="s">
        <v>82</v>
      </c>
    </row>
    <row r="243" spans="1:65" s="13" customFormat="1" ht="10.199999999999999">
      <c r="B243" s="199"/>
      <c r="C243" s="200"/>
      <c r="D243" s="194" t="s">
        <v>148</v>
      </c>
      <c r="E243" s="201" t="s">
        <v>28</v>
      </c>
      <c r="F243" s="202" t="s">
        <v>966</v>
      </c>
      <c r="G243" s="200"/>
      <c r="H243" s="201" t="s">
        <v>28</v>
      </c>
      <c r="I243" s="203"/>
      <c r="J243" s="200"/>
      <c r="K243" s="200"/>
      <c r="L243" s="204"/>
      <c r="M243" s="205"/>
      <c r="N243" s="206"/>
      <c r="O243" s="206"/>
      <c r="P243" s="206"/>
      <c r="Q243" s="206"/>
      <c r="R243" s="206"/>
      <c r="S243" s="206"/>
      <c r="T243" s="207"/>
      <c r="AT243" s="208" t="s">
        <v>148</v>
      </c>
      <c r="AU243" s="208" t="s">
        <v>82</v>
      </c>
      <c r="AV243" s="13" t="s">
        <v>80</v>
      </c>
      <c r="AW243" s="13" t="s">
        <v>34</v>
      </c>
      <c r="AX243" s="13" t="s">
        <v>73</v>
      </c>
      <c r="AY243" s="208" t="s">
        <v>137</v>
      </c>
    </row>
    <row r="244" spans="1:65" s="14" customFormat="1" ht="10.199999999999999">
      <c r="B244" s="209"/>
      <c r="C244" s="210"/>
      <c r="D244" s="194" t="s">
        <v>148</v>
      </c>
      <c r="E244" s="211" t="s">
        <v>28</v>
      </c>
      <c r="F244" s="212" t="s">
        <v>579</v>
      </c>
      <c r="G244" s="210"/>
      <c r="H244" s="213">
        <v>2</v>
      </c>
      <c r="I244" s="214"/>
      <c r="J244" s="210"/>
      <c r="K244" s="210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148</v>
      </c>
      <c r="AU244" s="219" t="s">
        <v>82</v>
      </c>
      <c r="AV244" s="14" t="s">
        <v>82</v>
      </c>
      <c r="AW244" s="14" t="s">
        <v>34</v>
      </c>
      <c r="AX244" s="14" t="s">
        <v>80</v>
      </c>
      <c r="AY244" s="219" t="s">
        <v>137</v>
      </c>
    </row>
    <row r="245" spans="1:65" s="2" customFormat="1" ht="21.75" customHeight="1">
      <c r="A245" s="36"/>
      <c r="B245" s="37"/>
      <c r="C245" s="181" t="s">
        <v>346</v>
      </c>
      <c r="D245" s="181" t="s">
        <v>139</v>
      </c>
      <c r="E245" s="182" t="s">
        <v>967</v>
      </c>
      <c r="F245" s="183" t="s">
        <v>968</v>
      </c>
      <c r="G245" s="184" t="s">
        <v>142</v>
      </c>
      <c r="H245" s="185">
        <v>27</v>
      </c>
      <c r="I245" s="186"/>
      <c r="J245" s="187">
        <f>ROUND(I245*H245,2)</f>
        <v>0</v>
      </c>
      <c r="K245" s="183" t="s">
        <v>143</v>
      </c>
      <c r="L245" s="41"/>
      <c r="M245" s="188" t="s">
        <v>28</v>
      </c>
      <c r="N245" s="189" t="s">
        <v>46</v>
      </c>
      <c r="O245" s="67"/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2" t="s">
        <v>144</v>
      </c>
      <c r="AT245" s="192" t="s">
        <v>139</v>
      </c>
      <c r="AU245" s="192" t="s">
        <v>82</v>
      </c>
      <c r="AY245" s="19" t="s">
        <v>137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9" t="s">
        <v>144</v>
      </c>
      <c r="BK245" s="193">
        <f>ROUND(I245*H245,2)</f>
        <v>0</v>
      </c>
      <c r="BL245" s="19" t="s">
        <v>144</v>
      </c>
      <c r="BM245" s="192" t="s">
        <v>969</v>
      </c>
    </row>
    <row r="246" spans="1:65" s="2" customFormat="1" ht="19.2">
      <c r="A246" s="36"/>
      <c r="B246" s="37"/>
      <c r="C246" s="38"/>
      <c r="D246" s="194" t="s">
        <v>146</v>
      </c>
      <c r="E246" s="38"/>
      <c r="F246" s="195" t="s">
        <v>970</v>
      </c>
      <c r="G246" s="38"/>
      <c r="H246" s="38"/>
      <c r="I246" s="196"/>
      <c r="J246" s="38"/>
      <c r="K246" s="38"/>
      <c r="L246" s="41"/>
      <c r="M246" s="197"/>
      <c r="N246" s="198"/>
      <c r="O246" s="67"/>
      <c r="P246" s="67"/>
      <c r="Q246" s="67"/>
      <c r="R246" s="67"/>
      <c r="S246" s="67"/>
      <c r="T246" s="68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146</v>
      </c>
      <c r="AU246" s="19" t="s">
        <v>82</v>
      </c>
    </row>
    <row r="247" spans="1:65" s="13" customFormat="1" ht="10.199999999999999">
      <c r="B247" s="199"/>
      <c r="C247" s="200"/>
      <c r="D247" s="194" t="s">
        <v>148</v>
      </c>
      <c r="E247" s="201" t="s">
        <v>28</v>
      </c>
      <c r="F247" s="202" t="s">
        <v>971</v>
      </c>
      <c r="G247" s="200"/>
      <c r="H247" s="201" t="s">
        <v>28</v>
      </c>
      <c r="I247" s="203"/>
      <c r="J247" s="200"/>
      <c r="K247" s="200"/>
      <c r="L247" s="204"/>
      <c r="M247" s="205"/>
      <c r="N247" s="206"/>
      <c r="O247" s="206"/>
      <c r="P247" s="206"/>
      <c r="Q247" s="206"/>
      <c r="R247" s="206"/>
      <c r="S247" s="206"/>
      <c r="T247" s="207"/>
      <c r="AT247" s="208" t="s">
        <v>148</v>
      </c>
      <c r="AU247" s="208" t="s">
        <v>82</v>
      </c>
      <c r="AV247" s="13" t="s">
        <v>80</v>
      </c>
      <c r="AW247" s="13" t="s">
        <v>34</v>
      </c>
      <c r="AX247" s="13" t="s">
        <v>73</v>
      </c>
      <c r="AY247" s="208" t="s">
        <v>137</v>
      </c>
    </row>
    <row r="248" spans="1:65" s="13" customFormat="1" ht="10.199999999999999">
      <c r="B248" s="199"/>
      <c r="C248" s="200"/>
      <c r="D248" s="194" t="s">
        <v>148</v>
      </c>
      <c r="E248" s="201" t="s">
        <v>28</v>
      </c>
      <c r="F248" s="202" t="s">
        <v>972</v>
      </c>
      <c r="G248" s="200"/>
      <c r="H248" s="201" t="s">
        <v>28</v>
      </c>
      <c r="I248" s="203"/>
      <c r="J248" s="200"/>
      <c r="K248" s="200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148</v>
      </c>
      <c r="AU248" s="208" t="s">
        <v>82</v>
      </c>
      <c r="AV248" s="13" t="s">
        <v>80</v>
      </c>
      <c r="AW248" s="13" t="s">
        <v>34</v>
      </c>
      <c r="AX248" s="13" t="s">
        <v>73</v>
      </c>
      <c r="AY248" s="208" t="s">
        <v>137</v>
      </c>
    </row>
    <row r="249" spans="1:65" s="14" customFormat="1" ht="10.199999999999999">
      <c r="B249" s="209"/>
      <c r="C249" s="210"/>
      <c r="D249" s="194" t="s">
        <v>148</v>
      </c>
      <c r="E249" s="211" t="s">
        <v>28</v>
      </c>
      <c r="F249" s="212" t="s">
        <v>973</v>
      </c>
      <c r="G249" s="210"/>
      <c r="H249" s="213">
        <v>23.4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148</v>
      </c>
      <c r="AU249" s="219" t="s">
        <v>82</v>
      </c>
      <c r="AV249" s="14" t="s">
        <v>82</v>
      </c>
      <c r="AW249" s="14" t="s">
        <v>34</v>
      </c>
      <c r="AX249" s="14" t="s">
        <v>73</v>
      </c>
      <c r="AY249" s="219" t="s">
        <v>137</v>
      </c>
    </row>
    <row r="250" spans="1:65" s="13" customFormat="1" ht="10.199999999999999">
      <c r="B250" s="199"/>
      <c r="C250" s="200"/>
      <c r="D250" s="194" t="s">
        <v>148</v>
      </c>
      <c r="E250" s="201" t="s">
        <v>28</v>
      </c>
      <c r="F250" s="202" t="s">
        <v>974</v>
      </c>
      <c r="G250" s="200"/>
      <c r="H250" s="201" t="s">
        <v>28</v>
      </c>
      <c r="I250" s="203"/>
      <c r="J250" s="200"/>
      <c r="K250" s="200"/>
      <c r="L250" s="204"/>
      <c r="M250" s="205"/>
      <c r="N250" s="206"/>
      <c r="O250" s="206"/>
      <c r="P250" s="206"/>
      <c r="Q250" s="206"/>
      <c r="R250" s="206"/>
      <c r="S250" s="206"/>
      <c r="T250" s="207"/>
      <c r="AT250" s="208" t="s">
        <v>148</v>
      </c>
      <c r="AU250" s="208" t="s">
        <v>82</v>
      </c>
      <c r="AV250" s="13" t="s">
        <v>80</v>
      </c>
      <c r="AW250" s="13" t="s">
        <v>34</v>
      </c>
      <c r="AX250" s="13" t="s">
        <v>73</v>
      </c>
      <c r="AY250" s="208" t="s">
        <v>137</v>
      </c>
    </row>
    <row r="251" spans="1:65" s="14" customFormat="1" ht="10.199999999999999">
      <c r="B251" s="209"/>
      <c r="C251" s="210"/>
      <c r="D251" s="194" t="s">
        <v>148</v>
      </c>
      <c r="E251" s="211" t="s">
        <v>28</v>
      </c>
      <c r="F251" s="212" t="s">
        <v>975</v>
      </c>
      <c r="G251" s="210"/>
      <c r="H251" s="213">
        <v>3.6</v>
      </c>
      <c r="I251" s="214"/>
      <c r="J251" s="210"/>
      <c r="K251" s="210"/>
      <c r="L251" s="215"/>
      <c r="M251" s="216"/>
      <c r="N251" s="217"/>
      <c r="O251" s="217"/>
      <c r="P251" s="217"/>
      <c r="Q251" s="217"/>
      <c r="R251" s="217"/>
      <c r="S251" s="217"/>
      <c r="T251" s="218"/>
      <c r="AT251" s="219" t="s">
        <v>148</v>
      </c>
      <c r="AU251" s="219" t="s">
        <v>82</v>
      </c>
      <c r="AV251" s="14" t="s">
        <v>82</v>
      </c>
      <c r="AW251" s="14" t="s">
        <v>34</v>
      </c>
      <c r="AX251" s="14" t="s">
        <v>73</v>
      </c>
      <c r="AY251" s="219" t="s">
        <v>137</v>
      </c>
    </row>
    <row r="252" spans="1:65" s="15" customFormat="1" ht="10.199999999999999">
      <c r="B252" s="220"/>
      <c r="C252" s="221"/>
      <c r="D252" s="194" t="s">
        <v>148</v>
      </c>
      <c r="E252" s="222" t="s">
        <v>28</v>
      </c>
      <c r="F252" s="223" t="s">
        <v>154</v>
      </c>
      <c r="G252" s="221"/>
      <c r="H252" s="224">
        <v>27</v>
      </c>
      <c r="I252" s="225"/>
      <c r="J252" s="221"/>
      <c r="K252" s="221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148</v>
      </c>
      <c r="AU252" s="230" t="s">
        <v>82</v>
      </c>
      <c r="AV252" s="15" t="s">
        <v>144</v>
      </c>
      <c r="AW252" s="15" t="s">
        <v>34</v>
      </c>
      <c r="AX252" s="15" t="s">
        <v>80</v>
      </c>
      <c r="AY252" s="230" t="s">
        <v>137</v>
      </c>
    </row>
    <row r="253" spans="1:65" s="2" customFormat="1" ht="21.75" customHeight="1">
      <c r="A253" s="36"/>
      <c r="B253" s="37"/>
      <c r="C253" s="181" t="s">
        <v>353</v>
      </c>
      <c r="D253" s="181" t="s">
        <v>139</v>
      </c>
      <c r="E253" s="182" t="s">
        <v>976</v>
      </c>
      <c r="F253" s="183" t="s">
        <v>977</v>
      </c>
      <c r="G253" s="184" t="s">
        <v>142</v>
      </c>
      <c r="H253" s="185">
        <v>738</v>
      </c>
      <c r="I253" s="186"/>
      <c r="J253" s="187">
        <f>ROUND(I253*H253,2)</f>
        <v>0</v>
      </c>
      <c r="K253" s="183" t="s">
        <v>143</v>
      </c>
      <c r="L253" s="41"/>
      <c r="M253" s="188" t="s">
        <v>28</v>
      </c>
      <c r="N253" s="189" t="s">
        <v>46</v>
      </c>
      <c r="O253" s="67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2" t="s">
        <v>144</v>
      </c>
      <c r="AT253" s="192" t="s">
        <v>139</v>
      </c>
      <c r="AU253" s="192" t="s">
        <v>82</v>
      </c>
      <c r="AY253" s="19" t="s">
        <v>137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9" t="s">
        <v>144</v>
      </c>
      <c r="BK253" s="193">
        <f>ROUND(I253*H253,2)</f>
        <v>0</v>
      </c>
      <c r="BL253" s="19" t="s">
        <v>144</v>
      </c>
      <c r="BM253" s="192" t="s">
        <v>978</v>
      </c>
    </row>
    <row r="254" spans="1:65" s="2" customFormat="1" ht="19.2">
      <c r="A254" s="36"/>
      <c r="B254" s="37"/>
      <c r="C254" s="38"/>
      <c r="D254" s="194" t="s">
        <v>146</v>
      </c>
      <c r="E254" s="38"/>
      <c r="F254" s="195" t="s">
        <v>979</v>
      </c>
      <c r="G254" s="38"/>
      <c r="H254" s="38"/>
      <c r="I254" s="196"/>
      <c r="J254" s="38"/>
      <c r="K254" s="38"/>
      <c r="L254" s="41"/>
      <c r="M254" s="197"/>
      <c r="N254" s="198"/>
      <c r="O254" s="67"/>
      <c r="P254" s="67"/>
      <c r="Q254" s="67"/>
      <c r="R254" s="67"/>
      <c r="S254" s="67"/>
      <c r="T254" s="68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146</v>
      </c>
      <c r="AU254" s="19" t="s">
        <v>82</v>
      </c>
    </row>
    <row r="255" spans="1:65" s="13" customFormat="1" ht="10.199999999999999">
      <c r="B255" s="199"/>
      <c r="C255" s="200"/>
      <c r="D255" s="194" t="s">
        <v>148</v>
      </c>
      <c r="E255" s="201" t="s">
        <v>28</v>
      </c>
      <c r="F255" s="202" t="s">
        <v>971</v>
      </c>
      <c r="G255" s="200"/>
      <c r="H255" s="201" t="s">
        <v>28</v>
      </c>
      <c r="I255" s="203"/>
      <c r="J255" s="200"/>
      <c r="K255" s="200"/>
      <c r="L255" s="204"/>
      <c r="M255" s="205"/>
      <c r="N255" s="206"/>
      <c r="O255" s="206"/>
      <c r="P255" s="206"/>
      <c r="Q255" s="206"/>
      <c r="R255" s="206"/>
      <c r="S255" s="206"/>
      <c r="T255" s="207"/>
      <c r="AT255" s="208" t="s">
        <v>148</v>
      </c>
      <c r="AU255" s="208" t="s">
        <v>82</v>
      </c>
      <c r="AV255" s="13" t="s">
        <v>80</v>
      </c>
      <c r="AW255" s="13" t="s">
        <v>34</v>
      </c>
      <c r="AX255" s="13" t="s">
        <v>73</v>
      </c>
      <c r="AY255" s="208" t="s">
        <v>137</v>
      </c>
    </row>
    <row r="256" spans="1:65" s="13" customFormat="1" ht="10.199999999999999">
      <c r="B256" s="199"/>
      <c r="C256" s="200"/>
      <c r="D256" s="194" t="s">
        <v>148</v>
      </c>
      <c r="E256" s="201" t="s">
        <v>28</v>
      </c>
      <c r="F256" s="202" t="s">
        <v>972</v>
      </c>
      <c r="G256" s="200"/>
      <c r="H256" s="201" t="s">
        <v>28</v>
      </c>
      <c r="I256" s="203"/>
      <c r="J256" s="200"/>
      <c r="K256" s="200"/>
      <c r="L256" s="204"/>
      <c r="M256" s="205"/>
      <c r="N256" s="206"/>
      <c r="O256" s="206"/>
      <c r="P256" s="206"/>
      <c r="Q256" s="206"/>
      <c r="R256" s="206"/>
      <c r="S256" s="206"/>
      <c r="T256" s="207"/>
      <c r="AT256" s="208" t="s">
        <v>148</v>
      </c>
      <c r="AU256" s="208" t="s">
        <v>82</v>
      </c>
      <c r="AV256" s="13" t="s">
        <v>80</v>
      </c>
      <c r="AW256" s="13" t="s">
        <v>34</v>
      </c>
      <c r="AX256" s="13" t="s">
        <v>73</v>
      </c>
      <c r="AY256" s="208" t="s">
        <v>137</v>
      </c>
    </row>
    <row r="257" spans="1:65" s="14" customFormat="1" ht="10.199999999999999">
      <c r="B257" s="209"/>
      <c r="C257" s="210"/>
      <c r="D257" s="194" t="s">
        <v>148</v>
      </c>
      <c r="E257" s="211" t="s">
        <v>28</v>
      </c>
      <c r="F257" s="212" t="s">
        <v>980</v>
      </c>
      <c r="G257" s="210"/>
      <c r="H257" s="213">
        <v>702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148</v>
      </c>
      <c r="AU257" s="219" t="s">
        <v>82</v>
      </c>
      <c r="AV257" s="14" t="s">
        <v>82</v>
      </c>
      <c r="AW257" s="14" t="s">
        <v>34</v>
      </c>
      <c r="AX257" s="14" t="s">
        <v>73</v>
      </c>
      <c r="AY257" s="219" t="s">
        <v>137</v>
      </c>
    </row>
    <row r="258" spans="1:65" s="13" customFormat="1" ht="10.199999999999999">
      <c r="B258" s="199"/>
      <c r="C258" s="200"/>
      <c r="D258" s="194" t="s">
        <v>148</v>
      </c>
      <c r="E258" s="201" t="s">
        <v>28</v>
      </c>
      <c r="F258" s="202" t="s">
        <v>974</v>
      </c>
      <c r="G258" s="200"/>
      <c r="H258" s="201" t="s">
        <v>28</v>
      </c>
      <c r="I258" s="203"/>
      <c r="J258" s="200"/>
      <c r="K258" s="200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148</v>
      </c>
      <c r="AU258" s="208" t="s">
        <v>82</v>
      </c>
      <c r="AV258" s="13" t="s">
        <v>80</v>
      </c>
      <c r="AW258" s="13" t="s">
        <v>34</v>
      </c>
      <c r="AX258" s="13" t="s">
        <v>73</v>
      </c>
      <c r="AY258" s="208" t="s">
        <v>137</v>
      </c>
    </row>
    <row r="259" spans="1:65" s="14" customFormat="1" ht="10.199999999999999">
      <c r="B259" s="209"/>
      <c r="C259" s="210"/>
      <c r="D259" s="194" t="s">
        <v>148</v>
      </c>
      <c r="E259" s="211" t="s">
        <v>28</v>
      </c>
      <c r="F259" s="212" t="s">
        <v>981</v>
      </c>
      <c r="G259" s="210"/>
      <c r="H259" s="213">
        <v>36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148</v>
      </c>
      <c r="AU259" s="219" t="s">
        <v>82</v>
      </c>
      <c r="AV259" s="14" t="s">
        <v>82</v>
      </c>
      <c r="AW259" s="14" t="s">
        <v>34</v>
      </c>
      <c r="AX259" s="14" t="s">
        <v>73</v>
      </c>
      <c r="AY259" s="219" t="s">
        <v>137</v>
      </c>
    </row>
    <row r="260" spans="1:65" s="15" customFormat="1" ht="10.199999999999999">
      <c r="B260" s="220"/>
      <c r="C260" s="221"/>
      <c r="D260" s="194" t="s">
        <v>148</v>
      </c>
      <c r="E260" s="222" t="s">
        <v>28</v>
      </c>
      <c r="F260" s="223" t="s">
        <v>154</v>
      </c>
      <c r="G260" s="221"/>
      <c r="H260" s="224">
        <v>738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148</v>
      </c>
      <c r="AU260" s="230" t="s">
        <v>82</v>
      </c>
      <c r="AV260" s="15" t="s">
        <v>144</v>
      </c>
      <c r="AW260" s="15" t="s">
        <v>34</v>
      </c>
      <c r="AX260" s="15" t="s">
        <v>80</v>
      </c>
      <c r="AY260" s="230" t="s">
        <v>137</v>
      </c>
    </row>
    <row r="261" spans="1:65" s="2" customFormat="1" ht="21.75" customHeight="1">
      <c r="A261" s="36"/>
      <c r="B261" s="37"/>
      <c r="C261" s="181" t="s">
        <v>361</v>
      </c>
      <c r="D261" s="181" t="s">
        <v>139</v>
      </c>
      <c r="E261" s="182" t="s">
        <v>982</v>
      </c>
      <c r="F261" s="183" t="s">
        <v>983</v>
      </c>
      <c r="G261" s="184" t="s">
        <v>142</v>
      </c>
      <c r="H261" s="185">
        <v>27</v>
      </c>
      <c r="I261" s="186"/>
      <c r="J261" s="187">
        <f>ROUND(I261*H261,2)</f>
        <v>0</v>
      </c>
      <c r="K261" s="183" t="s">
        <v>143</v>
      </c>
      <c r="L261" s="41"/>
      <c r="M261" s="188" t="s">
        <v>28</v>
      </c>
      <c r="N261" s="189" t="s">
        <v>46</v>
      </c>
      <c r="O261" s="67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2" t="s">
        <v>144</v>
      </c>
      <c r="AT261" s="192" t="s">
        <v>139</v>
      </c>
      <c r="AU261" s="192" t="s">
        <v>82</v>
      </c>
      <c r="AY261" s="19" t="s">
        <v>137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9" t="s">
        <v>144</v>
      </c>
      <c r="BK261" s="193">
        <f>ROUND(I261*H261,2)</f>
        <v>0</v>
      </c>
      <c r="BL261" s="19" t="s">
        <v>144</v>
      </c>
      <c r="BM261" s="192" t="s">
        <v>984</v>
      </c>
    </row>
    <row r="262" spans="1:65" s="2" customFormat="1" ht="19.2">
      <c r="A262" s="36"/>
      <c r="B262" s="37"/>
      <c r="C262" s="38"/>
      <c r="D262" s="194" t="s">
        <v>146</v>
      </c>
      <c r="E262" s="38"/>
      <c r="F262" s="195" t="s">
        <v>985</v>
      </c>
      <c r="G262" s="38"/>
      <c r="H262" s="38"/>
      <c r="I262" s="196"/>
      <c r="J262" s="38"/>
      <c r="K262" s="38"/>
      <c r="L262" s="41"/>
      <c r="M262" s="197"/>
      <c r="N262" s="198"/>
      <c r="O262" s="67"/>
      <c r="P262" s="67"/>
      <c r="Q262" s="67"/>
      <c r="R262" s="67"/>
      <c r="S262" s="67"/>
      <c r="T262" s="68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146</v>
      </c>
      <c r="AU262" s="19" t="s">
        <v>82</v>
      </c>
    </row>
    <row r="263" spans="1:65" s="13" customFormat="1" ht="10.199999999999999">
      <c r="B263" s="199"/>
      <c r="C263" s="200"/>
      <c r="D263" s="194" t="s">
        <v>148</v>
      </c>
      <c r="E263" s="201" t="s">
        <v>28</v>
      </c>
      <c r="F263" s="202" t="s">
        <v>986</v>
      </c>
      <c r="G263" s="200"/>
      <c r="H263" s="201" t="s">
        <v>28</v>
      </c>
      <c r="I263" s="203"/>
      <c r="J263" s="200"/>
      <c r="K263" s="200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148</v>
      </c>
      <c r="AU263" s="208" t="s">
        <v>82</v>
      </c>
      <c r="AV263" s="13" t="s">
        <v>80</v>
      </c>
      <c r="AW263" s="13" t="s">
        <v>34</v>
      </c>
      <c r="AX263" s="13" t="s">
        <v>73</v>
      </c>
      <c r="AY263" s="208" t="s">
        <v>137</v>
      </c>
    </row>
    <row r="264" spans="1:65" s="14" customFormat="1" ht="10.199999999999999">
      <c r="B264" s="209"/>
      <c r="C264" s="210"/>
      <c r="D264" s="194" t="s">
        <v>148</v>
      </c>
      <c r="E264" s="211" t="s">
        <v>28</v>
      </c>
      <c r="F264" s="212" t="s">
        <v>987</v>
      </c>
      <c r="G264" s="210"/>
      <c r="H264" s="213">
        <v>27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148</v>
      </c>
      <c r="AU264" s="219" t="s">
        <v>82</v>
      </c>
      <c r="AV264" s="14" t="s">
        <v>82</v>
      </c>
      <c r="AW264" s="14" t="s">
        <v>34</v>
      </c>
      <c r="AX264" s="14" t="s">
        <v>80</v>
      </c>
      <c r="AY264" s="219" t="s">
        <v>137</v>
      </c>
    </row>
    <row r="265" spans="1:65" s="2" customFormat="1" ht="16.5" customHeight="1">
      <c r="A265" s="36"/>
      <c r="B265" s="37"/>
      <c r="C265" s="181" t="s">
        <v>368</v>
      </c>
      <c r="D265" s="181" t="s">
        <v>139</v>
      </c>
      <c r="E265" s="182" t="s">
        <v>988</v>
      </c>
      <c r="F265" s="183" t="s">
        <v>989</v>
      </c>
      <c r="G265" s="184" t="s">
        <v>906</v>
      </c>
      <c r="H265" s="185">
        <v>3</v>
      </c>
      <c r="I265" s="186"/>
      <c r="J265" s="187">
        <f>ROUND(I265*H265,2)</f>
        <v>0</v>
      </c>
      <c r="K265" s="183" t="s">
        <v>28</v>
      </c>
      <c r="L265" s="41"/>
      <c r="M265" s="188" t="s">
        <v>28</v>
      </c>
      <c r="N265" s="189" t="s">
        <v>46</v>
      </c>
      <c r="O265" s="67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2" t="s">
        <v>144</v>
      </c>
      <c r="AT265" s="192" t="s">
        <v>139</v>
      </c>
      <c r="AU265" s="192" t="s">
        <v>82</v>
      </c>
      <c r="AY265" s="19" t="s">
        <v>137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9" t="s">
        <v>144</v>
      </c>
      <c r="BK265" s="193">
        <f>ROUND(I265*H265,2)</f>
        <v>0</v>
      </c>
      <c r="BL265" s="19" t="s">
        <v>144</v>
      </c>
      <c r="BM265" s="192" t="s">
        <v>990</v>
      </c>
    </row>
    <row r="266" spans="1:65" s="2" customFormat="1" ht="10.199999999999999">
      <c r="A266" s="36"/>
      <c r="B266" s="37"/>
      <c r="C266" s="38"/>
      <c r="D266" s="194" t="s">
        <v>146</v>
      </c>
      <c r="E266" s="38"/>
      <c r="F266" s="195" t="s">
        <v>989</v>
      </c>
      <c r="G266" s="38"/>
      <c r="H266" s="38"/>
      <c r="I266" s="196"/>
      <c r="J266" s="38"/>
      <c r="K266" s="38"/>
      <c r="L266" s="41"/>
      <c r="M266" s="197"/>
      <c r="N266" s="198"/>
      <c r="O266" s="67"/>
      <c r="P266" s="67"/>
      <c r="Q266" s="67"/>
      <c r="R266" s="67"/>
      <c r="S266" s="67"/>
      <c r="T266" s="68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146</v>
      </c>
      <c r="AU266" s="19" t="s">
        <v>82</v>
      </c>
    </row>
    <row r="267" spans="1:65" s="13" customFormat="1" ht="10.199999999999999">
      <c r="B267" s="199"/>
      <c r="C267" s="200"/>
      <c r="D267" s="194" t="s">
        <v>148</v>
      </c>
      <c r="E267" s="201" t="s">
        <v>28</v>
      </c>
      <c r="F267" s="202" t="s">
        <v>991</v>
      </c>
      <c r="G267" s="200"/>
      <c r="H267" s="201" t="s">
        <v>28</v>
      </c>
      <c r="I267" s="203"/>
      <c r="J267" s="200"/>
      <c r="K267" s="200"/>
      <c r="L267" s="204"/>
      <c r="M267" s="205"/>
      <c r="N267" s="206"/>
      <c r="O267" s="206"/>
      <c r="P267" s="206"/>
      <c r="Q267" s="206"/>
      <c r="R267" s="206"/>
      <c r="S267" s="206"/>
      <c r="T267" s="207"/>
      <c r="AT267" s="208" t="s">
        <v>148</v>
      </c>
      <c r="AU267" s="208" t="s">
        <v>82</v>
      </c>
      <c r="AV267" s="13" t="s">
        <v>80</v>
      </c>
      <c r="AW267" s="13" t="s">
        <v>34</v>
      </c>
      <c r="AX267" s="13" t="s">
        <v>73</v>
      </c>
      <c r="AY267" s="208" t="s">
        <v>137</v>
      </c>
    </row>
    <row r="268" spans="1:65" s="13" customFormat="1" ht="10.199999999999999">
      <c r="B268" s="199"/>
      <c r="C268" s="200"/>
      <c r="D268" s="194" t="s">
        <v>148</v>
      </c>
      <c r="E268" s="201" t="s">
        <v>28</v>
      </c>
      <c r="F268" s="202" t="s">
        <v>992</v>
      </c>
      <c r="G268" s="200"/>
      <c r="H268" s="201" t="s">
        <v>28</v>
      </c>
      <c r="I268" s="203"/>
      <c r="J268" s="200"/>
      <c r="K268" s="200"/>
      <c r="L268" s="204"/>
      <c r="M268" s="205"/>
      <c r="N268" s="206"/>
      <c r="O268" s="206"/>
      <c r="P268" s="206"/>
      <c r="Q268" s="206"/>
      <c r="R268" s="206"/>
      <c r="S268" s="206"/>
      <c r="T268" s="207"/>
      <c r="AT268" s="208" t="s">
        <v>148</v>
      </c>
      <c r="AU268" s="208" t="s">
        <v>82</v>
      </c>
      <c r="AV268" s="13" t="s">
        <v>80</v>
      </c>
      <c r="AW268" s="13" t="s">
        <v>34</v>
      </c>
      <c r="AX268" s="13" t="s">
        <v>73</v>
      </c>
      <c r="AY268" s="208" t="s">
        <v>137</v>
      </c>
    </row>
    <row r="269" spans="1:65" s="13" customFormat="1" ht="10.199999999999999">
      <c r="B269" s="199"/>
      <c r="C269" s="200"/>
      <c r="D269" s="194" t="s">
        <v>148</v>
      </c>
      <c r="E269" s="201" t="s">
        <v>28</v>
      </c>
      <c r="F269" s="202" t="s">
        <v>993</v>
      </c>
      <c r="G269" s="200"/>
      <c r="H269" s="201" t="s">
        <v>28</v>
      </c>
      <c r="I269" s="203"/>
      <c r="J269" s="200"/>
      <c r="K269" s="200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148</v>
      </c>
      <c r="AU269" s="208" t="s">
        <v>82</v>
      </c>
      <c r="AV269" s="13" t="s">
        <v>80</v>
      </c>
      <c r="AW269" s="13" t="s">
        <v>34</v>
      </c>
      <c r="AX269" s="13" t="s">
        <v>73</v>
      </c>
      <c r="AY269" s="208" t="s">
        <v>137</v>
      </c>
    </row>
    <row r="270" spans="1:65" s="14" customFormat="1" ht="10.199999999999999">
      <c r="B270" s="209"/>
      <c r="C270" s="210"/>
      <c r="D270" s="194" t="s">
        <v>148</v>
      </c>
      <c r="E270" s="211" t="s">
        <v>28</v>
      </c>
      <c r="F270" s="212" t="s">
        <v>162</v>
      </c>
      <c r="G270" s="210"/>
      <c r="H270" s="213">
        <v>3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148</v>
      </c>
      <c r="AU270" s="219" t="s">
        <v>82</v>
      </c>
      <c r="AV270" s="14" t="s">
        <v>82</v>
      </c>
      <c r="AW270" s="14" t="s">
        <v>34</v>
      </c>
      <c r="AX270" s="14" t="s">
        <v>80</v>
      </c>
      <c r="AY270" s="219" t="s">
        <v>137</v>
      </c>
    </row>
    <row r="271" spans="1:65" s="2" customFormat="1" ht="16.5" customHeight="1">
      <c r="A271" s="36"/>
      <c r="B271" s="37"/>
      <c r="C271" s="181" t="s">
        <v>376</v>
      </c>
      <c r="D271" s="181" t="s">
        <v>139</v>
      </c>
      <c r="E271" s="182" t="s">
        <v>994</v>
      </c>
      <c r="F271" s="183" t="s">
        <v>995</v>
      </c>
      <c r="G271" s="184" t="s">
        <v>165</v>
      </c>
      <c r="H271" s="185">
        <v>9.02</v>
      </c>
      <c r="I271" s="186"/>
      <c r="J271" s="187">
        <f>ROUND(I271*H271,2)</f>
        <v>0</v>
      </c>
      <c r="K271" s="183" t="s">
        <v>143</v>
      </c>
      <c r="L271" s="41"/>
      <c r="M271" s="188" t="s">
        <v>28</v>
      </c>
      <c r="N271" s="189" t="s">
        <v>46</v>
      </c>
      <c r="O271" s="67"/>
      <c r="P271" s="190">
        <f>O271*H271</f>
        <v>0</v>
      </c>
      <c r="Q271" s="190">
        <v>0</v>
      </c>
      <c r="R271" s="190">
        <f>Q271*H271</f>
        <v>0</v>
      </c>
      <c r="S271" s="190">
        <v>2</v>
      </c>
      <c r="T271" s="191">
        <f>S271*H271</f>
        <v>18.04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2" t="s">
        <v>144</v>
      </c>
      <c r="AT271" s="192" t="s">
        <v>139</v>
      </c>
      <c r="AU271" s="192" t="s">
        <v>82</v>
      </c>
      <c r="AY271" s="19" t="s">
        <v>137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9" t="s">
        <v>144</v>
      </c>
      <c r="BK271" s="193">
        <f>ROUND(I271*H271,2)</f>
        <v>0</v>
      </c>
      <c r="BL271" s="19" t="s">
        <v>144</v>
      </c>
      <c r="BM271" s="192" t="s">
        <v>996</v>
      </c>
    </row>
    <row r="272" spans="1:65" s="2" customFormat="1" ht="10.199999999999999">
      <c r="A272" s="36"/>
      <c r="B272" s="37"/>
      <c r="C272" s="38"/>
      <c r="D272" s="194" t="s">
        <v>146</v>
      </c>
      <c r="E272" s="38"/>
      <c r="F272" s="195" t="s">
        <v>997</v>
      </c>
      <c r="G272" s="38"/>
      <c r="H272" s="38"/>
      <c r="I272" s="196"/>
      <c r="J272" s="38"/>
      <c r="K272" s="38"/>
      <c r="L272" s="41"/>
      <c r="M272" s="197"/>
      <c r="N272" s="198"/>
      <c r="O272" s="67"/>
      <c r="P272" s="67"/>
      <c r="Q272" s="67"/>
      <c r="R272" s="67"/>
      <c r="S272" s="67"/>
      <c r="T272" s="68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146</v>
      </c>
      <c r="AU272" s="19" t="s">
        <v>82</v>
      </c>
    </row>
    <row r="273" spans="1:65" s="13" customFormat="1" ht="10.199999999999999">
      <c r="B273" s="199"/>
      <c r="C273" s="200"/>
      <c r="D273" s="194" t="s">
        <v>148</v>
      </c>
      <c r="E273" s="201" t="s">
        <v>28</v>
      </c>
      <c r="F273" s="202" t="s">
        <v>998</v>
      </c>
      <c r="G273" s="200"/>
      <c r="H273" s="201" t="s">
        <v>28</v>
      </c>
      <c r="I273" s="203"/>
      <c r="J273" s="200"/>
      <c r="K273" s="200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148</v>
      </c>
      <c r="AU273" s="208" t="s">
        <v>82</v>
      </c>
      <c r="AV273" s="13" t="s">
        <v>80</v>
      </c>
      <c r="AW273" s="13" t="s">
        <v>34</v>
      </c>
      <c r="AX273" s="13" t="s">
        <v>73</v>
      </c>
      <c r="AY273" s="208" t="s">
        <v>137</v>
      </c>
    </row>
    <row r="274" spans="1:65" s="14" customFormat="1" ht="10.199999999999999">
      <c r="B274" s="209"/>
      <c r="C274" s="210"/>
      <c r="D274" s="194" t="s">
        <v>148</v>
      </c>
      <c r="E274" s="211" t="s">
        <v>28</v>
      </c>
      <c r="F274" s="212" t="s">
        <v>999</v>
      </c>
      <c r="G274" s="210"/>
      <c r="H274" s="213">
        <v>9.02</v>
      </c>
      <c r="I274" s="214"/>
      <c r="J274" s="210"/>
      <c r="K274" s="210"/>
      <c r="L274" s="215"/>
      <c r="M274" s="216"/>
      <c r="N274" s="217"/>
      <c r="O274" s="217"/>
      <c r="P274" s="217"/>
      <c r="Q274" s="217"/>
      <c r="R274" s="217"/>
      <c r="S274" s="217"/>
      <c r="T274" s="218"/>
      <c r="AT274" s="219" t="s">
        <v>148</v>
      </c>
      <c r="AU274" s="219" t="s">
        <v>82</v>
      </c>
      <c r="AV274" s="14" t="s">
        <v>82</v>
      </c>
      <c r="AW274" s="14" t="s">
        <v>34</v>
      </c>
      <c r="AX274" s="14" t="s">
        <v>80</v>
      </c>
      <c r="AY274" s="219" t="s">
        <v>137</v>
      </c>
    </row>
    <row r="275" spans="1:65" s="2" customFormat="1" ht="16.5" customHeight="1">
      <c r="A275" s="36"/>
      <c r="B275" s="37"/>
      <c r="C275" s="181" t="s">
        <v>384</v>
      </c>
      <c r="D275" s="181" t="s">
        <v>139</v>
      </c>
      <c r="E275" s="182" t="s">
        <v>1000</v>
      </c>
      <c r="F275" s="183" t="s">
        <v>1001</v>
      </c>
      <c r="G275" s="184" t="s">
        <v>165</v>
      </c>
      <c r="H275" s="185">
        <v>0.22</v>
      </c>
      <c r="I275" s="186"/>
      <c r="J275" s="187">
        <f>ROUND(I275*H275,2)</f>
        <v>0</v>
      </c>
      <c r="K275" s="183" t="s">
        <v>143</v>
      </c>
      <c r="L275" s="41"/>
      <c r="M275" s="188" t="s">
        <v>28</v>
      </c>
      <c r="N275" s="189" t="s">
        <v>46</v>
      </c>
      <c r="O275" s="67"/>
      <c r="P275" s="190">
        <f>O275*H275</f>
        <v>0</v>
      </c>
      <c r="Q275" s="190">
        <v>0</v>
      </c>
      <c r="R275" s="190">
        <f>Q275*H275</f>
        <v>0</v>
      </c>
      <c r="S275" s="190">
        <v>2.2000000000000002</v>
      </c>
      <c r="T275" s="191">
        <f>S275*H275</f>
        <v>0.48400000000000004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2" t="s">
        <v>144</v>
      </c>
      <c r="AT275" s="192" t="s">
        <v>139</v>
      </c>
      <c r="AU275" s="192" t="s">
        <v>82</v>
      </c>
      <c r="AY275" s="19" t="s">
        <v>137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9" t="s">
        <v>144</v>
      </c>
      <c r="BK275" s="193">
        <f>ROUND(I275*H275,2)</f>
        <v>0</v>
      </c>
      <c r="BL275" s="19" t="s">
        <v>144</v>
      </c>
      <c r="BM275" s="192" t="s">
        <v>1002</v>
      </c>
    </row>
    <row r="276" spans="1:65" s="2" customFormat="1" ht="10.199999999999999">
      <c r="A276" s="36"/>
      <c r="B276" s="37"/>
      <c r="C276" s="38"/>
      <c r="D276" s="194" t="s">
        <v>146</v>
      </c>
      <c r="E276" s="38"/>
      <c r="F276" s="195" t="s">
        <v>1003</v>
      </c>
      <c r="G276" s="38"/>
      <c r="H276" s="38"/>
      <c r="I276" s="196"/>
      <c r="J276" s="38"/>
      <c r="K276" s="38"/>
      <c r="L276" s="41"/>
      <c r="M276" s="197"/>
      <c r="N276" s="198"/>
      <c r="O276" s="67"/>
      <c r="P276" s="67"/>
      <c r="Q276" s="67"/>
      <c r="R276" s="67"/>
      <c r="S276" s="67"/>
      <c r="T276" s="68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146</v>
      </c>
      <c r="AU276" s="19" t="s">
        <v>82</v>
      </c>
    </row>
    <row r="277" spans="1:65" s="13" customFormat="1" ht="10.199999999999999">
      <c r="B277" s="199"/>
      <c r="C277" s="200"/>
      <c r="D277" s="194" t="s">
        <v>148</v>
      </c>
      <c r="E277" s="201" t="s">
        <v>28</v>
      </c>
      <c r="F277" s="202" t="s">
        <v>1004</v>
      </c>
      <c r="G277" s="200"/>
      <c r="H277" s="201" t="s">
        <v>28</v>
      </c>
      <c r="I277" s="203"/>
      <c r="J277" s="200"/>
      <c r="K277" s="200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148</v>
      </c>
      <c r="AU277" s="208" t="s">
        <v>82</v>
      </c>
      <c r="AV277" s="13" t="s">
        <v>80</v>
      </c>
      <c r="AW277" s="13" t="s">
        <v>34</v>
      </c>
      <c r="AX277" s="13" t="s">
        <v>73</v>
      </c>
      <c r="AY277" s="208" t="s">
        <v>137</v>
      </c>
    </row>
    <row r="278" spans="1:65" s="14" customFormat="1" ht="10.199999999999999">
      <c r="B278" s="209"/>
      <c r="C278" s="210"/>
      <c r="D278" s="194" t="s">
        <v>148</v>
      </c>
      <c r="E278" s="211" t="s">
        <v>28</v>
      </c>
      <c r="F278" s="212" t="s">
        <v>1005</v>
      </c>
      <c r="G278" s="210"/>
      <c r="H278" s="213">
        <v>0.22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148</v>
      </c>
      <c r="AU278" s="219" t="s">
        <v>82</v>
      </c>
      <c r="AV278" s="14" t="s">
        <v>82</v>
      </c>
      <c r="AW278" s="14" t="s">
        <v>34</v>
      </c>
      <c r="AX278" s="14" t="s">
        <v>80</v>
      </c>
      <c r="AY278" s="219" t="s">
        <v>137</v>
      </c>
    </row>
    <row r="279" spans="1:65" s="2" customFormat="1" ht="16.5" customHeight="1">
      <c r="A279" s="36"/>
      <c r="B279" s="37"/>
      <c r="C279" s="181" t="s">
        <v>391</v>
      </c>
      <c r="D279" s="181" t="s">
        <v>139</v>
      </c>
      <c r="E279" s="182" t="s">
        <v>1006</v>
      </c>
      <c r="F279" s="183" t="s">
        <v>1007</v>
      </c>
      <c r="G279" s="184" t="s">
        <v>387</v>
      </c>
      <c r="H279" s="185">
        <v>410.34699999999998</v>
      </c>
      <c r="I279" s="186"/>
      <c r="J279" s="187">
        <f>ROUND(I279*H279,2)</f>
        <v>0</v>
      </c>
      <c r="K279" s="183" t="s">
        <v>143</v>
      </c>
      <c r="L279" s="41"/>
      <c r="M279" s="188" t="s">
        <v>28</v>
      </c>
      <c r="N279" s="189" t="s">
        <v>46</v>
      </c>
      <c r="O279" s="67"/>
      <c r="P279" s="190">
        <f>O279*H279</f>
        <v>0</v>
      </c>
      <c r="Q279" s="190">
        <v>0</v>
      </c>
      <c r="R279" s="190">
        <f>Q279*H279</f>
        <v>0</v>
      </c>
      <c r="S279" s="190">
        <v>1E-3</v>
      </c>
      <c r="T279" s="191">
        <f>S279*H279</f>
        <v>0.41034699999999996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2" t="s">
        <v>144</v>
      </c>
      <c r="AT279" s="192" t="s">
        <v>139</v>
      </c>
      <c r="AU279" s="192" t="s">
        <v>82</v>
      </c>
      <c r="AY279" s="19" t="s">
        <v>137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19" t="s">
        <v>144</v>
      </c>
      <c r="BK279" s="193">
        <f>ROUND(I279*H279,2)</f>
        <v>0</v>
      </c>
      <c r="BL279" s="19" t="s">
        <v>144</v>
      </c>
      <c r="BM279" s="192" t="s">
        <v>1008</v>
      </c>
    </row>
    <row r="280" spans="1:65" s="2" customFormat="1" ht="10.199999999999999">
      <c r="A280" s="36"/>
      <c r="B280" s="37"/>
      <c r="C280" s="38"/>
      <c r="D280" s="194" t="s">
        <v>146</v>
      </c>
      <c r="E280" s="38"/>
      <c r="F280" s="195" t="s">
        <v>1009</v>
      </c>
      <c r="G280" s="38"/>
      <c r="H280" s="38"/>
      <c r="I280" s="196"/>
      <c r="J280" s="38"/>
      <c r="K280" s="38"/>
      <c r="L280" s="41"/>
      <c r="M280" s="197"/>
      <c r="N280" s="198"/>
      <c r="O280" s="67"/>
      <c r="P280" s="67"/>
      <c r="Q280" s="67"/>
      <c r="R280" s="67"/>
      <c r="S280" s="67"/>
      <c r="T280" s="68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146</v>
      </c>
      <c r="AU280" s="19" t="s">
        <v>82</v>
      </c>
    </row>
    <row r="281" spans="1:65" s="13" customFormat="1" ht="10.199999999999999">
      <c r="B281" s="199"/>
      <c r="C281" s="200"/>
      <c r="D281" s="194" t="s">
        <v>148</v>
      </c>
      <c r="E281" s="201" t="s">
        <v>28</v>
      </c>
      <c r="F281" s="202" t="s">
        <v>1010</v>
      </c>
      <c r="G281" s="200"/>
      <c r="H281" s="201" t="s">
        <v>28</v>
      </c>
      <c r="I281" s="203"/>
      <c r="J281" s="200"/>
      <c r="K281" s="200"/>
      <c r="L281" s="204"/>
      <c r="M281" s="205"/>
      <c r="N281" s="206"/>
      <c r="O281" s="206"/>
      <c r="P281" s="206"/>
      <c r="Q281" s="206"/>
      <c r="R281" s="206"/>
      <c r="S281" s="206"/>
      <c r="T281" s="207"/>
      <c r="AT281" s="208" t="s">
        <v>148</v>
      </c>
      <c r="AU281" s="208" t="s">
        <v>82</v>
      </c>
      <c r="AV281" s="13" t="s">
        <v>80</v>
      </c>
      <c r="AW281" s="13" t="s">
        <v>34</v>
      </c>
      <c r="AX281" s="13" t="s">
        <v>73</v>
      </c>
      <c r="AY281" s="208" t="s">
        <v>137</v>
      </c>
    </row>
    <row r="282" spans="1:65" s="14" customFormat="1" ht="10.199999999999999">
      <c r="B282" s="209"/>
      <c r="C282" s="210"/>
      <c r="D282" s="194" t="s">
        <v>148</v>
      </c>
      <c r="E282" s="211" t="s">
        <v>28</v>
      </c>
      <c r="F282" s="212" t="s">
        <v>1011</v>
      </c>
      <c r="G282" s="210"/>
      <c r="H282" s="213">
        <v>410.34699999999998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148</v>
      </c>
      <c r="AU282" s="219" t="s">
        <v>82</v>
      </c>
      <c r="AV282" s="14" t="s">
        <v>82</v>
      </c>
      <c r="AW282" s="14" t="s">
        <v>34</v>
      </c>
      <c r="AX282" s="14" t="s">
        <v>80</v>
      </c>
      <c r="AY282" s="219" t="s">
        <v>137</v>
      </c>
    </row>
    <row r="283" spans="1:65" s="2" customFormat="1" ht="16.5" customHeight="1">
      <c r="A283" s="36"/>
      <c r="B283" s="37"/>
      <c r="C283" s="181" t="s">
        <v>403</v>
      </c>
      <c r="D283" s="181" t="s">
        <v>139</v>
      </c>
      <c r="E283" s="182" t="s">
        <v>1012</v>
      </c>
      <c r="F283" s="183" t="s">
        <v>1013</v>
      </c>
      <c r="G283" s="184" t="s">
        <v>165</v>
      </c>
      <c r="H283" s="185">
        <v>2.4529999999999998</v>
      </c>
      <c r="I283" s="186"/>
      <c r="J283" s="187">
        <f>ROUND(I283*H283,2)</f>
        <v>0</v>
      </c>
      <c r="K283" s="183" t="s">
        <v>143</v>
      </c>
      <c r="L283" s="41"/>
      <c r="M283" s="188" t="s">
        <v>28</v>
      </c>
      <c r="N283" s="189" t="s">
        <v>46</v>
      </c>
      <c r="O283" s="67"/>
      <c r="P283" s="190">
        <f>O283*H283</f>
        <v>0</v>
      </c>
      <c r="Q283" s="190">
        <v>1E-4</v>
      </c>
      <c r="R283" s="190">
        <f>Q283*H283</f>
        <v>2.453E-4</v>
      </c>
      <c r="S283" s="190">
        <v>2.41</v>
      </c>
      <c r="T283" s="191">
        <f>S283*H283</f>
        <v>5.9117300000000004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2" t="s">
        <v>144</v>
      </c>
      <c r="AT283" s="192" t="s">
        <v>139</v>
      </c>
      <c r="AU283" s="192" t="s">
        <v>82</v>
      </c>
      <c r="AY283" s="19" t="s">
        <v>137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9" t="s">
        <v>144</v>
      </c>
      <c r="BK283" s="193">
        <f>ROUND(I283*H283,2)</f>
        <v>0</v>
      </c>
      <c r="BL283" s="19" t="s">
        <v>144</v>
      </c>
      <c r="BM283" s="192" t="s">
        <v>1014</v>
      </c>
    </row>
    <row r="284" spans="1:65" s="2" customFormat="1" ht="10.199999999999999">
      <c r="A284" s="36"/>
      <c r="B284" s="37"/>
      <c r="C284" s="38"/>
      <c r="D284" s="194" t="s">
        <v>146</v>
      </c>
      <c r="E284" s="38"/>
      <c r="F284" s="195" t="s">
        <v>1015</v>
      </c>
      <c r="G284" s="38"/>
      <c r="H284" s="38"/>
      <c r="I284" s="196"/>
      <c r="J284" s="38"/>
      <c r="K284" s="38"/>
      <c r="L284" s="41"/>
      <c r="M284" s="197"/>
      <c r="N284" s="198"/>
      <c r="O284" s="67"/>
      <c r="P284" s="67"/>
      <c r="Q284" s="67"/>
      <c r="R284" s="67"/>
      <c r="S284" s="67"/>
      <c r="T284" s="68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146</v>
      </c>
      <c r="AU284" s="19" t="s">
        <v>82</v>
      </c>
    </row>
    <row r="285" spans="1:65" s="13" customFormat="1" ht="10.199999999999999">
      <c r="B285" s="199"/>
      <c r="C285" s="200"/>
      <c r="D285" s="194" t="s">
        <v>148</v>
      </c>
      <c r="E285" s="201" t="s">
        <v>28</v>
      </c>
      <c r="F285" s="202" t="s">
        <v>1016</v>
      </c>
      <c r="G285" s="200"/>
      <c r="H285" s="201" t="s">
        <v>28</v>
      </c>
      <c r="I285" s="203"/>
      <c r="J285" s="200"/>
      <c r="K285" s="200"/>
      <c r="L285" s="204"/>
      <c r="M285" s="205"/>
      <c r="N285" s="206"/>
      <c r="O285" s="206"/>
      <c r="P285" s="206"/>
      <c r="Q285" s="206"/>
      <c r="R285" s="206"/>
      <c r="S285" s="206"/>
      <c r="T285" s="207"/>
      <c r="AT285" s="208" t="s">
        <v>148</v>
      </c>
      <c r="AU285" s="208" t="s">
        <v>82</v>
      </c>
      <c r="AV285" s="13" t="s">
        <v>80</v>
      </c>
      <c r="AW285" s="13" t="s">
        <v>34</v>
      </c>
      <c r="AX285" s="13" t="s">
        <v>73</v>
      </c>
      <c r="AY285" s="208" t="s">
        <v>137</v>
      </c>
    </row>
    <row r="286" spans="1:65" s="14" customFormat="1" ht="10.199999999999999">
      <c r="B286" s="209"/>
      <c r="C286" s="210"/>
      <c r="D286" s="194" t="s">
        <v>148</v>
      </c>
      <c r="E286" s="211" t="s">
        <v>28</v>
      </c>
      <c r="F286" s="212" t="s">
        <v>867</v>
      </c>
      <c r="G286" s="210"/>
      <c r="H286" s="213">
        <v>2.2370000000000001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148</v>
      </c>
      <c r="AU286" s="219" t="s">
        <v>82</v>
      </c>
      <c r="AV286" s="14" t="s">
        <v>82</v>
      </c>
      <c r="AW286" s="14" t="s">
        <v>34</v>
      </c>
      <c r="AX286" s="14" t="s">
        <v>73</v>
      </c>
      <c r="AY286" s="219" t="s">
        <v>137</v>
      </c>
    </row>
    <row r="287" spans="1:65" s="14" customFormat="1" ht="10.199999999999999">
      <c r="B287" s="209"/>
      <c r="C287" s="210"/>
      <c r="D287" s="194" t="s">
        <v>148</v>
      </c>
      <c r="E287" s="211" t="s">
        <v>28</v>
      </c>
      <c r="F287" s="212" t="s">
        <v>868</v>
      </c>
      <c r="G287" s="210"/>
      <c r="H287" s="213">
        <v>0.216</v>
      </c>
      <c r="I287" s="214"/>
      <c r="J287" s="210"/>
      <c r="K287" s="210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148</v>
      </c>
      <c r="AU287" s="219" t="s">
        <v>82</v>
      </c>
      <c r="AV287" s="14" t="s">
        <v>82</v>
      </c>
      <c r="AW287" s="14" t="s">
        <v>34</v>
      </c>
      <c r="AX287" s="14" t="s">
        <v>73</v>
      </c>
      <c r="AY287" s="219" t="s">
        <v>137</v>
      </c>
    </row>
    <row r="288" spans="1:65" s="15" customFormat="1" ht="10.199999999999999">
      <c r="B288" s="220"/>
      <c r="C288" s="221"/>
      <c r="D288" s="194" t="s">
        <v>148</v>
      </c>
      <c r="E288" s="222" t="s">
        <v>28</v>
      </c>
      <c r="F288" s="223" t="s">
        <v>154</v>
      </c>
      <c r="G288" s="221"/>
      <c r="H288" s="224">
        <v>2.4530000000000003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148</v>
      </c>
      <c r="AU288" s="230" t="s">
        <v>82</v>
      </c>
      <c r="AV288" s="15" t="s">
        <v>144</v>
      </c>
      <c r="AW288" s="15" t="s">
        <v>34</v>
      </c>
      <c r="AX288" s="15" t="s">
        <v>80</v>
      </c>
      <c r="AY288" s="230" t="s">
        <v>137</v>
      </c>
    </row>
    <row r="289" spans="1:65" s="2" customFormat="1" ht="16.5" customHeight="1">
      <c r="A289" s="36"/>
      <c r="B289" s="37"/>
      <c r="C289" s="181" t="s">
        <v>410</v>
      </c>
      <c r="D289" s="181" t="s">
        <v>139</v>
      </c>
      <c r="E289" s="182" t="s">
        <v>1017</v>
      </c>
      <c r="F289" s="183" t="s">
        <v>1018</v>
      </c>
      <c r="G289" s="184" t="s">
        <v>142</v>
      </c>
      <c r="H289" s="185">
        <v>26.125</v>
      </c>
      <c r="I289" s="186"/>
      <c r="J289" s="187">
        <f>ROUND(I289*H289,2)</f>
        <v>0</v>
      </c>
      <c r="K289" s="183" t="s">
        <v>143</v>
      </c>
      <c r="L289" s="41"/>
      <c r="M289" s="188" t="s">
        <v>28</v>
      </c>
      <c r="N289" s="189" t="s">
        <v>46</v>
      </c>
      <c r="O289" s="67"/>
      <c r="P289" s="190">
        <f>O289*H289</f>
        <v>0</v>
      </c>
      <c r="Q289" s="190">
        <v>0</v>
      </c>
      <c r="R289" s="190">
        <f>Q289*H289</f>
        <v>0</v>
      </c>
      <c r="S289" s="190">
        <v>0.188</v>
      </c>
      <c r="T289" s="191">
        <f>S289*H289</f>
        <v>4.9115000000000002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2" t="s">
        <v>144</v>
      </c>
      <c r="AT289" s="192" t="s">
        <v>139</v>
      </c>
      <c r="AU289" s="192" t="s">
        <v>82</v>
      </c>
      <c r="AY289" s="19" t="s">
        <v>137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9" t="s">
        <v>144</v>
      </c>
      <c r="BK289" s="193">
        <f>ROUND(I289*H289,2)</f>
        <v>0</v>
      </c>
      <c r="BL289" s="19" t="s">
        <v>144</v>
      </c>
      <c r="BM289" s="192" t="s">
        <v>1019</v>
      </c>
    </row>
    <row r="290" spans="1:65" s="2" customFormat="1" ht="10.199999999999999">
      <c r="A290" s="36"/>
      <c r="B290" s="37"/>
      <c r="C290" s="38"/>
      <c r="D290" s="194" t="s">
        <v>146</v>
      </c>
      <c r="E290" s="38"/>
      <c r="F290" s="195" t="s">
        <v>1020</v>
      </c>
      <c r="G290" s="38"/>
      <c r="H290" s="38"/>
      <c r="I290" s="196"/>
      <c r="J290" s="38"/>
      <c r="K290" s="38"/>
      <c r="L290" s="41"/>
      <c r="M290" s="197"/>
      <c r="N290" s="198"/>
      <c r="O290" s="67"/>
      <c r="P290" s="67"/>
      <c r="Q290" s="67"/>
      <c r="R290" s="67"/>
      <c r="S290" s="67"/>
      <c r="T290" s="68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146</v>
      </c>
      <c r="AU290" s="19" t="s">
        <v>82</v>
      </c>
    </row>
    <row r="291" spans="1:65" s="13" customFormat="1" ht="10.199999999999999">
      <c r="B291" s="199"/>
      <c r="C291" s="200"/>
      <c r="D291" s="194" t="s">
        <v>148</v>
      </c>
      <c r="E291" s="201" t="s">
        <v>28</v>
      </c>
      <c r="F291" s="202" t="s">
        <v>1021</v>
      </c>
      <c r="G291" s="200"/>
      <c r="H291" s="201" t="s">
        <v>28</v>
      </c>
      <c r="I291" s="203"/>
      <c r="J291" s="200"/>
      <c r="K291" s="200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148</v>
      </c>
      <c r="AU291" s="208" t="s">
        <v>82</v>
      </c>
      <c r="AV291" s="13" t="s">
        <v>80</v>
      </c>
      <c r="AW291" s="13" t="s">
        <v>34</v>
      </c>
      <c r="AX291" s="13" t="s">
        <v>73</v>
      </c>
      <c r="AY291" s="208" t="s">
        <v>137</v>
      </c>
    </row>
    <row r="292" spans="1:65" s="13" customFormat="1" ht="10.199999999999999">
      <c r="B292" s="199"/>
      <c r="C292" s="200"/>
      <c r="D292" s="194" t="s">
        <v>148</v>
      </c>
      <c r="E292" s="201" t="s">
        <v>28</v>
      </c>
      <c r="F292" s="202" t="s">
        <v>1022</v>
      </c>
      <c r="G292" s="200"/>
      <c r="H292" s="201" t="s">
        <v>28</v>
      </c>
      <c r="I292" s="203"/>
      <c r="J292" s="200"/>
      <c r="K292" s="200"/>
      <c r="L292" s="204"/>
      <c r="M292" s="205"/>
      <c r="N292" s="206"/>
      <c r="O292" s="206"/>
      <c r="P292" s="206"/>
      <c r="Q292" s="206"/>
      <c r="R292" s="206"/>
      <c r="S292" s="206"/>
      <c r="T292" s="207"/>
      <c r="AT292" s="208" t="s">
        <v>148</v>
      </c>
      <c r="AU292" s="208" t="s">
        <v>82</v>
      </c>
      <c r="AV292" s="13" t="s">
        <v>80</v>
      </c>
      <c r="AW292" s="13" t="s">
        <v>34</v>
      </c>
      <c r="AX292" s="13" t="s">
        <v>73</v>
      </c>
      <c r="AY292" s="208" t="s">
        <v>137</v>
      </c>
    </row>
    <row r="293" spans="1:65" s="14" customFormat="1" ht="10.199999999999999">
      <c r="B293" s="209"/>
      <c r="C293" s="210"/>
      <c r="D293" s="194" t="s">
        <v>148</v>
      </c>
      <c r="E293" s="211" t="s">
        <v>28</v>
      </c>
      <c r="F293" s="212" t="s">
        <v>1023</v>
      </c>
      <c r="G293" s="210"/>
      <c r="H293" s="213">
        <v>26.125</v>
      </c>
      <c r="I293" s="214"/>
      <c r="J293" s="210"/>
      <c r="K293" s="210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148</v>
      </c>
      <c r="AU293" s="219" t="s">
        <v>82</v>
      </c>
      <c r="AV293" s="14" t="s">
        <v>82</v>
      </c>
      <c r="AW293" s="14" t="s">
        <v>34</v>
      </c>
      <c r="AX293" s="14" t="s">
        <v>80</v>
      </c>
      <c r="AY293" s="219" t="s">
        <v>137</v>
      </c>
    </row>
    <row r="294" spans="1:65" s="2" customFormat="1" ht="16.5" customHeight="1">
      <c r="A294" s="36"/>
      <c r="B294" s="37"/>
      <c r="C294" s="181" t="s">
        <v>418</v>
      </c>
      <c r="D294" s="181" t="s">
        <v>139</v>
      </c>
      <c r="E294" s="182" t="s">
        <v>702</v>
      </c>
      <c r="F294" s="183" t="s">
        <v>703</v>
      </c>
      <c r="G294" s="184" t="s">
        <v>142</v>
      </c>
      <c r="H294" s="185">
        <v>76.75</v>
      </c>
      <c r="I294" s="186"/>
      <c r="J294" s="187">
        <f>ROUND(I294*H294,2)</f>
        <v>0</v>
      </c>
      <c r="K294" s="183" t="s">
        <v>143</v>
      </c>
      <c r="L294" s="41"/>
      <c r="M294" s="188" t="s">
        <v>28</v>
      </c>
      <c r="N294" s="189" t="s">
        <v>46</v>
      </c>
      <c r="O294" s="67"/>
      <c r="P294" s="190">
        <f>O294*H294</f>
        <v>0</v>
      </c>
      <c r="Q294" s="190">
        <v>0</v>
      </c>
      <c r="R294" s="190">
        <f>Q294*H294</f>
        <v>0</v>
      </c>
      <c r="S294" s="190">
        <v>7.0000000000000007E-2</v>
      </c>
      <c r="T294" s="191">
        <f>S294*H294</f>
        <v>5.3725000000000005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2" t="s">
        <v>144</v>
      </c>
      <c r="AT294" s="192" t="s">
        <v>139</v>
      </c>
      <c r="AU294" s="192" t="s">
        <v>82</v>
      </c>
      <c r="AY294" s="19" t="s">
        <v>137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9" t="s">
        <v>144</v>
      </c>
      <c r="BK294" s="193">
        <f>ROUND(I294*H294,2)</f>
        <v>0</v>
      </c>
      <c r="BL294" s="19" t="s">
        <v>144</v>
      </c>
      <c r="BM294" s="192" t="s">
        <v>1024</v>
      </c>
    </row>
    <row r="295" spans="1:65" s="2" customFormat="1" ht="10.199999999999999">
      <c r="A295" s="36"/>
      <c r="B295" s="37"/>
      <c r="C295" s="38"/>
      <c r="D295" s="194" t="s">
        <v>146</v>
      </c>
      <c r="E295" s="38"/>
      <c r="F295" s="195" t="s">
        <v>705</v>
      </c>
      <c r="G295" s="38"/>
      <c r="H295" s="38"/>
      <c r="I295" s="196"/>
      <c r="J295" s="38"/>
      <c r="K295" s="38"/>
      <c r="L295" s="41"/>
      <c r="M295" s="197"/>
      <c r="N295" s="198"/>
      <c r="O295" s="67"/>
      <c r="P295" s="67"/>
      <c r="Q295" s="67"/>
      <c r="R295" s="67"/>
      <c r="S295" s="67"/>
      <c r="T295" s="68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146</v>
      </c>
      <c r="AU295" s="19" t="s">
        <v>82</v>
      </c>
    </row>
    <row r="296" spans="1:65" s="13" customFormat="1" ht="10.199999999999999">
      <c r="B296" s="199"/>
      <c r="C296" s="200"/>
      <c r="D296" s="194" t="s">
        <v>148</v>
      </c>
      <c r="E296" s="201" t="s">
        <v>28</v>
      </c>
      <c r="F296" s="202" t="s">
        <v>971</v>
      </c>
      <c r="G296" s="200"/>
      <c r="H296" s="201" t="s">
        <v>28</v>
      </c>
      <c r="I296" s="203"/>
      <c r="J296" s="200"/>
      <c r="K296" s="200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148</v>
      </c>
      <c r="AU296" s="208" t="s">
        <v>82</v>
      </c>
      <c r="AV296" s="13" t="s">
        <v>80</v>
      </c>
      <c r="AW296" s="13" t="s">
        <v>34</v>
      </c>
      <c r="AX296" s="13" t="s">
        <v>73</v>
      </c>
      <c r="AY296" s="208" t="s">
        <v>137</v>
      </c>
    </row>
    <row r="297" spans="1:65" s="13" customFormat="1" ht="10.199999999999999">
      <c r="B297" s="199"/>
      <c r="C297" s="200"/>
      <c r="D297" s="194" t="s">
        <v>148</v>
      </c>
      <c r="E297" s="201" t="s">
        <v>28</v>
      </c>
      <c r="F297" s="202" t="s">
        <v>1025</v>
      </c>
      <c r="G297" s="200"/>
      <c r="H297" s="201" t="s">
        <v>28</v>
      </c>
      <c r="I297" s="203"/>
      <c r="J297" s="200"/>
      <c r="K297" s="200"/>
      <c r="L297" s="204"/>
      <c r="M297" s="205"/>
      <c r="N297" s="206"/>
      <c r="O297" s="206"/>
      <c r="P297" s="206"/>
      <c r="Q297" s="206"/>
      <c r="R297" s="206"/>
      <c r="S297" s="206"/>
      <c r="T297" s="207"/>
      <c r="AT297" s="208" t="s">
        <v>148</v>
      </c>
      <c r="AU297" s="208" t="s">
        <v>82</v>
      </c>
      <c r="AV297" s="13" t="s">
        <v>80</v>
      </c>
      <c r="AW297" s="13" t="s">
        <v>34</v>
      </c>
      <c r="AX297" s="13" t="s">
        <v>73</v>
      </c>
      <c r="AY297" s="208" t="s">
        <v>137</v>
      </c>
    </row>
    <row r="298" spans="1:65" s="14" customFormat="1" ht="10.199999999999999">
      <c r="B298" s="209"/>
      <c r="C298" s="210"/>
      <c r="D298" s="194" t="s">
        <v>148</v>
      </c>
      <c r="E298" s="211" t="s">
        <v>28</v>
      </c>
      <c r="F298" s="212" t="s">
        <v>1026</v>
      </c>
      <c r="G298" s="210"/>
      <c r="H298" s="213">
        <v>49.52</v>
      </c>
      <c r="I298" s="214"/>
      <c r="J298" s="210"/>
      <c r="K298" s="210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148</v>
      </c>
      <c r="AU298" s="219" t="s">
        <v>82</v>
      </c>
      <c r="AV298" s="14" t="s">
        <v>82</v>
      </c>
      <c r="AW298" s="14" t="s">
        <v>34</v>
      </c>
      <c r="AX298" s="14" t="s">
        <v>73</v>
      </c>
      <c r="AY298" s="219" t="s">
        <v>137</v>
      </c>
    </row>
    <row r="299" spans="1:65" s="13" customFormat="1" ht="10.199999999999999">
      <c r="B299" s="199"/>
      <c r="C299" s="200"/>
      <c r="D299" s="194" t="s">
        <v>148</v>
      </c>
      <c r="E299" s="201" t="s">
        <v>28</v>
      </c>
      <c r="F299" s="202" t="s">
        <v>1027</v>
      </c>
      <c r="G299" s="200"/>
      <c r="H299" s="201" t="s">
        <v>28</v>
      </c>
      <c r="I299" s="203"/>
      <c r="J299" s="200"/>
      <c r="K299" s="200"/>
      <c r="L299" s="204"/>
      <c r="M299" s="205"/>
      <c r="N299" s="206"/>
      <c r="O299" s="206"/>
      <c r="P299" s="206"/>
      <c r="Q299" s="206"/>
      <c r="R299" s="206"/>
      <c r="S299" s="206"/>
      <c r="T299" s="207"/>
      <c r="AT299" s="208" t="s">
        <v>148</v>
      </c>
      <c r="AU299" s="208" t="s">
        <v>82</v>
      </c>
      <c r="AV299" s="13" t="s">
        <v>80</v>
      </c>
      <c r="AW299" s="13" t="s">
        <v>34</v>
      </c>
      <c r="AX299" s="13" t="s">
        <v>73</v>
      </c>
      <c r="AY299" s="208" t="s">
        <v>137</v>
      </c>
    </row>
    <row r="300" spans="1:65" s="13" customFormat="1" ht="10.199999999999999">
      <c r="B300" s="199"/>
      <c r="C300" s="200"/>
      <c r="D300" s="194" t="s">
        <v>148</v>
      </c>
      <c r="E300" s="201" t="s">
        <v>28</v>
      </c>
      <c r="F300" s="202" t="s">
        <v>739</v>
      </c>
      <c r="G300" s="200"/>
      <c r="H300" s="201" t="s">
        <v>28</v>
      </c>
      <c r="I300" s="203"/>
      <c r="J300" s="200"/>
      <c r="K300" s="200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148</v>
      </c>
      <c r="AU300" s="208" t="s">
        <v>82</v>
      </c>
      <c r="AV300" s="13" t="s">
        <v>80</v>
      </c>
      <c r="AW300" s="13" t="s">
        <v>34</v>
      </c>
      <c r="AX300" s="13" t="s">
        <v>73</v>
      </c>
      <c r="AY300" s="208" t="s">
        <v>137</v>
      </c>
    </row>
    <row r="301" spans="1:65" s="14" customFormat="1" ht="10.199999999999999">
      <c r="B301" s="209"/>
      <c r="C301" s="210"/>
      <c r="D301" s="194" t="s">
        <v>148</v>
      </c>
      <c r="E301" s="211" t="s">
        <v>28</v>
      </c>
      <c r="F301" s="212" t="s">
        <v>1028</v>
      </c>
      <c r="G301" s="210"/>
      <c r="H301" s="213">
        <v>26.15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148</v>
      </c>
      <c r="AU301" s="219" t="s">
        <v>82</v>
      </c>
      <c r="AV301" s="14" t="s">
        <v>82</v>
      </c>
      <c r="AW301" s="14" t="s">
        <v>34</v>
      </c>
      <c r="AX301" s="14" t="s">
        <v>73</v>
      </c>
      <c r="AY301" s="219" t="s">
        <v>137</v>
      </c>
    </row>
    <row r="302" spans="1:65" s="13" customFormat="1" ht="10.199999999999999">
      <c r="B302" s="199"/>
      <c r="C302" s="200"/>
      <c r="D302" s="194" t="s">
        <v>148</v>
      </c>
      <c r="E302" s="201" t="s">
        <v>28</v>
      </c>
      <c r="F302" s="202" t="s">
        <v>1029</v>
      </c>
      <c r="G302" s="200"/>
      <c r="H302" s="201" t="s">
        <v>28</v>
      </c>
      <c r="I302" s="203"/>
      <c r="J302" s="200"/>
      <c r="K302" s="200"/>
      <c r="L302" s="204"/>
      <c r="M302" s="205"/>
      <c r="N302" s="206"/>
      <c r="O302" s="206"/>
      <c r="P302" s="206"/>
      <c r="Q302" s="206"/>
      <c r="R302" s="206"/>
      <c r="S302" s="206"/>
      <c r="T302" s="207"/>
      <c r="AT302" s="208" t="s">
        <v>148</v>
      </c>
      <c r="AU302" s="208" t="s">
        <v>82</v>
      </c>
      <c r="AV302" s="13" t="s">
        <v>80</v>
      </c>
      <c r="AW302" s="13" t="s">
        <v>34</v>
      </c>
      <c r="AX302" s="13" t="s">
        <v>73</v>
      </c>
      <c r="AY302" s="208" t="s">
        <v>137</v>
      </c>
    </row>
    <row r="303" spans="1:65" s="14" customFormat="1" ht="10.199999999999999">
      <c r="B303" s="209"/>
      <c r="C303" s="210"/>
      <c r="D303" s="194" t="s">
        <v>148</v>
      </c>
      <c r="E303" s="211" t="s">
        <v>28</v>
      </c>
      <c r="F303" s="212" t="s">
        <v>1030</v>
      </c>
      <c r="G303" s="210"/>
      <c r="H303" s="213">
        <v>1.08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148</v>
      </c>
      <c r="AU303" s="219" t="s">
        <v>82</v>
      </c>
      <c r="AV303" s="14" t="s">
        <v>82</v>
      </c>
      <c r="AW303" s="14" t="s">
        <v>34</v>
      </c>
      <c r="AX303" s="14" t="s">
        <v>73</v>
      </c>
      <c r="AY303" s="219" t="s">
        <v>137</v>
      </c>
    </row>
    <row r="304" spans="1:65" s="15" customFormat="1" ht="10.199999999999999">
      <c r="B304" s="220"/>
      <c r="C304" s="221"/>
      <c r="D304" s="194" t="s">
        <v>148</v>
      </c>
      <c r="E304" s="222" t="s">
        <v>28</v>
      </c>
      <c r="F304" s="223" t="s">
        <v>154</v>
      </c>
      <c r="G304" s="221"/>
      <c r="H304" s="224">
        <v>76.75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148</v>
      </c>
      <c r="AU304" s="230" t="s">
        <v>82</v>
      </c>
      <c r="AV304" s="15" t="s">
        <v>144</v>
      </c>
      <c r="AW304" s="15" t="s">
        <v>34</v>
      </c>
      <c r="AX304" s="15" t="s">
        <v>80</v>
      </c>
      <c r="AY304" s="230" t="s">
        <v>137</v>
      </c>
    </row>
    <row r="305" spans="1:65" s="2" customFormat="1" ht="16.5" customHeight="1">
      <c r="A305" s="36"/>
      <c r="B305" s="37"/>
      <c r="C305" s="181" t="s">
        <v>424</v>
      </c>
      <c r="D305" s="181" t="s">
        <v>139</v>
      </c>
      <c r="E305" s="182" t="s">
        <v>734</v>
      </c>
      <c r="F305" s="183" t="s">
        <v>735</v>
      </c>
      <c r="G305" s="184" t="s">
        <v>142</v>
      </c>
      <c r="H305" s="185">
        <v>52.25</v>
      </c>
      <c r="I305" s="186"/>
      <c r="J305" s="187">
        <f>ROUND(I305*H305,2)</f>
        <v>0</v>
      </c>
      <c r="K305" s="183" t="s">
        <v>143</v>
      </c>
      <c r="L305" s="41"/>
      <c r="M305" s="188" t="s">
        <v>28</v>
      </c>
      <c r="N305" s="189" t="s">
        <v>46</v>
      </c>
      <c r="O305" s="67"/>
      <c r="P305" s="190">
        <f>O305*H305</f>
        <v>0</v>
      </c>
      <c r="Q305" s="190">
        <v>7.9799999999999996E-2</v>
      </c>
      <c r="R305" s="190">
        <f>Q305*H305</f>
        <v>4.1695500000000001</v>
      </c>
      <c r="S305" s="190">
        <v>0</v>
      </c>
      <c r="T305" s="191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2" t="s">
        <v>144</v>
      </c>
      <c r="AT305" s="192" t="s">
        <v>139</v>
      </c>
      <c r="AU305" s="192" t="s">
        <v>82</v>
      </c>
      <c r="AY305" s="19" t="s">
        <v>137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9" t="s">
        <v>144</v>
      </c>
      <c r="BK305" s="193">
        <f>ROUND(I305*H305,2)</f>
        <v>0</v>
      </c>
      <c r="BL305" s="19" t="s">
        <v>144</v>
      </c>
      <c r="BM305" s="192" t="s">
        <v>736</v>
      </c>
    </row>
    <row r="306" spans="1:65" s="2" customFormat="1" ht="10.199999999999999">
      <c r="A306" s="36"/>
      <c r="B306" s="37"/>
      <c r="C306" s="38"/>
      <c r="D306" s="194" t="s">
        <v>146</v>
      </c>
      <c r="E306" s="38"/>
      <c r="F306" s="195" t="s">
        <v>737</v>
      </c>
      <c r="G306" s="38"/>
      <c r="H306" s="38"/>
      <c r="I306" s="196"/>
      <c r="J306" s="38"/>
      <c r="K306" s="38"/>
      <c r="L306" s="41"/>
      <c r="M306" s="197"/>
      <c r="N306" s="198"/>
      <c r="O306" s="67"/>
      <c r="P306" s="67"/>
      <c r="Q306" s="67"/>
      <c r="R306" s="67"/>
      <c r="S306" s="67"/>
      <c r="T306" s="68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146</v>
      </c>
      <c r="AU306" s="19" t="s">
        <v>82</v>
      </c>
    </row>
    <row r="307" spans="1:65" s="13" customFormat="1" ht="10.199999999999999">
      <c r="B307" s="199"/>
      <c r="C307" s="200"/>
      <c r="D307" s="194" t="s">
        <v>148</v>
      </c>
      <c r="E307" s="201" t="s">
        <v>28</v>
      </c>
      <c r="F307" s="202" t="s">
        <v>1031</v>
      </c>
      <c r="G307" s="200"/>
      <c r="H307" s="201" t="s">
        <v>28</v>
      </c>
      <c r="I307" s="203"/>
      <c r="J307" s="200"/>
      <c r="K307" s="200"/>
      <c r="L307" s="204"/>
      <c r="M307" s="205"/>
      <c r="N307" s="206"/>
      <c r="O307" s="206"/>
      <c r="P307" s="206"/>
      <c r="Q307" s="206"/>
      <c r="R307" s="206"/>
      <c r="S307" s="206"/>
      <c r="T307" s="207"/>
      <c r="AT307" s="208" t="s">
        <v>148</v>
      </c>
      <c r="AU307" s="208" t="s">
        <v>82</v>
      </c>
      <c r="AV307" s="13" t="s">
        <v>80</v>
      </c>
      <c r="AW307" s="13" t="s">
        <v>34</v>
      </c>
      <c r="AX307" s="13" t="s">
        <v>73</v>
      </c>
      <c r="AY307" s="208" t="s">
        <v>137</v>
      </c>
    </row>
    <row r="308" spans="1:65" s="13" customFormat="1" ht="10.199999999999999">
      <c r="B308" s="199"/>
      <c r="C308" s="200"/>
      <c r="D308" s="194" t="s">
        <v>148</v>
      </c>
      <c r="E308" s="201" t="s">
        <v>28</v>
      </c>
      <c r="F308" s="202" t="s">
        <v>739</v>
      </c>
      <c r="G308" s="200"/>
      <c r="H308" s="201" t="s">
        <v>28</v>
      </c>
      <c r="I308" s="203"/>
      <c r="J308" s="200"/>
      <c r="K308" s="200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148</v>
      </c>
      <c r="AU308" s="208" t="s">
        <v>82</v>
      </c>
      <c r="AV308" s="13" t="s">
        <v>80</v>
      </c>
      <c r="AW308" s="13" t="s">
        <v>34</v>
      </c>
      <c r="AX308" s="13" t="s">
        <v>73</v>
      </c>
      <c r="AY308" s="208" t="s">
        <v>137</v>
      </c>
    </row>
    <row r="309" spans="1:65" s="14" customFormat="1" ht="10.199999999999999">
      <c r="B309" s="209"/>
      <c r="C309" s="210"/>
      <c r="D309" s="194" t="s">
        <v>148</v>
      </c>
      <c r="E309" s="211" t="s">
        <v>28</v>
      </c>
      <c r="F309" s="212" t="s">
        <v>1032</v>
      </c>
      <c r="G309" s="210"/>
      <c r="H309" s="213">
        <v>52.25</v>
      </c>
      <c r="I309" s="214"/>
      <c r="J309" s="210"/>
      <c r="K309" s="210"/>
      <c r="L309" s="215"/>
      <c r="M309" s="216"/>
      <c r="N309" s="217"/>
      <c r="O309" s="217"/>
      <c r="P309" s="217"/>
      <c r="Q309" s="217"/>
      <c r="R309" s="217"/>
      <c r="S309" s="217"/>
      <c r="T309" s="218"/>
      <c r="AT309" s="219" t="s">
        <v>148</v>
      </c>
      <c r="AU309" s="219" t="s">
        <v>82</v>
      </c>
      <c r="AV309" s="14" t="s">
        <v>82</v>
      </c>
      <c r="AW309" s="14" t="s">
        <v>34</v>
      </c>
      <c r="AX309" s="14" t="s">
        <v>80</v>
      </c>
      <c r="AY309" s="219" t="s">
        <v>137</v>
      </c>
    </row>
    <row r="310" spans="1:65" s="2" customFormat="1" ht="16.5" customHeight="1">
      <c r="A310" s="36"/>
      <c r="B310" s="37"/>
      <c r="C310" s="181" t="s">
        <v>435</v>
      </c>
      <c r="D310" s="181" t="s">
        <v>139</v>
      </c>
      <c r="E310" s="182" t="s">
        <v>1033</v>
      </c>
      <c r="F310" s="183" t="s">
        <v>1034</v>
      </c>
      <c r="G310" s="184" t="s">
        <v>142</v>
      </c>
      <c r="H310" s="185">
        <v>50.6</v>
      </c>
      <c r="I310" s="186"/>
      <c r="J310" s="187">
        <f>ROUND(I310*H310,2)</f>
        <v>0</v>
      </c>
      <c r="K310" s="183" t="s">
        <v>143</v>
      </c>
      <c r="L310" s="41"/>
      <c r="M310" s="188" t="s">
        <v>28</v>
      </c>
      <c r="N310" s="189" t="s">
        <v>46</v>
      </c>
      <c r="O310" s="67"/>
      <c r="P310" s="190">
        <f>O310*H310</f>
        <v>0</v>
      </c>
      <c r="Q310" s="190">
        <v>1.58E-3</v>
      </c>
      <c r="R310" s="190">
        <f>Q310*H310</f>
        <v>7.9948000000000005E-2</v>
      </c>
      <c r="S310" s="190">
        <v>0</v>
      </c>
      <c r="T310" s="191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2" t="s">
        <v>144</v>
      </c>
      <c r="AT310" s="192" t="s">
        <v>139</v>
      </c>
      <c r="AU310" s="192" t="s">
        <v>82</v>
      </c>
      <c r="AY310" s="19" t="s">
        <v>137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9" t="s">
        <v>144</v>
      </c>
      <c r="BK310" s="193">
        <f>ROUND(I310*H310,2)</f>
        <v>0</v>
      </c>
      <c r="BL310" s="19" t="s">
        <v>144</v>
      </c>
      <c r="BM310" s="192" t="s">
        <v>1035</v>
      </c>
    </row>
    <row r="311" spans="1:65" s="2" customFormat="1" ht="10.199999999999999">
      <c r="A311" s="36"/>
      <c r="B311" s="37"/>
      <c r="C311" s="38"/>
      <c r="D311" s="194" t="s">
        <v>146</v>
      </c>
      <c r="E311" s="38"/>
      <c r="F311" s="195" t="s">
        <v>1036</v>
      </c>
      <c r="G311" s="38"/>
      <c r="H311" s="38"/>
      <c r="I311" s="196"/>
      <c r="J311" s="38"/>
      <c r="K311" s="38"/>
      <c r="L311" s="41"/>
      <c r="M311" s="197"/>
      <c r="N311" s="198"/>
      <c r="O311" s="67"/>
      <c r="P311" s="67"/>
      <c r="Q311" s="67"/>
      <c r="R311" s="67"/>
      <c r="S311" s="67"/>
      <c r="T311" s="68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146</v>
      </c>
      <c r="AU311" s="19" t="s">
        <v>82</v>
      </c>
    </row>
    <row r="312" spans="1:65" s="13" customFormat="1" ht="10.199999999999999">
      <c r="B312" s="199"/>
      <c r="C312" s="200"/>
      <c r="D312" s="194" t="s">
        <v>148</v>
      </c>
      <c r="E312" s="201" t="s">
        <v>28</v>
      </c>
      <c r="F312" s="202" t="s">
        <v>971</v>
      </c>
      <c r="G312" s="200"/>
      <c r="H312" s="201" t="s">
        <v>28</v>
      </c>
      <c r="I312" s="203"/>
      <c r="J312" s="200"/>
      <c r="K312" s="200"/>
      <c r="L312" s="204"/>
      <c r="M312" s="205"/>
      <c r="N312" s="206"/>
      <c r="O312" s="206"/>
      <c r="P312" s="206"/>
      <c r="Q312" s="206"/>
      <c r="R312" s="206"/>
      <c r="S312" s="206"/>
      <c r="T312" s="207"/>
      <c r="AT312" s="208" t="s">
        <v>148</v>
      </c>
      <c r="AU312" s="208" t="s">
        <v>82</v>
      </c>
      <c r="AV312" s="13" t="s">
        <v>80</v>
      </c>
      <c r="AW312" s="13" t="s">
        <v>34</v>
      </c>
      <c r="AX312" s="13" t="s">
        <v>73</v>
      </c>
      <c r="AY312" s="208" t="s">
        <v>137</v>
      </c>
    </row>
    <row r="313" spans="1:65" s="13" customFormat="1" ht="10.199999999999999">
      <c r="B313" s="199"/>
      <c r="C313" s="200"/>
      <c r="D313" s="194" t="s">
        <v>148</v>
      </c>
      <c r="E313" s="201" t="s">
        <v>28</v>
      </c>
      <c r="F313" s="202" t="s">
        <v>1037</v>
      </c>
      <c r="G313" s="200"/>
      <c r="H313" s="201" t="s">
        <v>28</v>
      </c>
      <c r="I313" s="203"/>
      <c r="J313" s="200"/>
      <c r="K313" s="200"/>
      <c r="L313" s="204"/>
      <c r="M313" s="205"/>
      <c r="N313" s="206"/>
      <c r="O313" s="206"/>
      <c r="P313" s="206"/>
      <c r="Q313" s="206"/>
      <c r="R313" s="206"/>
      <c r="S313" s="206"/>
      <c r="T313" s="207"/>
      <c r="AT313" s="208" t="s">
        <v>148</v>
      </c>
      <c r="AU313" s="208" t="s">
        <v>82</v>
      </c>
      <c r="AV313" s="13" t="s">
        <v>80</v>
      </c>
      <c r="AW313" s="13" t="s">
        <v>34</v>
      </c>
      <c r="AX313" s="13" t="s">
        <v>73</v>
      </c>
      <c r="AY313" s="208" t="s">
        <v>137</v>
      </c>
    </row>
    <row r="314" spans="1:65" s="14" customFormat="1" ht="10.199999999999999">
      <c r="B314" s="209"/>
      <c r="C314" s="210"/>
      <c r="D314" s="194" t="s">
        <v>148</v>
      </c>
      <c r="E314" s="211" t="s">
        <v>28</v>
      </c>
      <c r="F314" s="212" t="s">
        <v>1026</v>
      </c>
      <c r="G314" s="210"/>
      <c r="H314" s="213">
        <v>49.52</v>
      </c>
      <c r="I314" s="214"/>
      <c r="J314" s="210"/>
      <c r="K314" s="210"/>
      <c r="L314" s="215"/>
      <c r="M314" s="216"/>
      <c r="N314" s="217"/>
      <c r="O314" s="217"/>
      <c r="P314" s="217"/>
      <c r="Q314" s="217"/>
      <c r="R314" s="217"/>
      <c r="S314" s="217"/>
      <c r="T314" s="218"/>
      <c r="AT314" s="219" t="s">
        <v>148</v>
      </c>
      <c r="AU314" s="219" t="s">
        <v>82</v>
      </c>
      <c r="AV314" s="14" t="s">
        <v>82</v>
      </c>
      <c r="AW314" s="14" t="s">
        <v>34</v>
      </c>
      <c r="AX314" s="14" t="s">
        <v>73</v>
      </c>
      <c r="AY314" s="219" t="s">
        <v>137</v>
      </c>
    </row>
    <row r="315" spans="1:65" s="13" customFormat="1" ht="10.199999999999999">
      <c r="B315" s="199"/>
      <c r="C315" s="200"/>
      <c r="D315" s="194" t="s">
        <v>148</v>
      </c>
      <c r="E315" s="201" t="s">
        <v>28</v>
      </c>
      <c r="F315" s="202" t="s">
        <v>1038</v>
      </c>
      <c r="G315" s="200"/>
      <c r="H315" s="201" t="s">
        <v>28</v>
      </c>
      <c r="I315" s="203"/>
      <c r="J315" s="200"/>
      <c r="K315" s="200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148</v>
      </c>
      <c r="AU315" s="208" t="s">
        <v>82</v>
      </c>
      <c r="AV315" s="13" t="s">
        <v>80</v>
      </c>
      <c r="AW315" s="13" t="s">
        <v>34</v>
      </c>
      <c r="AX315" s="13" t="s">
        <v>73</v>
      </c>
      <c r="AY315" s="208" t="s">
        <v>137</v>
      </c>
    </row>
    <row r="316" spans="1:65" s="14" customFormat="1" ht="10.199999999999999">
      <c r="B316" s="209"/>
      <c r="C316" s="210"/>
      <c r="D316" s="194" t="s">
        <v>148</v>
      </c>
      <c r="E316" s="211" t="s">
        <v>28</v>
      </c>
      <c r="F316" s="212" t="s">
        <v>1030</v>
      </c>
      <c r="G316" s="210"/>
      <c r="H316" s="213">
        <v>1.08</v>
      </c>
      <c r="I316" s="214"/>
      <c r="J316" s="210"/>
      <c r="K316" s="210"/>
      <c r="L316" s="215"/>
      <c r="M316" s="216"/>
      <c r="N316" s="217"/>
      <c r="O316" s="217"/>
      <c r="P316" s="217"/>
      <c r="Q316" s="217"/>
      <c r="R316" s="217"/>
      <c r="S316" s="217"/>
      <c r="T316" s="218"/>
      <c r="AT316" s="219" t="s">
        <v>148</v>
      </c>
      <c r="AU316" s="219" t="s">
        <v>82</v>
      </c>
      <c r="AV316" s="14" t="s">
        <v>82</v>
      </c>
      <c r="AW316" s="14" t="s">
        <v>34</v>
      </c>
      <c r="AX316" s="14" t="s">
        <v>73</v>
      </c>
      <c r="AY316" s="219" t="s">
        <v>137</v>
      </c>
    </row>
    <row r="317" spans="1:65" s="15" customFormat="1" ht="10.199999999999999">
      <c r="B317" s="220"/>
      <c r="C317" s="221"/>
      <c r="D317" s="194" t="s">
        <v>148</v>
      </c>
      <c r="E317" s="222" t="s">
        <v>28</v>
      </c>
      <c r="F317" s="223" t="s">
        <v>154</v>
      </c>
      <c r="G317" s="221"/>
      <c r="H317" s="224">
        <v>50.6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148</v>
      </c>
      <c r="AU317" s="230" t="s">
        <v>82</v>
      </c>
      <c r="AV317" s="15" t="s">
        <v>144</v>
      </c>
      <c r="AW317" s="15" t="s">
        <v>34</v>
      </c>
      <c r="AX317" s="15" t="s">
        <v>80</v>
      </c>
      <c r="AY317" s="230" t="s">
        <v>137</v>
      </c>
    </row>
    <row r="318" spans="1:65" s="2" customFormat="1" ht="21.75" customHeight="1">
      <c r="A318" s="36"/>
      <c r="B318" s="37"/>
      <c r="C318" s="181" t="s">
        <v>442</v>
      </c>
      <c r="D318" s="181" t="s">
        <v>139</v>
      </c>
      <c r="E318" s="182" t="s">
        <v>1039</v>
      </c>
      <c r="F318" s="183" t="s">
        <v>1040</v>
      </c>
      <c r="G318" s="184" t="s">
        <v>214</v>
      </c>
      <c r="H318" s="185">
        <v>35.36</v>
      </c>
      <c r="I318" s="186"/>
      <c r="J318" s="187">
        <f>ROUND(I318*H318,2)</f>
        <v>0</v>
      </c>
      <c r="K318" s="183" t="s">
        <v>28</v>
      </c>
      <c r="L318" s="41"/>
      <c r="M318" s="188" t="s">
        <v>28</v>
      </c>
      <c r="N318" s="189" t="s">
        <v>46</v>
      </c>
      <c r="O318" s="67"/>
      <c r="P318" s="190">
        <f>O318*H318</f>
        <v>0</v>
      </c>
      <c r="Q318" s="190">
        <v>2.9E-4</v>
      </c>
      <c r="R318" s="190">
        <f>Q318*H318</f>
        <v>1.02544E-2</v>
      </c>
      <c r="S318" s="190">
        <v>0</v>
      </c>
      <c r="T318" s="191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2" t="s">
        <v>144</v>
      </c>
      <c r="AT318" s="192" t="s">
        <v>139</v>
      </c>
      <c r="AU318" s="192" t="s">
        <v>82</v>
      </c>
      <c r="AY318" s="19" t="s">
        <v>137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9" t="s">
        <v>144</v>
      </c>
      <c r="BK318" s="193">
        <f>ROUND(I318*H318,2)</f>
        <v>0</v>
      </c>
      <c r="BL318" s="19" t="s">
        <v>144</v>
      </c>
      <c r="BM318" s="192" t="s">
        <v>1041</v>
      </c>
    </row>
    <row r="319" spans="1:65" s="2" customFormat="1" ht="19.2">
      <c r="A319" s="36"/>
      <c r="B319" s="37"/>
      <c r="C319" s="38"/>
      <c r="D319" s="194" t="s">
        <v>146</v>
      </c>
      <c r="E319" s="38"/>
      <c r="F319" s="195" t="s">
        <v>1042</v>
      </c>
      <c r="G319" s="38"/>
      <c r="H319" s="38"/>
      <c r="I319" s="196"/>
      <c r="J319" s="38"/>
      <c r="K319" s="38"/>
      <c r="L319" s="41"/>
      <c r="M319" s="197"/>
      <c r="N319" s="198"/>
      <c r="O319" s="67"/>
      <c r="P319" s="67"/>
      <c r="Q319" s="67"/>
      <c r="R319" s="67"/>
      <c r="S319" s="67"/>
      <c r="T319" s="68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146</v>
      </c>
      <c r="AU319" s="19" t="s">
        <v>82</v>
      </c>
    </row>
    <row r="320" spans="1:65" s="13" customFormat="1" ht="10.199999999999999">
      <c r="B320" s="199"/>
      <c r="C320" s="200"/>
      <c r="D320" s="194" t="s">
        <v>148</v>
      </c>
      <c r="E320" s="201" t="s">
        <v>28</v>
      </c>
      <c r="F320" s="202" t="s">
        <v>856</v>
      </c>
      <c r="G320" s="200"/>
      <c r="H320" s="201" t="s">
        <v>28</v>
      </c>
      <c r="I320" s="203"/>
      <c r="J320" s="200"/>
      <c r="K320" s="200"/>
      <c r="L320" s="204"/>
      <c r="M320" s="205"/>
      <c r="N320" s="206"/>
      <c r="O320" s="206"/>
      <c r="P320" s="206"/>
      <c r="Q320" s="206"/>
      <c r="R320" s="206"/>
      <c r="S320" s="206"/>
      <c r="T320" s="207"/>
      <c r="AT320" s="208" t="s">
        <v>148</v>
      </c>
      <c r="AU320" s="208" t="s">
        <v>82</v>
      </c>
      <c r="AV320" s="13" t="s">
        <v>80</v>
      </c>
      <c r="AW320" s="13" t="s">
        <v>34</v>
      </c>
      <c r="AX320" s="13" t="s">
        <v>73</v>
      </c>
      <c r="AY320" s="208" t="s">
        <v>137</v>
      </c>
    </row>
    <row r="321" spans="1:65" s="13" customFormat="1" ht="20.399999999999999">
      <c r="B321" s="199"/>
      <c r="C321" s="200"/>
      <c r="D321" s="194" t="s">
        <v>148</v>
      </c>
      <c r="E321" s="201" t="s">
        <v>28</v>
      </c>
      <c r="F321" s="202" t="s">
        <v>1043</v>
      </c>
      <c r="G321" s="200"/>
      <c r="H321" s="201" t="s">
        <v>28</v>
      </c>
      <c r="I321" s="203"/>
      <c r="J321" s="200"/>
      <c r="K321" s="200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148</v>
      </c>
      <c r="AU321" s="208" t="s">
        <v>82</v>
      </c>
      <c r="AV321" s="13" t="s">
        <v>80</v>
      </c>
      <c r="AW321" s="13" t="s">
        <v>34</v>
      </c>
      <c r="AX321" s="13" t="s">
        <v>73</v>
      </c>
      <c r="AY321" s="208" t="s">
        <v>137</v>
      </c>
    </row>
    <row r="322" spans="1:65" s="13" customFormat="1" ht="10.199999999999999">
      <c r="B322" s="199"/>
      <c r="C322" s="200"/>
      <c r="D322" s="194" t="s">
        <v>148</v>
      </c>
      <c r="E322" s="201" t="s">
        <v>28</v>
      </c>
      <c r="F322" s="202" t="s">
        <v>1044</v>
      </c>
      <c r="G322" s="200"/>
      <c r="H322" s="201" t="s">
        <v>28</v>
      </c>
      <c r="I322" s="203"/>
      <c r="J322" s="200"/>
      <c r="K322" s="200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148</v>
      </c>
      <c r="AU322" s="208" t="s">
        <v>82</v>
      </c>
      <c r="AV322" s="13" t="s">
        <v>80</v>
      </c>
      <c r="AW322" s="13" t="s">
        <v>34</v>
      </c>
      <c r="AX322" s="13" t="s">
        <v>73</v>
      </c>
      <c r="AY322" s="208" t="s">
        <v>137</v>
      </c>
    </row>
    <row r="323" spans="1:65" s="14" customFormat="1" ht="10.199999999999999">
      <c r="B323" s="209"/>
      <c r="C323" s="210"/>
      <c r="D323" s="194" t="s">
        <v>148</v>
      </c>
      <c r="E323" s="211" t="s">
        <v>28</v>
      </c>
      <c r="F323" s="212" t="s">
        <v>1045</v>
      </c>
      <c r="G323" s="210"/>
      <c r="H323" s="213">
        <v>35.36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148</v>
      </c>
      <c r="AU323" s="219" t="s">
        <v>82</v>
      </c>
      <c r="AV323" s="14" t="s">
        <v>82</v>
      </c>
      <c r="AW323" s="14" t="s">
        <v>34</v>
      </c>
      <c r="AX323" s="14" t="s">
        <v>80</v>
      </c>
      <c r="AY323" s="219" t="s">
        <v>137</v>
      </c>
    </row>
    <row r="324" spans="1:65" s="2" customFormat="1" ht="16.5" customHeight="1">
      <c r="A324" s="36"/>
      <c r="B324" s="37"/>
      <c r="C324" s="242" t="s">
        <v>450</v>
      </c>
      <c r="D324" s="242" t="s">
        <v>354</v>
      </c>
      <c r="E324" s="243" t="s">
        <v>1046</v>
      </c>
      <c r="F324" s="244" t="s">
        <v>1047</v>
      </c>
      <c r="G324" s="245" t="s">
        <v>357</v>
      </c>
      <c r="H324" s="246">
        <v>1.2E-2</v>
      </c>
      <c r="I324" s="247"/>
      <c r="J324" s="248">
        <f>ROUND(I324*H324,2)</f>
        <v>0</v>
      </c>
      <c r="K324" s="244" t="s">
        <v>143</v>
      </c>
      <c r="L324" s="249"/>
      <c r="M324" s="250" t="s">
        <v>28</v>
      </c>
      <c r="N324" s="251" t="s">
        <v>46</v>
      </c>
      <c r="O324" s="67"/>
      <c r="P324" s="190">
        <f>O324*H324</f>
        <v>0</v>
      </c>
      <c r="Q324" s="190">
        <v>1</v>
      </c>
      <c r="R324" s="190">
        <f>Q324*H324</f>
        <v>1.2E-2</v>
      </c>
      <c r="S324" s="190">
        <v>0</v>
      </c>
      <c r="T324" s="191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2" t="s">
        <v>203</v>
      </c>
      <c r="AT324" s="192" t="s">
        <v>354</v>
      </c>
      <c r="AU324" s="192" t="s">
        <v>82</v>
      </c>
      <c r="AY324" s="19" t="s">
        <v>137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19" t="s">
        <v>144</v>
      </c>
      <c r="BK324" s="193">
        <f>ROUND(I324*H324,2)</f>
        <v>0</v>
      </c>
      <c r="BL324" s="19" t="s">
        <v>144</v>
      </c>
      <c r="BM324" s="192" t="s">
        <v>1048</v>
      </c>
    </row>
    <row r="325" spans="1:65" s="2" customFormat="1" ht="10.199999999999999">
      <c r="A325" s="36"/>
      <c r="B325" s="37"/>
      <c r="C325" s="38"/>
      <c r="D325" s="194" t="s">
        <v>146</v>
      </c>
      <c r="E325" s="38"/>
      <c r="F325" s="195" t="s">
        <v>1049</v>
      </c>
      <c r="G325" s="38"/>
      <c r="H325" s="38"/>
      <c r="I325" s="196"/>
      <c r="J325" s="38"/>
      <c r="K325" s="38"/>
      <c r="L325" s="41"/>
      <c r="M325" s="197"/>
      <c r="N325" s="198"/>
      <c r="O325" s="67"/>
      <c r="P325" s="67"/>
      <c r="Q325" s="67"/>
      <c r="R325" s="67"/>
      <c r="S325" s="67"/>
      <c r="T325" s="68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146</v>
      </c>
      <c r="AU325" s="19" t="s">
        <v>82</v>
      </c>
    </row>
    <row r="326" spans="1:65" s="13" customFormat="1" ht="10.199999999999999">
      <c r="B326" s="199"/>
      <c r="C326" s="200"/>
      <c r="D326" s="194" t="s">
        <v>148</v>
      </c>
      <c r="E326" s="201" t="s">
        <v>28</v>
      </c>
      <c r="F326" s="202" t="s">
        <v>1050</v>
      </c>
      <c r="G326" s="200"/>
      <c r="H326" s="201" t="s">
        <v>28</v>
      </c>
      <c r="I326" s="203"/>
      <c r="J326" s="200"/>
      <c r="K326" s="200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148</v>
      </c>
      <c r="AU326" s="208" t="s">
        <v>82</v>
      </c>
      <c r="AV326" s="13" t="s">
        <v>80</v>
      </c>
      <c r="AW326" s="13" t="s">
        <v>34</v>
      </c>
      <c r="AX326" s="13" t="s">
        <v>73</v>
      </c>
      <c r="AY326" s="208" t="s">
        <v>137</v>
      </c>
    </row>
    <row r="327" spans="1:65" s="13" customFormat="1" ht="10.199999999999999">
      <c r="B327" s="199"/>
      <c r="C327" s="200"/>
      <c r="D327" s="194" t="s">
        <v>148</v>
      </c>
      <c r="E327" s="201" t="s">
        <v>28</v>
      </c>
      <c r="F327" s="202" t="s">
        <v>1051</v>
      </c>
      <c r="G327" s="200"/>
      <c r="H327" s="201" t="s">
        <v>28</v>
      </c>
      <c r="I327" s="203"/>
      <c r="J327" s="200"/>
      <c r="K327" s="200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148</v>
      </c>
      <c r="AU327" s="208" t="s">
        <v>82</v>
      </c>
      <c r="AV327" s="13" t="s">
        <v>80</v>
      </c>
      <c r="AW327" s="13" t="s">
        <v>34</v>
      </c>
      <c r="AX327" s="13" t="s">
        <v>73</v>
      </c>
      <c r="AY327" s="208" t="s">
        <v>137</v>
      </c>
    </row>
    <row r="328" spans="1:65" s="14" customFormat="1" ht="10.199999999999999">
      <c r="B328" s="209"/>
      <c r="C328" s="210"/>
      <c r="D328" s="194" t="s">
        <v>148</v>
      </c>
      <c r="E328" s="211" t="s">
        <v>28</v>
      </c>
      <c r="F328" s="212" t="s">
        <v>1052</v>
      </c>
      <c r="G328" s="210"/>
      <c r="H328" s="213">
        <v>1.2E-2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148</v>
      </c>
      <c r="AU328" s="219" t="s">
        <v>82</v>
      </c>
      <c r="AV328" s="14" t="s">
        <v>82</v>
      </c>
      <c r="AW328" s="14" t="s">
        <v>34</v>
      </c>
      <c r="AX328" s="14" t="s">
        <v>80</v>
      </c>
      <c r="AY328" s="219" t="s">
        <v>137</v>
      </c>
    </row>
    <row r="329" spans="1:65" s="2" customFormat="1" ht="21.75" customHeight="1">
      <c r="A329" s="36"/>
      <c r="B329" s="37"/>
      <c r="C329" s="181" t="s">
        <v>459</v>
      </c>
      <c r="D329" s="181" t="s">
        <v>139</v>
      </c>
      <c r="E329" s="182" t="s">
        <v>745</v>
      </c>
      <c r="F329" s="183" t="s">
        <v>746</v>
      </c>
      <c r="G329" s="184" t="s">
        <v>214</v>
      </c>
      <c r="H329" s="185">
        <v>93.76</v>
      </c>
      <c r="I329" s="186"/>
      <c r="J329" s="187">
        <f>ROUND(I329*H329,2)</f>
        <v>0</v>
      </c>
      <c r="K329" s="183" t="s">
        <v>143</v>
      </c>
      <c r="L329" s="41"/>
      <c r="M329" s="188" t="s">
        <v>28</v>
      </c>
      <c r="N329" s="189" t="s">
        <v>46</v>
      </c>
      <c r="O329" s="67"/>
      <c r="P329" s="190">
        <f>O329*H329</f>
        <v>0</v>
      </c>
      <c r="Q329" s="190">
        <v>5.1999999999999995E-4</v>
      </c>
      <c r="R329" s="190">
        <f>Q329*H329</f>
        <v>4.8755199999999999E-2</v>
      </c>
      <c r="S329" s="190">
        <v>0</v>
      </c>
      <c r="T329" s="191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92" t="s">
        <v>144</v>
      </c>
      <c r="AT329" s="192" t="s">
        <v>139</v>
      </c>
      <c r="AU329" s="192" t="s">
        <v>82</v>
      </c>
      <c r="AY329" s="19" t="s">
        <v>137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9" t="s">
        <v>144</v>
      </c>
      <c r="BK329" s="193">
        <f>ROUND(I329*H329,2)</f>
        <v>0</v>
      </c>
      <c r="BL329" s="19" t="s">
        <v>144</v>
      </c>
      <c r="BM329" s="192" t="s">
        <v>747</v>
      </c>
    </row>
    <row r="330" spans="1:65" s="2" customFormat="1" ht="19.2">
      <c r="A330" s="36"/>
      <c r="B330" s="37"/>
      <c r="C330" s="38"/>
      <c r="D330" s="194" t="s">
        <v>146</v>
      </c>
      <c r="E330" s="38"/>
      <c r="F330" s="195" t="s">
        <v>748</v>
      </c>
      <c r="G330" s="38"/>
      <c r="H330" s="38"/>
      <c r="I330" s="196"/>
      <c r="J330" s="38"/>
      <c r="K330" s="38"/>
      <c r="L330" s="41"/>
      <c r="M330" s="197"/>
      <c r="N330" s="198"/>
      <c r="O330" s="67"/>
      <c r="P330" s="67"/>
      <c r="Q330" s="67"/>
      <c r="R330" s="67"/>
      <c r="S330" s="67"/>
      <c r="T330" s="68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146</v>
      </c>
      <c r="AU330" s="19" t="s">
        <v>82</v>
      </c>
    </row>
    <row r="331" spans="1:65" s="13" customFormat="1" ht="10.199999999999999">
      <c r="B331" s="199"/>
      <c r="C331" s="200"/>
      <c r="D331" s="194" t="s">
        <v>148</v>
      </c>
      <c r="E331" s="201" t="s">
        <v>28</v>
      </c>
      <c r="F331" s="202" t="s">
        <v>971</v>
      </c>
      <c r="G331" s="200"/>
      <c r="H331" s="201" t="s">
        <v>28</v>
      </c>
      <c r="I331" s="203"/>
      <c r="J331" s="200"/>
      <c r="K331" s="200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148</v>
      </c>
      <c r="AU331" s="208" t="s">
        <v>82</v>
      </c>
      <c r="AV331" s="13" t="s">
        <v>80</v>
      </c>
      <c r="AW331" s="13" t="s">
        <v>34</v>
      </c>
      <c r="AX331" s="13" t="s">
        <v>73</v>
      </c>
      <c r="AY331" s="208" t="s">
        <v>137</v>
      </c>
    </row>
    <row r="332" spans="1:65" s="13" customFormat="1" ht="20.399999999999999">
      <c r="B332" s="199"/>
      <c r="C332" s="200"/>
      <c r="D332" s="194" t="s">
        <v>148</v>
      </c>
      <c r="E332" s="201" t="s">
        <v>28</v>
      </c>
      <c r="F332" s="202" t="s">
        <v>1053</v>
      </c>
      <c r="G332" s="200"/>
      <c r="H332" s="201" t="s">
        <v>28</v>
      </c>
      <c r="I332" s="203"/>
      <c r="J332" s="200"/>
      <c r="K332" s="200"/>
      <c r="L332" s="204"/>
      <c r="M332" s="205"/>
      <c r="N332" s="206"/>
      <c r="O332" s="206"/>
      <c r="P332" s="206"/>
      <c r="Q332" s="206"/>
      <c r="R332" s="206"/>
      <c r="S332" s="206"/>
      <c r="T332" s="207"/>
      <c r="AT332" s="208" t="s">
        <v>148</v>
      </c>
      <c r="AU332" s="208" t="s">
        <v>82</v>
      </c>
      <c r="AV332" s="13" t="s">
        <v>80</v>
      </c>
      <c r="AW332" s="13" t="s">
        <v>34</v>
      </c>
      <c r="AX332" s="13" t="s">
        <v>73</v>
      </c>
      <c r="AY332" s="208" t="s">
        <v>137</v>
      </c>
    </row>
    <row r="333" spans="1:65" s="13" customFormat="1" ht="10.199999999999999">
      <c r="B333" s="199"/>
      <c r="C333" s="200"/>
      <c r="D333" s="194" t="s">
        <v>148</v>
      </c>
      <c r="E333" s="201" t="s">
        <v>28</v>
      </c>
      <c r="F333" s="202" t="s">
        <v>1054</v>
      </c>
      <c r="G333" s="200"/>
      <c r="H333" s="201" t="s">
        <v>28</v>
      </c>
      <c r="I333" s="203"/>
      <c r="J333" s="200"/>
      <c r="K333" s="200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148</v>
      </c>
      <c r="AU333" s="208" t="s">
        <v>82</v>
      </c>
      <c r="AV333" s="13" t="s">
        <v>80</v>
      </c>
      <c r="AW333" s="13" t="s">
        <v>34</v>
      </c>
      <c r="AX333" s="13" t="s">
        <v>73</v>
      </c>
      <c r="AY333" s="208" t="s">
        <v>137</v>
      </c>
    </row>
    <row r="334" spans="1:65" s="14" customFormat="1" ht="10.199999999999999">
      <c r="B334" s="209"/>
      <c r="C334" s="210"/>
      <c r="D334" s="194" t="s">
        <v>148</v>
      </c>
      <c r="E334" s="211" t="s">
        <v>28</v>
      </c>
      <c r="F334" s="212" t="s">
        <v>1055</v>
      </c>
      <c r="G334" s="210"/>
      <c r="H334" s="213">
        <v>3.42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148</v>
      </c>
      <c r="AU334" s="219" t="s">
        <v>82</v>
      </c>
      <c r="AV334" s="14" t="s">
        <v>82</v>
      </c>
      <c r="AW334" s="14" t="s">
        <v>34</v>
      </c>
      <c r="AX334" s="14" t="s">
        <v>73</v>
      </c>
      <c r="AY334" s="219" t="s">
        <v>137</v>
      </c>
    </row>
    <row r="335" spans="1:65" s="13" customFormat="1" ht="10.199999999999999">
      <c r="B335" s="199"/>
      <c r="C335" s="200"/>
      <c r="D335" s="194" t="s">
        <v>148</v>
      </c>
      <c r="E335" s="201" t="s">
        <v>28</v>
      </c>
      <c r="F335" s="202" t="s">
        <v>1056</v>
      </c>
      <c r="G335" s="200"/>
      <c r="H335" s="201" t="s">
        <v>28</v>
      </c>
      <c r="I335" s="203"/>
      <c r="J335" s="200"/>
      <c r="K335" s="200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148</v>
      </c>
      <c r="AU335" s="208" t="s">
        <v>82</v>
      </c>
      <c r="AV335" s="13" t="s">
        <v>80</v>
      </c>
      <c r="AW335" s="13" t="s">
        <v>34</v>
      </c>
      <c r="AX335" s="13" t="s">
        <v>73</v>
      </c>
      <c r="AY335" s="208" t="s">
        <v>137</v>
      </c>
    </row>
    <row r="336" spans="1:65" s="13" customFormat="1" ht="10.199999999999999">
      <c r="B336" s="199"/>
      <c r="C336" s="200"/>
      <c r="D336" s="194" t="s">
        <v>148</v>
      </c>
      <c r="E336" s="201" t="s">
        <v>28</v>
      </c>
      <c r="F336" s="202" t="s">
        <v>1057</v>
      </c>
      <c r="G336" s="200"/>
      <c r="H336" s="201" t="s">
        <v>28</v>
      </c>
      <c r="I336" s="203"/>
      <c r="J336" s="200"/>
      <c r="K336" s="200"/>
      <c r="L336" s="204"/>
      <c r="M336" s="205"/>
      <c r="N336" s="206"/>
      <c r="O336" s="206"/>
      <c r="P336" s="206"/>
      <c r="Q336" s="206"/>
      <c r="R336" s="206"/>
      <c r="S336" s="206"/>
      <c r="T336" s="207"/>
      <c r="AT336" s="208" t="s">
        <v>148</v>
      </c>
      <c r="AU336" s="208" t="s">
        <v>82</v>
      </c>
      <c r="AV336" s="13" t="s">
        <v>80</v>
      </c>
      <c r="AW336" s="13" t="s">
        <v>34</v>
      </c>
      <c r="AX336" s="13" t="s">
        <v>73</v>
      </c>
      <c r="AY336" s="208" t="s">
        <v>137</v>
      </c>
    </row>
    <row r="337" spans="1:65" s="14" customFormat="1" ht="10.199999999999999">
      <c r="B337" s="209"/>
      <c r="C337" s="210"/>
      <c r="D337" s="194" t="s">
        <v>148</v>
      </c>
      <c r="E337" s="211" t="s">
        <v>28</v>
      </c>
      <c r="F337" s="212" t="s">
        <v>1058</v>
      </c>
      <c r="G337" s="210"/>
      <c r="H337" s="213">
        <v>1.28</v>
      </c>
      <c r="I337" s="214"/>
      <c r="J337" s="210"/>
      <c r="K337" s="210"/>
      <c r="L337" s="215"/>
      <c r="M337" s="216"/>
      <c r="N337" s="217"/>
      <c r="O337" s="217"/>
      <c r="P337" s="217"/>
      <c r="Q337" s="217"/>
      <c r="R337" s="217"/>
      <c r="S337" s="217"/>
      <c r="T337" s="218"/>
      <c r="AT337" s="219" t="s">
        <v>148</v>
      </c>
      <c r="AU337" s="219" t="s">
        <v>82</v>
      </c>
      <c r="AV337" s="14" t="s">
        <v>82</v>
      </c>
      <c r="AW337" s="14" t="s">
        <v>34</v>
      </c>
      <c r="AX337" s="14" t="s">
        <v>73</v>
      </c>
      <c r="AY337" s="219" t="s">
        <v>137</v>
      </c>
    </row>
    <row r="338" spans="1:65" s="14" customFormat="1" ht="10.199999999999999">
      <c r="B338" s="209"/>
      <c r="C338" s="210"/>
      <c r="D338" s="194" t="s">
        <v>148</v>
      </c>
      <c r="E338" s="211" t="s">
        <v>28</v>
      </c>
      <c r="F338" s="212" t="s">
        <v>1059</v>
      </c>
      <c r="G338" s="210"/>
      <c r="H338" s="213">
        <v>1.62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148</v>
      </c>
      <c r="AU338" s="219" t="s">
        <v>82</v>
      </c>
      <c r="AV338" s="14" t="s">
        <v>82</v>
      </c>
      <c r="AW338" s="14" t="s">
        <v>34</v>
      </c>
      <c r="AX338" s="14" t="s">
        <v>73</v>
      </c>
      <c r="AY338" s="219" t="s">
        <v>137</v>
      </c>
    </row>
    <row r="339" spans="1:65" s="14" customFormat="1" ht="10.199999999999999">
      <c r="B339" s="209"/>
      <c r="C339" s="210"/>
      <c r="D339" s="194" t="s">
        <v>148</v>
      </c>
      <c r="E339" s="211" t="s">
        <v>28</v>
      </c>
      <c r="F339" s="212" t="s">
        <v>1060</v>
      </c>
      <c r="G339" s="210"/>
      <c r="H339" s="213">
        <v>5.0599999999999996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148</v>
      </c>
      <c r="AU339" s="219" t="s">
        <v>82</v>
      </c>
      <c r="AV339" s="14" t="s">
        <v>82</v>
      </c>
      <c r="AW339" s="14" t="s">
        <v>34</v>
      </c>
      <c r="AX339" s="14" t="s">
        <v>73</v>
      </c>
      <c r="AY339" s="219" t="s">
        <v>137</v>
      </c>
    </row>
    <row r="340" spans="1:65" s="14" customFormat="1" ht="10.199999999999999">
      <c r="B340" s="209"/>
      <c r="C340" s="210"/>
      <c r="D340" s="194" t="s">
        <v>148</v>
      </c>
      <c r="E340" s="211" t="s">
        <v>28</v>
      </c>
      <c r="F340" s="212" t="s">
        <v>1061</v>
      </c>
      <c r="G340" s="210"/>
      <c r="H340" s="213">
        <v>2</v>
      </c>
      <c r="I340" s="214"/>
      <c r="J340" s="210"/>
      <c r="K340" s="210"/>
      <c r="L340" s="215"/>
      <c r="M340" s="216"/>
      <c r="N340" s="217"/>
      <c r="O340" s="217"/>
      <c r="P340" s="217"/>
      <c r="Q340" s="217"/>
      <c r="R340" s="217"/>
      <c r="S340" s="217"/>
      <c r="T340" s="218"/>
      <c r="AT340" s="219" t="s">
        <v>148</v>
      </c>
      <c r="AU340" s="219" t="s">
        <v>82</v>
      </c>
      <c r="AV340" s="14" t="s">
        <v>82</v>
      </c>
      <c r="AW340" s="14" t="s">
        <v>34</v>
      </c>
      <c r="AX340" s="14" t="s">
        <v>73</v>
      </c>
      <c r="AY340" s="219" t="s">
        <v>137</v>
      </c>
    </row>
    <row r="341" spans="1:65" s="14" customFormat="1" ht="10.199999999999999">
      <c r="B341" s="209"/>
      <c r="C341" s="210"/>
      <c r="D341" s="194" t="s">
        <v>148</v>
      </c>
      <c r="E341" s="211" t="s">
        <v>28</v>
      </c>
      <c r="F341" s="212" t="s">
        <v>1062</v>
      </c>
      <c r="G341" s="210"/>
      <c r="H341" s="213">
        <v>2.79</v>
      </c>
      <c r="I341" s="214"/>
      <c r="J341" s="210"/>
      <c r="K341" s="210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148</v>
      </c>
      <c r="AU341" s="219" t="s">
        <v>82</v>
      </c>
      <c r="AV341" s="14" t="s">
        <v>82</v>
      </c>
      <c r="AW341" s="14" t="s">
        <v>34</v>
      </c>
      <c r="AX341" s="14" t="s">
        <v>73</v>
      </c>
      <c r="AY341" s="219" t="s">
        <v>137</v>
      </c>
    </row>
    <row r="342" spans="1:65" s="14" customFormat="1" ht="10.199999999999999">
      <c r="B342" s="209"/>
      <c r="C342" s="210"/>
      <c r="D342" s="194" t="s">
        <v>148</v>
      </c>
      <c r="E342" s="211" t="s">
        <v>28</v>
      </c>
      <c r="F342" s="212" t="s">
        <v>1063</v>
      </c>
      <c r="G342" s="210"/>
      <c r="H342" s="213">
        <v>2.72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148</v>
      </c>
      <c r="AU342" s="219" t="s">
        <v>82</v>
      </c>
      <c r="AV342" s="14" t="s">
        <v>82</v>
      </c>
      <c r="AW342" s="14" t="s">
        <v>34</v>
      </c>
      <c r="AX342" s="14" t="s">
        <v>73</v>
      </c>
      <c r="AY342" s="219" t="s">
        <v>137</v>
      </c>
    </row>
    <row r="343" spans="1:65" s="14" customFormat="1" ht="10.199999999999999">
      <c r="B343" s="209"/>
      <c r="C343" s="210"/>
      <c r="D343" s="194" t="s">
        <v>148</v>
      </c>
      <c r="E343" s="211" t="s">
        <v>28</v>
      </c>
      <c r="F343" s="212" t="s">
        <v>1064</v>
      </c>
      <c r="G343" s="210"/>
      <c r="H343" s="213">
        <v>9.99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148</v>
      </c>
      <c r="AU343" s="219" t="s">
        <v>82</v>
      </c>
      <c r="AV343" s="14" t="s">
        <v>82</v>
      </c>
      <c r="AW343" s="14" t="s">
        <v>34</v>
      </c>
      <c r="AX343" s="14" t="s">
        <v>73</v>
      </c>
      <c r="AY343" s="219" t="s">
        <v>137</v>
      </c>
    </row>
    <row r="344" spans="1:65" s="14" customFormat="1" ht="10.199999999999999">
      <c r="B344" s="209"/>
      <c r="C344" s="210"/>
      <c r="D344" s="194" t="s">
        <v>148</v>
      </c>
      <c r="E344" s="211" t="s">
        <v>28</v>
      </c>
      <c r="F344" s="212" t="s">
        <v>1065</v>
      </c>
      <c r="G344" s="210"/>
      <c r="H344" s="213">
        <v>36.979999999999997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148</v>
      </c>
      <c r="AU344" s="219" t="s">
        <v>82</v>
      </c>
      <c r="AV344" s="14" t="s">
        <v>82</v>
      </c>
      <c r="AW344" s="14" t="s">
        <v>34</v>
      </c>
      <c r="AX344" s="14" t="s">
        <v>73</v>
      </c>
      <c r="AY344" s="219" t="s">
        <v>137</v>
      </c>
    </row>
    <row r="345" spans="1:65" s="14" customFormat="1" ht="10.199999999999999">
      <c r="B345" s="209"/>
      <c r="C345" s="210"/>
      <c r="D345" s="194" t="s">
        <v>148</v>
      </c>
      <c r="E345" s="211" t="s">
        <v>28</v>
      </c>
      <c r="F345" s="212" t="s">
        <v>1066</v>
      </c>
      <c r="G345" s="210"/>
      <c r="H345" s="213">
        <v>6.3</v>
      </c>
      <c r="I345" s="214"/>
      <c r="J345" s="210"/>
      <c r="K345" s="210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148</v>
      </c>
      <c r="AU345" s="219" t="s">
        <v>82</v>
      </c>
      <c r="AV345" s="14" t="s">
        <v>82</v>
      </c>
      <c r="AW345" s="14" t="s">
        <v>34</v>
      </c>
      <c r="AX345" s="14" t="s">
        <v>73</v>
      </c>
      <c r="AY345" s="219" t="s">
        <v>137</v>
      </c>
    </row>
    <row r="346" spans="1:65" s="14" customFormat="1" ht="10.199999999999999">
      <c r="B346" s="209"/>
      <c r="C346" s="210"/>
      <c r="D346" s="194" t="s">
        <v>148</v>
      </c>
      <c r="E346" s="211" t="s">
        <v>28</v>
      </c>
      <c r="F346" s="212" t="s">
        <v>1067</v>
      </c>
      <c r="G346" s="210"/>
      <c r="H346" s="213">
        <v>21.6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148</v>
      </c>
      <c r="AU346" s="219" t="s">
        <v>82</v>
      </c>
      <c r="AV346" s="14" t="s">
        <v>82</v>
      </c>
      <c r="AW346" s="14" t="s">
        <v>34</v>
      </c>
      <c r="AX346" s="14" t="s">
        <v>73</v>
      </c>
      <c r="AY346" s="219" t="s">
        <v>137</v>
      </c>
    </row>
    <row r="347" spans="1:65" s="15" customFormat="1" ht="10.199999999999999">
      <c r="B347" s="220"/>
      <c r="C347" s="221"/>
      <c r="D347" s="194" t="s">
        <v>148</v>
      </c>
      <c r="E347" s="222" t="s">
        <v>28</v>
      </c>
      <c r="F347" s="223" t="s">
        <v>154</v>
      </c>
      <c r="G347" s="221"/>
      <c r="H347" s="224">
        <v>93.759999999999991</v>
      </c>
      <c r="I347" s="225"/>
      <c r="J347" s="221"/>
      <c r="K347" s="221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148</v>
      </c>
      <c r="AU347" s="230" t="s">
        <v>82</v>
      </c>
      <c r="AV347" s="15" t="s">
        <v>144</v>
      </c>
      <c r="AW347" s="15" t="s">
        <v>34</v>
      </c>
      <c r="AX347" s="15" t="s">
        <v>80</v>
      </c>
      <c r="AY347" s="230" t="s">
        <v>137</v>
      </c>
    </row>
    <row r="348" spans="1:65" s="2" customFormat="1" ht="16.5" customHeight="1">
      <c r="A348" s="36"/>
      <c r="B348" s="37"/>
      <c r="C348" s="242" t="s">
        <v>468</v>
      </c>
      <c r="D348" s="242" t="s">
        <v>354</v>
      </c>
      <c r="E348" s="243" t="s">
        <v>763</v>
      </c>
      <c r="F348" s="244" t="s">
        <v>764</v>
      </c>
      <c r="G348" s="245" t="s">
        <v>357</v>
      </c>
      <c r="H348" s="246">
        <v>0.11899999999999999</v>
      </c>
      <c r="I348" s="247"/>
      <c r="J348" s="248">
        <f>ROUND(I348*H348,2)</f>
        <v>0</v>
      </c>
      <c r="K348" s="244" t="s">
        <v>143</v>
      </c>
      <c r="L348" s="249"/>
      <c r="M348" s="250" t="s">
        <v>28</v>
      </c>
      <c r="N348" s="251" t="s">
        <v>46</v>
      </c>
      <c r="O348" s="67"/>
      <c r="P348" s="190">
        <f>O348*H348</f>
        <v>0</v>
      </c>
      <c r="Q348" s="190">
        <v>1</v>
      </c>
      <c r="R348" s="190">
        <f>Q348*H348</f>
        <v>0.11899999999999999</v>
      </c>
      <c r="S348" s="190">
        <v>0</v>
      </c>
      <c r="T348" s="191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92" t="s">
        <v>203</v>
      </c>
      <c r="AT348" s="192" t="s">
        <v>354</v>
      </c>
      <c r="AU348" s="192" t="s">
        <v>82</v>
      </c>
      <c r="AY348" s="19" t="s">
        <v>137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19" t="s">
        <v>144</v>
      </c>
      <c r="BK348" s="193">
        <f>ROUND(I348*H348,2)</f>
        <v>0</v>
      </c>
      <c r="BL348" s="19" t="s">
        <v>144</v>
      </c>
      <c r="BM348" s="192" t="s">
        <v>765</v>
      </c>
    </row>
    <row r="349" spans="1:65" s="2" customFormat="1" ht="10.199999999999999">
      <c r="A349" s="36"/>
      <c r="B349" s="37"/>
      <c r="C349" s="38"/>
      <c r="D349" s="194" t="s">
        <v>146</v>
      </c>
      <c r="E349" s="38"/>
      <c r="F349" s="195" t="s">
        <v>766</v>
      </c>
      <c r="G349" s="38"/>
      <c r="H349" s="38"/>
      <c r="I349" s="196"/>
      <c r="J349" s="38"/>
      <c r="K349" s="38"/>
      <c r="L349" s="41"/>
      <c r="M349" s="197"/>
      <c r="N349" s="198"/>
      <c r="O349" s="67"/>
      <c r="P349" s="67"/>
      <c r="Q349" s="67"/>
      <c r="R349" s="67"/>
      <c r="S349" s="67"/>
      <c r="T349" s="68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146</v>
      </c>
      <c r="AU349" s="19" t="s">
        <v>82</v>
      </c>
    </row>
    <row r="350" spans="1:65" s="13" customFormat="1" ht="10.199999999999999">
      <c r="B350" s="199"/>
      <c r="C350" s="200"/>
      <c r="D350" s="194" t="s">
        <v>148</v>
      </c>
      <c r="E350" s="201" t="s">
        <v>28</v>
      </c>
      <c r="F350" s="202" t="s">
        <v>1068</v>
      </c>
      <c r="G350" s="200"/>
      <c r="H350" s="201" t="s">
        <v>28</v>
      </c>
      <c r="I350" s="203"/>
      <c r="J350" s="200"/>
      <c r="K350" s="200"/>
      <c r="L350" s="204"/>
      <c r="M350" s="205"/>
      <c r="N350" s="206"/>
      <c r="O350" s="206"/>
      <c r="P350" s="206"/>
      <c r="Q350" s="206"/>
      <c r="R350" s="206"/>
      <c r="S350" s="206"/>
      <c r="T350" s="207"/>
      <c r="AT350" s="208" t="s">
        <v>148</v>
      </c>
      <c r="AU350" s="208" t="s">
        <v>82</v>
      </c>
      <c r="AV350" s="13" t="s">
        <v>80</v>
      </c>
      <c r="AW350" s="13" t="s">
        <v>34</v>
      </c>
      <c r="AX350" s="13" t="s">
        <v>73</v>
      </c>
      <c r="AY350" s="208" t="s">
        <v>137</v>
      </c>
    </row>
    <row r="351" spans="1:65" s="13" customFormat="1" ht="10.199999999999999">
      <c r="B351" s="199"/>
      <c r="C351" s="200"/>
      <c r="D351" s="194" t="s">
        <v>148</v>
      </c>
      <c r="E351" s="201" t="s">
        <v>28</v>
      </c>
      <c r="F351" s="202" t="s">
        <v>1069</v>
      </c>
      <c r="G351" s="200"/>
      <c r="H351" s="201" t="s">
        <v>28</v>
      </c>
      <c r="I351" s="203"/>
      <c r="J351" s="200"/>
      <c r="K351" s="200"/>
      <c r="L351" s="204"/>
      <c r="M351" s="205"/>
      <c r="N351" s="206"/>
      <c r="O351" s="206"/>
      <c r="P351" s="206"/>
      <c r="Q351" s="206"/>
      <c r="R351" s="206"/>
      <c r="S351" s="206"/>
      <c r="T351" s="207"/>
      <c r="AT351" s="208" t="s">
        <v>148</v>
      </c>
      <c r="AU351" s="208" t="s">
        <v>82</v>
      </c>
      <c r="AV351" s="13" t="s">
        <v>80</v>
      </c>
      <c r="AW351" s="13" t="s">
        <v>34</v>
      </c>
      <c r="AX351" s="13" t="s">
        <v>73</v>
      </c>
      <c r="AY351" s="208" t="s">
        <v>137</v>
      </c>
    </row>
    <row r="352" spans="1:65" s="14" customFormat="1" ht="10.199999999999999">
      <c r="B352" s="209"/>
      <c r="C352" s="210"/>
      <c r="D352" s="194" t="s">
        <v>148</v>
      </c>
      <c r="E352" s="211" t="s">
        <v>28</v>
      </c>
      <c r="F352" s="212" t="s">
        <v>1070</v>
      </c>
      <c r="G352" s="210"/>
      <c r="H352" s="213">
        <v>4.0000000000000001E-3</v>
      </c>
      <c r="I352" s="214"/>
      <c r="J352" s="210"/>
      <c r="K352" s="210"/>
      <c r="L352" s="215"/>
      <c r="M352" s="216"/>
      <c r="N352" s="217"/>
      <c r="O352" s="217"/>
      <c r="P352" s="217"/>
      <c r="Q352" s="217"/>
      <c r="R352" s="217"/>
      <c r="S352" s="217"/>
      <c r="T352" s="218"/>
      <c r="AT352" s="219" t="s">
        <v>148</v>
      </c>
      <c r="AU352" s="219" t="s">
        <v>82</v>
      </c>
      <c r="AV352" s="14" t="s">
        <v>82</v>
      </c>
      <c r="AW352" s="14" t="s">
        <v>34</v>
      </c>
      <c r="AX352" s="14" t="s">
        <v>73</v>
      </c>
      <c r="AY352" s="219" t="s">
        <v>137</v>
      </c>
    </row>
    <row r="353" spans="1:65" s="13" customFormat="1" ht="10.199999999999999">
      <c r="B353" s="199"/>
      <c r="C353" s="200"/>
      <c r="D353" s="194" t="s">
        <v>148</v>
      </c>
      <c r="E353" s="201" t="s">
        <v>28</v>
      </c>
      <c r="F353" s="202" t="s">
        <v>1071</v>
      </c>
      <c r="G353" s="200"/>
      <c r="H353" s="201" t="s">
        <v>28</v>
      </c>
      <c r="I353" s="203"/>
      <c r="J353" s="200"/>
      <c r="K353" s="200"/>
      <c r="L353" s="204"/>
      <c r="M353" s="205"/>
      <c r="N353" s="206"/>
      <c r="O353" s="206"/>
      <c r="P353" s="206"/>
      <c r="Q353" s="206"/>
      <c r="R353" s="206"/>
      <c r="S353" s="206"/>
      <c r="T353" s="207"/>
      <c r="AT353" s="208" t="s">
        <v>148</v>
      </c>
      <c r="AU353" s="208" t="s">
        <v>82</v>
      </c>
      <c r="AV353" s="13" t="s">
        <v>80</v>
      </c>
      <c r="AW353" s="13" t="s">
        <v>34</v>
      </c>
      <c r="AX353" s="13" t="s">
        <v>73</v>
      </c>
      <c r="AY353" s="208" t="s">
        <v>137</v>
      </c>
    </row>
    <row r="354" spans="1:65" s="14" customFormat="1" ht="10.199999999999999">
      <c r="B354" s="209"/>
      <c r="C354" s="210"/>
      <c r="D354" s="194" t="s">
        <v>148</v>
      </c>
      <c r="E354" s="211" t="s">
        <v>28</v>
      </c>
      <c r="F354" s="212" t="s">
        <v>1072</v>
      </c>
      <c r="G354" s="210"/>
      <c r="H354" s="213">
        <v>7.0000000000000001E-3</v>
      </c>
      <c r="I354" s="214"/>
      <c r="J354" s="210"/>
      <c r="K354" s="210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148</v>
      </c>
      <c r="AU354" s="219" t="s">
        <v>82</v>
      </c>
      <c r="AV354" s="14" t="s">
        <v>82</v>
      </c>
      <c r="AW354" s="14" t="s">
        <v>34</v>
      </c>
      <c r="AX354" s="14" t="s">
        <v>73</v>
      </c>
      <c r="AY354" s="219" t="s">
        <v>137</v>
      </c>
    </row>
    <row r="355" spans="1:65" s="14" customFormat="1" ht="10.199999999999999">
      <c r="B355" s="209"/>
      <c r="C355" s="210"/>
      <c r="D355" s="194" t="s">
        <v>148</v>
      </c>
      <c r="E355" s="211" t="s">
        <v>28</v>
      </c>
      <c r="F355" s="212" t="s">
        <v>1073</v>
      </c>
      <c r="G355" s="210"/>
      <c r="H355" s="213">
        <v>6.0000000000000001E-3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148</v>
      </c>
      <c r="AU355" s="219" t="s">
        <v>82</v>
      </c>
      <c r="AV355" s="14" t="s">
        <v>82</v>
      </c>
      <c r="AW355" s="14" t="s">
        <v>34</v>
      </c>
      <c r="AX355" s="14" t="s">
        <v>73</v>
      </c>
      <c r="AY355" s="219" t="s">
        <v>137</v>
      </c>
    </row>
    <row r="356" spans="1:65" s="14" customFormat="1" ht="10.199999999999999">
      <c r="B356" s="209"/>
      <c r="C356" s="210"/>
      <c r="D356" s="194" t="s">
        <v>148</v>
      </c>
      <c r="E356" s="211" t="s">
        <v>28</v>
      </c>
      <c r="F356" s="212" t="s">
        <v>1074</v>
      </c>
      <c r="G356" s="210"/>
      <c r="H356" s="213">
        <v>7.0000000000000001E-3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148</v>
      </c>
      <c r="AU356" s="219" t="s">
        <v>82</v>
      </c>
      <c r="AV356" s="14" t="s">
        <v>82</v>
      </c>
      <c r="AW356" s="14" t="s">
        <v>34</v>
      </c>
      <c r="AX356" s="14" t="s">
        <v>73</v>
      </c>
      <c r="AY356" s="219" t="s">
        <v>137</v>
      </c>
    </row>
    <row r="357" spans="1:65" s="14" customFormat="1" ht="10.199999999999999">
      <c r="B357" s="209"/>
      <c r="C357" s="210"/>
      <c r="D357" s="194" t="s">
        <v>148</v>
      </c>
      <c r="E357" s="211" t="s">
        <v>28</v>
      </c>
      <c r="F357" s="212" t="s">
        <v>1075</v>
      </c>
      <c r="G357" s="210"/>
      <c r="H357" s="213">
        <v>3.4000000000000002E-2</v>
      </c>
      <c r="I357" s="214"/>
      <c r="J357" s="210"/>
      <c r="K357" s="210"/>
      <c r="L357" s="215"/>
      <c r="M357" s="216"/>
      <c r="N357" s="217"/>
      <c r="O357" s="217"/>
      <c r="P357" s="217"/>
      <c r="Q357" s="217"/>
      <c r="R357" s="217"/>
      <c r="S357" s="217"/>
      <c r="T357" s="218"/>
      <c r="AT357" s="219" t="s">
        <v>148</v>
      </c>
      <c r="AU357" s="219" t="s">
        <v>82</v>
      </c>
      <c r="AV357" s="14" t="s">
        <v>82</v>
      </c>
      <c r="AW357" s="14" t="s">
        <v>34</v>
      </c>
      <c r="AX357" s="14" t="s">
        <v>73</v>
      </c>
      <c r="AY357" s="219" t="s">
        <v>137</v>
      </c>
    </row>
    <row r="358" spans="1:65" s="14" customFormat="1" ht="10.199999999999999">
      <c r="B358" s="209"/>
      <c r="C358" s="210"/>
      <c r="D358" s="194" t="s">
        <v>148</v>
      </c>
      <c r="E358" s="211" t="s">
        <v>28</v>
      </c>
      <c r="F358" s="212" t="s">
        <v>1076</v>
      </c>
      <c r="G358" s="210"/>
      <c r="H358" s="213">
        <v>3.4000000000000002E-2</v>
      </c>
      <c r="I358" s="214"/>
      <c r="J358" s="210"/>
      <c r="K358" s="210"/>
      <c r="L358" s="215"/>
      <c r="M358" s="216"/>
      <c r="N358" s="217"/>
      <c r="O358" s="217"/>
      <c r="P358" s="217"/>
      <c r="Q358" s="217"/>
      <c r="R358" s="217"/>
      <c r="S358" s="217"/>
      <c r="T358" s="218"/>
      <c r="AT358" s="219" t="s">
        <v>148</v>
      </c>
      <c r="AU358" s="219" t="s">
        <v>82</v>
      </c>
      <c r="AV358" s="14" t="s">
        <v>82</v>
      </c>
      <c r="AW358" s="14" t="s">
        <v>34</v>
      </c>
      <c r="AX358" s="14" t="s">
        <v>73</v>
      </c>
      <c r="AY358" s="219" t="s">
        <v>137</v>
      </c>
    </row>
    <row r="359" spans="1:65" s="14" customFormat="1" ht="10.199999999999999">
      <c r="B359" s="209"/>
      <c r="C359" s="210"/>
      <c r="D359" s="194" t="s">
        <v>148</v>
      </c>
      <c r="E359" s="211" t="s">
        <v>28</v>
      </c>
      <c r="F359" s="212" t="s">
        <v>1077</v>
      </c>
      <c r="G359" s="210"/>
      <c r="H359" s="213">
        <v>2.7E-2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148</v>
      </c>
      <c r="AU359" s="219" t="s">
        <v>82</v>
      </c>
      <c r="AV359" s="14" t="s">
        <v>82</v>
      </c>
      <c r="AW359" s="14" t="s">
        <v>34</v>
      </c>
      <c r="AX359" s="14" t="s">
        <v>73</v>
      </c>
      <c r="AY359" s="219" t="s">
        <v>137</v>
      </c>
    </row>
    <row r="360" spans="1:65" s="15" customFormat="1" ht="10.199999999999999">
      <c r="B360" s="220"/>
      <c r="C360" s="221"/>
      <c r="D360" s="194" t="s">
        <v>148</v>
      </c>
      <c r="E360" s="222" t="s">
        <v>28</v>
      </c>
      <c r="F360" s="223" t="s">
        <v>154</v>
      </c>
      <c r="G360" s="221"/>
      <c r="H360" s="224">
        <v>0.11899999999999999</v>
      </c>
      <c r="I360" s="225"/>
      <c r="J360" s="221"/>
      <c r="K360" s="221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148</v>
      </c>
      <c r="AU360" s="230" t="s">
        <v>82</v>
      </c>
      <c r="AV360" s="15" t="s">
        <v>144</v>
      </c>
      <c r="AW360" s="15" t="s">
        <v>34</v>
      </c>
      <c r="AX360" s="15" t="s">
        <v>80</v>
      </c>
      <c r="AY360" s="230" t="s">
        <v>137</v>
      </c>
    </row>
    <row r="361" spans="1:65" s="12" customFormat="1" ht="22.8" customHeight="1">
      <c r="B361" s="165"/>
      <c r="C361" s="166"/>
      <c r="D361" s="167" t="s">
        <v>72</v>
      </c>
      <c r="E361" s="179" t="s">
        <v>606</v>
      </c>
      <c r="F361" s="179" t="s">
        <v>607</v>
      </c>
      <c r="G361" s="166"/>
      <c r="H361" s="166"/>
      <c r="I361" s="169"/>
      <c r="J361" s="180">
        <f>BK361</f>
        <v>0</v>
      </c>
      <c r="K361" s="166"/>
      <c r="L361" s="171"/>
      <c r="M361" s="172"/>
      <c r="N361" s="173"/>
      <c r="O361" s="173"/>
      <c r="P361" s="174">
        <f>SUM(P362:P397)</f>
        <v>0</v>
      </c>
      <c r="Q361" s="173"/>
      <c r="R361" s="174">
        <f>SUM(R362:R397)</f>
        <v>0</v>
      </c>
      <c r="S361" s="173"/>
      <c r="T361" s="175">
        <f>SUM(T362:T397)</f>
        <v>0</v>
      </c>
      <c r="AR361" s="176" t="s">
        <v>80</v>
      </c>
      <c r="AT361" s="177" t="s">
        <v>72</v>
      </c>
      <c r="AU361" s="177" t="s">
        <v>80</v>
      </c>
      <c r="AY361" s="176" t="s">
        <v>137</v>
      </c>
      <c r="BK361" s="178">
        <f>SUM(BK362:BK397)</f>
        <v>0</v>
      </c>
    </row>
    <row r="362" spans="1:65" s="2" customFormat="1" ht="16.5" customHeight="1">
      <c r="A362" s="36"/>
      <c r="B362" s="37"/>
      <c r="C362" s="181" t="s">
        <v>478</v>
      </c>
      <c r="D362" s="181" t="s">
        <v>139</v>
      </c>
      <c r="E362" s="182" t="s">
        <v>609</v>
      </c>
      <c r="F362" s="183" t="s">
        <v>610</v>
      </c>
      <c r="G362" s="184" t="s">
        <v>357</v>
      </c>
      <c r="H362" s="185">
        <v>0.32900000000000001</v>
      </c>
      <c r="I362" s="186"/>
      <c r="J362" s="187">
        <f>ROUND(I362*H362,2)</f>
        <v>0</v>
      </c>
      <c r="K362" s="183" t="s">
        <v>28</v>
      </c>
      <c r="L362" s="41"/>
      <c r="M362" s="188" t="s">
        <v>28</v>
      </c>
      <c r="N362" s="189" t="s">
        <v>46</v>
      </c>
      <c r="O362" s="67"/>
      <c r="P362" s="190">
        <f>O362*H362</f>
        <v>0</v>
      </c>
      <c r="Q362" s="190">
        <v>0</v>
      </c>
      <c r="R362" s="190">
        <f>Q362*H362</f>
        <v>0</v>
      </c>
      <c r="S362" s="190">
        <v>0</v>
      </c>
      <c r="T362" s="191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2" t="s">
        <v>144</v>
      </c>
      <c r="AT362" s="192" t="s">
        <v>139</v>
      </c>
      <c r="AU362" s="192" t="s">
        <v>82</v>
      </c>
      <c r="AY362" s="19" t="s">
        <v>137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19" t="s">
        <v>144</v>
      </c>
      <c r="BK362" s="193">
        <f>ROUND(I362*H362,2)</f>
        <v>0</v>
      </c>
      <c r="BL362" s="19" t="s">
        <v>144</v>
      </c>
      <c r="BM362" s="192" t="s">
        <v>1078</v>
      </c>
    </row>
    <row r="363" spans="1:65" s="2" customFormat="1" ht="10.199999999999999">
      <c r="A363" s="36"/>
      <c r="B363" s="37"/>
      <c r="C363" s="38"/>
      <c r="D363" s="194" t="s">
        <v>146</v>
      </c>
      <c r="E363" s="38"/>
      <c r="F363" s="195" t="s">
        <v>612</v>
      </c>
      <c r="G363" s="38"/>
      <c r="H363" s="38"/>
      <c r="I363" s="196"/>
      <c r="J363" s="38"/>
      <c r="K363" s="38"/>
      <c r="L363" s="41"/>
      <c r="M363" s="197"/>
      <c r="N363" s="198"/>
      <c r="O363" s="67"/>
      <c r="P363" s="67"/>
      <c r="Q363" s="67"/>
      <c r="R363" s="67"/>
      <c r="S363" s="67"/>
      <c r="T363" s="68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146</v>
      </c>
      <c r="AU363" s="19" t="s">
        <v>82</v>
      </c>
    </row>
    <row r="364" spans="1:65" s="13" customFormat="1" ht="10.199999999999999">
      <c r="B364" s="199"/>
      <c r="C364" s="200"/>
      <c r="D364" s="194" t="s">
        <v>148</v>
      </c>
      <c r="E364" s="201" t="s">
        <v>28</v>
      </c>
      <c r="F364" s="202" t="s">
        <v>1079</v>
      </c>
      <c r="G364" s="200"/>
      <c r="H364" s="201" t="s">
        <v>28</v>
      </c>
      <c r="I364" s="203"/>
      <c r="J364" s="200"/>
      <c r="K364" s="200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148</v>
      </c>
      <c r="AU364" s="208" t="s">
        <v>82</v>
      </c>
      <c r="AV364" s="13" t="s">
        <v>80</v>
      </c>
      <c r="AW364" s="13" t="s">
        <v>34</v>
      </c>
      <c r="AX364" s="13" t="s">
        <v>73</v>
      </c>
      <c r="AY364" s="208" t="s">
        <v>137</v>
      </c>
    </row>
    <row r="365" spans="1:65" s="14" customFormat="1" ht="10.199999999999999">
      <c r="B365" s="209"/>
      <c r="C365" s="210"/>
      <c r="D365" s="194" t="s">
        <v>148</v>
      </c>
      <c r="E365" s="211" t="s">
        <v>28</v>
      </c>
      <c r="F365" s="212" t="s">
        <v>1080</v>
      </c>
      <c r="G365" s="210"/>
      <c r="H365" s="213">
        <v>2.1999999999999999E-2</v>
      </c>
      <c r="I365" s="214"/>
      <c r="J365" s="210"/>
      <c r="K365" s="210"/>
      <c r="L365" s="215"/>
      <c r="M365" s="216"/>
      <c r="N365" s="217"/>
      <c r="O365" s="217"/>
      <c r="P365" s="217"/>
      <c r="Q365" s="217"/>
      <c r="R365" s="217"/>
      <c r="S365" s="217"/>
      <c r="T365" s="218"/>
      <c r="AT365" s="219" t="s">
        <v>148</v>
      </c>
      <c r="AU365" s="219" t="s">
        <v>82</v>
      </c>
      <c r="AV365" s="14" t="s">
        <v>82</v>
      </c>
      <c r="AW365" s="14" t="s">
        <v>34</v>
      </c>
      <c r="AX365" s="14" t="s">
        <v>73</v>
      </c>
      <c r="AY365" s="219" t="s">
        <v>137</v>
      </c>
    </row>
    <row r="366" spans="1:65" s="14" customFormat="1" ht="10.199999999999999">
      <c r="B366" s="209"/>
      <c r="C366" s="210"/>
      <c r="D366" s="194" t="s">
        <v>148</v>
      </c>
      <c r="E366" s="211" t="s">
        <v>28</v>
      </c>
      <c r="F366" s="212" t="s">
        <v>1081</v>
      </c>
      <c r="G366" s="210"/>
      <c r="H366" s="213">
        <v>2.1999999999999999E-2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148</v>
      </c>
      <c r="AU366" s="219" t="s">
        <v>82</v>
      </c>
      <c r="AV366" s="14" t="s">
        <v>82</v>
      </c>
      <c r="AW366" s="14" t="s">
        <v>34</v>
      </c>
      <c r="AX366" s="14" t="s">
        <v>73</v>
      </c>
      <c r="AY366" s="219" t="s">
        <v>137</v>
      </c>
    </row>
    <row r="367" spans="1:65" s="14" customFormat="1" ht="10.199999999999999">
      <c r="B367" s="209"/>
      <c r="C367" s="210"/>
      <c r="D367" s="194" t="s">
        <v>148</v>
      </c>
      <c r="E367" s="211" t="s">
        <v>28</v>
      </c>
      <c r="F367" s="212" t="s">
        <v>1082</v>
      </c>
      <c r="G367" s="210"/>
      <c r="H367" s="213">
        <v>0.11700000000000001</v>
      </c>
      <c r="I367" s="214"/>
      <c r="J367" s="210"/>
      <c r="K367" s="210"/>
      <c r="L367" s="215"/>
      <c r="M367" s="216"/>
      <c r="N367" s="217"/>
      <c r="O367" s="217"/>
      <c r="P367" s="217"/>
      <c r="Q367" s="217"/>
      <c r="R367" s="217"/>
      <c r="S367" s="217"/>
      <c r="T367" s="218"/>
      <c r="AT367" s="219" t="s">
        <v>148</v>
      </c>
      <c r="AU367" s="219" t="s">
        <v>82</v>
      </c>
      <c r="AV367" s="14" t="s">
        <v>82</v>
      </c>
      <c r="AW367" s="14" t="s">
        <v>34</v>
      </c>
      <c r="AX367" s="14" t="s">
        <v>73</v>
      </c>
      <c r="AY367" s="219" t="s">
        <v>137</v>
      </c>
    </row>
    <row r="368" spans="1:65" s="14" customFormat="1" ht="10.199999999999999">
      <c r="B368" s="209"/>
      <c r="C368" s="210"/>
      <c r="D368" s="194" t="s">
        <v>148</v>
      </c>
      <c r="E368" s="211" t="s">
        <v>28</v>
      </c>
      <c r="F368" s="212" t="s">
        <v>1083</v>
      </c>
      <c r="G368" s="210"/>
      <c r="H368" s="213">
        <v>0.16800000000000001</v>
      </c>
      <c r="I368" s="214"/>
      <c r="J368" s="210"/>
      <c r="K368" s="210"/>
      <c r="L368" s="215"/>
      <c r="M368" s="216"/>
      <c r="N368" s="217"/>
      <c r="O368" s="217"/>
      <c r="P368" s="217"/>
      <c r="Q368" s="217"/>
      <c r="R368" s="217"/>
      <c r="S368" s="217"/>
      <c r="T368" s="218"/>
      <c r="AT368" s="219" t="s">
        <v>148</v>
      </c>
      <c r="AU368" s="219" t="s">
        <v>82</v>
      </c>
      <c r="AV368" s="14" t="s">
        <v>82</v>
      </c>
      <c r="AW368" s="14" t="s">
        <v>34</v>
      </c>
      <c r="AX368" s="14" t="s">
        <v>73</v>
      </c>
      <c r="AY368" s="219" t="s">
        <v>137</v>
      </c>
    </row>
    <row r="369" spans="1:65" s="15" customFormat="1" ht="10.199999999999999">
      <c r="B369" s="220"/>
      <c r="C369" s="221"/>
      <c r="D369" s="194" t="s">
        <v>148</v>
      </c>
      <c r="E369" s="222" t="s">
        <v>28</v>
      </c>
      <c r="F369" s="223" t="s">
        <v>154</v>
      </c>
      <c r="G369" s="221"/>
      <c r="H369" s="224">
        <v>0.32900000000000001</v>
      </c>
      <c r="I369" s="225"/>
      <c r="J369" s="221"/>
      <c r="K369" s="221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148</v>
      </c>
      <c r="AU369" s="230" t="s">
        <v>82</v>
      </c>
      <c r="AV369" s="15" t="s">
        <v>144</v>
      </c>
      <c r="AW369" s="15" t="s">
        <v>34</v>
      </c>
      <c r="AX369" s="15" t="s">
        <v>80</v>
      </c>
      <c r="AY369" s="230" t="s">
        <v>137</v>
      </c>
    </row>
    <row r="370" spans="1:65" s="2" customFormat="1" ht="16.5" customHeight="1">
      <c r="A370" s="36"/>
      <c r="B370" s="37"/>
      <c r="C370" s="181" t="s">
        <v>488</v>
      </c>
      <c r="D370" s="181" t="s">
        <v>139</v>
      </c>
      <c r="E370" s="182" t="s">
        <v>616</v>
      </c>
      <c r="F370" s="183" t="s">
        <v>780</v>
      </c>
      <c r="G370" s="184" t="s">
        <v>357</v>
      </c>
      <c r="H370" s="185">
        <v>24.925999999999998</v>
      </c>
      <c r="I370" s="186"/>
      <c r="J370" s="187">
        <f>ROUND(I370*H370,2)</f>
        <v>0</v>
      </c>
      <c r="K370" s="183" t="s">
        <v>28</v>
      </c>
      <c r="L370" s="41"/>
      <c r="M370" s="188" t="s">
        <v>28</v>
      </c>
      <c r="N370" s="189" t="s">
        <v>46</v>
      </c>
      <c r="O370" s="67"/>
      <c r="P370" s="190">
        <f>O370*H370</f>
        <v>0</v>
      </c>
      <c r="Q370" s="190">
        <v>0</v>
      </c>
      <c r="R370" s="190">
        <f>Q370*H370</f>
        <v>0</v>
      </c>
      <c r="S370" s="190">
        <v>0</v>
      </c>
      <c r="T370" s="191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2" t="s">
        <v>144</v>
      </c>
      <c r="AT370" s="192" t="s">
        <v>139</v>
      </c>
      <c r="AU370" s="192" t="s">
        <v>82</v>
      </c>
      <c r="AY370" s="19" t="s">
        <v>137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19" t="s">
        <v>144</v>
      </c>
      <c r="BK370" s="193">
        <f>ROUND(I370*H370,2)</f>
        <v>0</v>
      </c>
      <c r="BL370" s="19" t="s">
        <v>144</v>
      </c>
      <c r="BM370" s="192" t="s">
        <v>1084</v>
      </c>
    </row>
    <row r="371" spans="1:65" s="2" customFormat="1" ht="10.199999999999999">
      <c r="A371" s="36"/>
      <c r="B371" s="37"/>
      <c r="C371" s="38"/>
      <c r="D371" s="194" t="s">
        <v>146</v>
      </c>
      <c r="E371" s="38"/>
      <c r="F371" s="195" t="s">
        <v>782</v>
      </c>
      <c r="G371" s="38"/>
      <c r="H371" s="38"/>
      <c r="I371" s="196"/>
      <c r="J371" s="38"/>
      <c r="K371" s="38"/>
      <c r="L371" s="41"/>
      <c r="M371" s="197"/>
      <c r="N371" s="198"/>
      <c r="O371" s="67"/>
      <c r="P371" s="67"/>
      <c r="Q371" s="67"/>
      <c r="R371" s="67"/>
      <c r="S371" s="67"/>
      <c r="T371" s="68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146</v>
      </c>
      <c r="AU371" s="19" t="s">
        <v>82</v>
      </c>
    </row>
    <row r="372" spans="1:65" s="13" customFormat="1" ht="10.199999999999999">
      <c r="B372" s="199"/>
      <c r="C372" s="200"/>
      <c r="D372" s="194" t="s">
        <v>148</v>
      </c>
      <c r="E372" s="201" t="s">
        <v>28</v>
      </c>
      <c r="F372" s="202" t="s">
        <v>1085</v>
      </c>
      <c r="G372" s="200"/>
      <c r="H372" s="201" t="s">
        <v>28</v>
      </c>
      <c r="I372" s="203"/>
      <c r="J372" s="200"/>
      <c r="K372" s="200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148</v>
      </c>
      <c r="AU372" s="208" t="s">
        <v>82</v>
      </c>
      <c r="AV372" s="13" t="s">
        <v>80</v>
      </c>
      <c r="AW372" s="13" t="s">
        <v>34</v>
      </c>
      <c r="AX372" s="13" t="s">
        <v>73</v>
      </c>
      <c r="AY372" s="208" t="s">
        <v>137</v>
      </c>
    </row>
    <row r="373" spans="1:65" s="13" customFormat="1" ht="10.199999999999999">
      <c r="B373" s="199"/>
      <c r="C373" s="200"/>
      <c r="D373" s="194" t="s">
        <v>148</v>
      </c>
      <c r="E373" s="201" t="s">
        <v>28</v>
      </c>
      <c r="F373" s="202" t="s">
        <v>1086</v>
      </c>
      <c r="G373" s="200"/>
      <c r="H373" s="201" t="s">
        <v>28</v>
      </c>
      <c r="I373" s="203"/>
      <c r="J373" s="200"/>
      <c r="K373" s="200"/>
      <c r="L373" s="204"/>
      <c r="M373" s="205"/>
      <c r="N373" s="206"/>
      <c r="O373" s="206"/>
      <c r="P373" s="206"/>
      <c r="Q373" s="206"/>
      <c r="R373" s="206"/>
      <c r="S373" s="206"/>
      <c r="T373" s="207"/>
      <c r="AT373" s="208" t="s">
        <v>148</v>
      </c>
      <c r="AU373" s="208" t="s">
        <v>82</v>
      </c>
      <c r="AV373" s="13" t="s">
        <v>80</v>
      </c>
      <c r="AW373" s="13" t="s">
        <v>34</v>
      </c>
      <c r="AX373" s="13" t="s">
        <v>73</v>
      </c>
      <c r="AY373" s="208" t="s">
        <v>137</v>
      </c>
    </row>
    <row r="374" spans="1:65" s="14" customFormat="1" ht="10.199999999999999">
      <c r="B374" s="209"/>
      <c r="C374" s="210"/>
      <c r="D374" s="194" t="s">
        <v>148</v>
      </c>
      <c r="E374" s="211" t="s">
        <v>28</v>
      </c>
      <c r="F374" s="212" t="s">
        <v>1087</v>
      </c>
      <c r="G374" s="210"/>
      <c r="H374" s="213">
        <v>19.844000000000001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148</v>
      </c>
      <c r="AU374" s="219" t="s">
        <v>82</v>
      </c>
      <c r="AV374" s="14" t="s">
        <v>82</v>
      </c>
      <c r="AW374" s="14" t="s">
        <v>34</v>
      </c>
      <c r="AX374" s="14" t="s">
        <v>73</v>
      </c>
      <c r="AY374" s="219" t="s">
        <v>137</v>
      </c>
    </row>
    <row r="375" spans="1:65" s="13" customFormat="1" ht="10.199999999999999">
      <c r="B375" s="199"/>
      <c r="C375" s="200"/>
      <c r="D375" s="194" t="s">
        <v>148</v>
      </c>
      <c r="E375" s="201" t="s">
        <v>28</v>
      </c>
      <c r="F375" s="202" t="s">
        <v>1088</v>
      </c>
      <c r="G375" s="200"/>
      <c r="H375" s="201" t="s">
        <v>28</v>
      </c>
      <c r="I375" s="203"/>
      <c r="J375" s="200"/>
      <c r="K375" s="200"/>
      <c r="L375" s="204"/>
      <c r="M375" s="205"/>
      <c r="N375" s="206"/>
      <c r="O375" s="206"/>
      <c r="P375" s="206"/>
      <c r="Q375" s="206"/>
      <c r="R375" s="206"/>
      <c r="S375" s="206"/>
      <c r="T375" s="207"/>
      <c r="AT375" s="208" t="s">
        <v>148</v>
      </c>
      <c r="AU375" s="208" t="s">
        <v>82</v>
      </c>
      <c r="AV375" s="13" t="s">
        <v>80</v>
      </c>
      <c r="AW375" s="13" t="s">
        <v>34</v>
      </c>
      <c r="AX375" s="13" t="s">
        <v>73</v>
      </c>
      <c r="AY375" s="208" t="s">
        <v>137</v>
      </c>
    </row>
    <row r="376" spans="1:65" s="14" customFormat="1" ht="10.199999999999999">
      <c r="B376" s="209"/>
      <c r="C376" s="210"/>
      <c r="D376" s="194" t="s">
        <v>148</v>
      </c>
      <c r="E376" s="211" t="s">
        <v>28</v>
      </c>
      <c r="F376" s="212" t="s">
        <v>1089</v>
      </c>
      <c r="G376" s="210"/>
      <c r="H376" s="213">
        <v>0.48399999999999999</v>
      </c>
      <c r="I376" s="214"/>
      <c r="J376" s="210"/>
      <c r="K376" s="210"/>
      <c r="L376" s="215"/>
      <c r="M376" s="216"/>
      <c r="N376" s="217"/>
      <c r="O376" s="217"/>
      <c r="P376" s="217"/>
      <c r="Q376" s="217"/>
      <c r="R376" s="217"/>
      <c r="S376" s="217"/>
      <c r="T376" s="218"/>
      <c r="AT376" s="219" t="s">
        <v>148</v>
      </c>
      <c r="AU376" s="219" t="s">
        <v>82</v>
      </c>
      <c r="AV376" s="14" t="s">
        <v>82</v>
      </c>
      <c r="AW376" s="14" t="s">
        <v>34</v>
      </c>
      <c r="AX376" s="14" t="s">
        <v>73</v>
      </c>
      <c r="AY376" s="219" t="s">
        <v>137</v>
      </c>
    </row>
    <row r="377" spans="1:65" s="13" customFormat="1" ht="10.199999999999999">
      <c r="B377" s="199"/>
      <c r="C377" s="200"/>
      <c r="D377" s="194" t="s">
        <v>148</v>
      </c>
      <c r="E377" s="201" t="s">
        <v>28</v>
      </c>
      <c r="F377" s="202" t="s">
        <v>1090</v>
      </c>
      <c r="G377" s="200"/>
      <c r="H377" s="201" t="s">
        <v>28</v>
      </c>
      <c r="I377" s="203"/>
      <c r="J377" s="200"/>
      <c r="K377" s="200"/>
      <c r="L377" s="204"/>
      <c r="M377" s="205"/>
      <c r="N377" s="206"/>
      <c r="O377" s="206"/>
      <c r="P377" s="206"/>
      <c r="Q377" s="206"/>
      <c r="R377" s="206"/>
      <c r="S377" s="206"/>
      <c r="T377" s="207"/>
      <c r="AT377" s="208" t="s">
        <v>148</v>
      </c>
      <c r="AU377" s="208" t="s">
        <v>82</v>
      </c>
      <c r="AV377" s="13" t="s">
        <v>80</v>
      </c>
      <c r="AW377" s="13" t="s">
        <v>34</v>
      </c>
      <c r="AX377" s="13" t="s">
        <v>73</v>
      </c>
      <c r="AY377" s="208" t="s">
        <v>137</v>
      </c>
    </row>
    <row r="378" spans="1:65" s="14" customFormat="1" ht="10.199999999999999">
      <c r="B378" s="209"/>
      <c r="C378" s="210"/>
      <c r="D378" s="194" t="s">
        <v>148</v>
      </c>
      <c r="E378" s="211" t="s">
        <v>28</v>
      </c>
      <c r="F378" s="212" t="s">
        <v>1091</v>
      </c>
      <c r="G378" s="210"/>
      <c r="H378" s="213">
        <v>4.5979999999999999</v>
      </c>
      <c r="I378" s="214"/>
      <c r="J378" s="210"/>
      <c r="K378" s="210"/>
      <c r="L378" s="215"/>
      <c r="M378" s="216"/>
      <c r="N378" s="217"/>
      <c r="O378" s="217"/>
      <c r="P378" s="217"/>
      <c r="Q378" s="217"/>
      <c r="R378" s="217"/>
      <c r="S378" s="217"/>
      <c r="T378" s="218"/>
      <c r="AT378" s="219" t="s">
        <v>148</v>
      </c>
      <c r="AU378" s="219" t="s">
        <v>82</v>
      </c>
      <c r="AV378" s="14" t="s">
        <v>82</v>
      </c>
      <c r="AW378" s="14" t="s">
        <v>34</v>
      </c>
      <c r="AX378" s="14" t="s">
        <v>73</v>
      </c>
      <c r="AY378" s="219" t="s">
        <v>137</v>
      </c>
    </row>
    <row r="379" spans="1:65" s="15" customFormat="1" ht="10.199999999999999">
      <c r="B379" s="220"/>
      <c r="C379" s="221"/>
      <c r="D379" s="194" t="s">
        <v>148</v>
      </c>
      <c r="E379" s="222" t="s">
        <v>28</v>
      </c>
      <c r="F379" s="223" t="s">
        <v>154</v>
      </c>
      <c r="G379" s="221"/>
      <c r="H379" s="224">
        <v>24.926000000000002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9"/>
      <c r="AT379" s="230" t="s">
        <v>148</v>
      </c>
      <c r="AU379" s="230" t="s">
        <v>82</v>
      </c>
      <c r="AV379" s="15" t="s">
        <v>144</v>
      </c>
      <c r="AW379" s="15" t="s">
        <v>34</v>
      </c>
      <c r="AX379" s="15" t="s">
        <v>80</v>
      </c>
      <c r="AY379" s="230" t="s">
        <v>137</v>
      </c>
    </row>
    <row r="380" spans="1:65" s="2" customFormat="1" ht="16.5" customHeight="1">
      <c r="A380" s="36"/>
      <c r="B380" s="37"/>
      <c r="C380" s="181" t="s">
        <v>495</v>
      </c>
      <c r="D380" s="181" t="s">
        <v>139</v>
      </c>
      <c r="E380" s="182" t="s">
        <v>1092</v>
      </c>
      <c r="F380" s="183" t="s">
        <v>1093</v>
      </c>
      <c r="G380" s="184" t="s">
        <v>357</v>
      </c>
      <c r="H380" s="185">
        <v>6.1319999999999997</v>
      </c>
      <c r="I380" s="186"/>
      <c r="J380" s="187">
        <f>ROUND(I380*H380,2)</f>
        <v>0</v>
      </c>
      <c r="K380" s="183" t="s">
        <v>28</v>
      </c>
      <c r="L380" s="41"/>
      <c r="M380" s="188" t="s">
        <v>28</v>
      </c>
      <c r="N380" s="189" t="s">
        <v>46</v>
      </c>
      <c r="O380" s="67"/>
      <c r="P380" s="190">
        <f>O380*H380</f>
        <v>0</v>
      </c>
      <c r="Q380" s="190">
        <v>0</v>
      </c>
      <c r="R380" s="190">
        <f>Q380*H380</f>
        <v>0</v>
      </c>
      <c r="S380" s="190">
        <v>0</v>
      </c>
      <c r="T380" s="191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2" t="s">
        <v>144</v>
      </c>
      <c r="AT380" s="192" t="s">
        <v>139</v>
      </c>
      <c r="AU380" s="192" t="s">
        <v>82</v>
      </c>
      <c r="AY380" s="19" t="s">
        <v>137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19" t="s">
        <v>144</v>
      </c>
      <c r="BK380" s="193">
        <f>ROUND(I380*H380,2)</f>
        <v>0</v>
      </c>
      <c r="BL380" s="19" t="s">
        <v>144</v>
      </c>
      <c r="BM380" s="192" t="s">
        <v>1094</v>
      </c>
    </row>
    <row r="381" spans="1:65" s="2" customFormat="1" ht="10.199999999999999">
      <c r="A381" s="36"/>
      <c r="B381" s="37"/>
      <c r="C381" s="38"/>
      <c r="D381" s="194" t="s">
        <v>146</v>
      </c>
      <c r="E381" s="38"/>
      <c r="F381" s="195" t="s">
        <v>1095</v>
      </c>
      <c r="G381" s="38"/>
      <c r="H381" s="38"/>
      <c r="I381" s="196"/>
      <c r="J381" s="38"/>
      <c r="K381" s="38"/>
      <c r="L381" s="41"/>
      <c r="M381" s="197"/>
      <c r="N381" s="198"/>
      <c r="O381" s="67"/>
      <c r="P381" s="67"/>
      <c r="Q381" s="67"/>
      <c r="R381" s="67"/>
      <c r="S381" s="67"/>
      <c r="T381" s="68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146</v>
      </c>
      <c r="AU381" s="19" t="s">
        <v>82</v>
      </c>
    </row>
    <row r="382" spans="1:65" s="13" customFormat="1" ht="10.199999999999999">
      <c r="B382" s="199"/>
      <c r="C382" s="200"/>
      <c r="D382" s="194" t="s">
        <v>148</v>
      </c>
      <c r="E382" s="201" t="s">
        <v>28</v>
      </c>
      <c r="F382" s="202" t="s">
        <v>1096</v>
      </c>
      <c r="G382" s="200"/>
      <c r="H382" s="201" t="s">
        <v>28</v>
      </c>
      <c r="I382" s="203"/>
      <c r="J382" s="200"/>
      <c r="K382" s="200"/>
      <c r="L382" s="204"/>
      <c r="M382" s="205"/>
      <c r="N382" s="206"/>
      <c r="O382" s="206"/>
      <c r="P382" s="206"/>
      <c r="Q382" s="206"/>
      <c r="R382" s="206"/>
      <c r="S382" s="206"/>
      <c r="T382" s="207"/>
      <c r="AT382" s="208" t="s">
        <v>148</v>
      </c>
      <c r="AU382" s="208" t="s">
        <v>82</v>
      </c>
      <c r="AV382" s="13" t="s">
        <v>80</v>
      </c>
      <c r="AW382" s="13" t="s">
        <v>34</v>
      </c>
      <c r="AX382" s="13" t="s">
        <v>73</v>
      </c>
      <c r="AY382" s="208" t="s">
        <v>137</v>
      </c>
    </row>
    <row r="383" spans="1:65" s="14" customFormat="1" ht="10.199999999999999">
      <c r="B383" s="209"/>
      <c r="C383" s="210"/>
      <c r="D383" s="194" t="s">
        <v>148</v>
      </c>
      <c r="E383" s="211" t="s">
        <v>28</v>
      </c>
      <c r="F383" s="212" t="s">
        <v>1097</v>
      </c>
      <c r="G383" s="210"/>
      <c r="H383" s="213">
        <v>5.5919999999999996</v>
      </c>
      <c r="I383" s="214"/>
      <c r="J383" s="210"/>
      <c r="K383" s="210"/>
      <c r="L383" s="215"/>
      <c r="M383" s="216"/>
      <c r="N383" s="217"/>
      <c r="O383" s="217"/>
      <c r="P383" s="217"/>
      <c r="Q383" s="217"/>
      <c r="R383" s="217"/>
      <c r="S383" s="217"/>
      <c r="T383" s="218"/>
      <c r="AT383" s="219" t="s">
        <v>148</v>
      </c>
      <c r="AU383" s="219" t="s">
        <v>82</v>
      </c>
      <c r="AV383" s="14" t="s">
        <v>82</v>
      </c>
      <c r="AW383" s="14" t="s">
        <v>34</v>
      </c>
      <c r="AX383" s="14" t="s">
        <v>73</v>
      </c>
      <c r="AY383" s="219" t="s">
        <v>137</v>
      </c>
    </row>
    <row r="384" spans="1:65" s="14" customFormat="1" ht="10.199999999999999">
      <c r="B384" s="209"/>
      <c r="C384" s="210"/>
      <c r="D384" s="194" t="s">
        <v>148</v>
      </c>
      <c r="E384" s="211" t="s">
        <v>28</v>
      </c>
      <c r="F384" s="212" t="s">
        <v>1098</v>
      </c>
      <c r="G384" s="210"/>
      <c r="H384" s="213">
        <v>0.54</v>
      </c>
      <c r="I384" s="214"/>
      <c r="J384" s="210"/>
      <c r="K384" s="210"/>
      <c r="L384" s="215"/>
      <c r="M384" s="216"/>
      <c r="N384" s="217"/>
      <c r="O384" s="217"/>
      <c r="P384" s="217"/>
      <c r="Q384" s="217"/>
      <c r="R384" s="217"/>
      <c r="S384" s="217"/>
      <c r="T384" s="218"/>
      <c r="AT384" s="219" t="s">
        <v>148</v>
      </c>
      <c r="AU384" s="219" t="s">
        <v>82</v>
      </c>
      <c r="AV384" s="14" t="s">
        <v>82</v>
      </c>
      <c r="AW384" s="14" t="s">
        <v>34</v>
      </c>
      <c r="AX384" s="14" t="s">
        <v>73</v>
      </c>
      <c r="AY384" s="219" t="s">
        <v>137</v>
      </c>
    </row>
    <row r="385" spans="1:65" s="15" customFormat="1" ht="10.199999999999999">
      <c r="B385" s="220"/>
      <c r="C385" s="221"/>
      <c r="D385" s="194" t="s">
        <v>148</v>
      </c>
      <c r="E385" s="222" t="s">
        <v>28</v>
      </c>
      <c r="F385" s="223" t="s">
        <v>154</v>
      </c>
      <c r="G385" s="221"/>
      <c r="H385" s="224">
        <v>6.1319999999999997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9"/>
      <c r="AT385" s="230" t="s">
        <v>148</v>
      </c>
      <c r="AU385" s="230" t="s">
        <v>82</v>
      </c>
      <c r="AV385" s="15" t="s">
        <v>144</v>
      </c>
      <c r="AW385" s="15" t="s">
        <v>34</v>
      </c>
      <c r="AX385" s="15" t="s">
        <v>80</v>
      </c>
      <c r="AY385" s="230" t="s">
        <v>137</v>
      </c>
    </row>
    <row r="386" spans="1:65" s="2" customFormat="1" ht="16.5" customHeight="1">
      <c r="A386" s="36"/>
      <c r="B386" s="37"/>
      <c r="C386" s="181" t="s">
        <v>508</v>
      </c>
      <c r="D386" s="181" t="s">
        <v>139</v>
      </c>
      <c r="E386" s="182" t="s">
        <v>1099</v>
      </c>
      <c r="F386" s="183" t="s">
        <v>1100</v>
      </c>
      <c r="G386" s="184" t="s">
        <v>357</v>
      </c>
      <c r="H386" s="185">
        <v>0.41</v>
      </c>
      <c r="I386" s="186"/>
      <c r="J386" s="187">
        <f>ROUND(I386*H386,2)</f>
        <v>0</v>
      </c>
      <c r="K386" s="183" t="s">
        <v>28</v>
      </c>
      <c r="L386" s="41"/>
      <c r="M386" s="188" t="s">
        <v>28</v>
      </c>
      <c r="N386" s="189" t="s">
        <v>46</v>
      </c>
      <c r="O386" s="67"/>
      <c r="P386" s="190">
        <f>O386*H386</f>
        <v>0</v>
      </c>
      <c r="Q386" s="190">
        <v>0</v>
      </c>
      <c r="R386" s="190">
        <f>Q386*H386</f>
        <v>0</v>
      </c>
      <c r="S386" s="190">
        <v>0</v>
      </c>
      <c r="T386" s="191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2" t="s">
        <v>144</v>
      </c>
      <c r="AT386" s="192" t="s">
        <v>139</v>
      </c>
      <c r="AU386" s="192" t="s">
        <v>82</v>
      </c>
      <c r="AY386" s="19" t="s">
        <v>137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19" t="s">
        <v>144</v>
      </c>
      <c r="BK386" s="193">
        <f>ROUND(I386*H386,2)</f>
        <v>0</v>
      </c>
      <c r="BL386" s="19" t="s">
        <v>144</v>
      </c>
      <c r="BM386" s="192" t="s">
        <v>1101</v>
      </c>
    </row>
    <row r="387" spans="1:65" s="2" customFormat="1" ht="10.199999999999999">
      <c r="A387" s="36"/>
      <c r="B387" s="37"/>
      <c r="C387" s="38"/>
      <c r="D387" s="194" t="s">
        <v>146</v>
      </c>
      <c r="E387" s="38"/>
      <c r="F387" s="195" t="s">
        <v>1102</v>
      </c>
      <c r="G387" s="38"/>
      <c r="H387" s="38"/>
      <c r="I387" s="196"/>
      <c r="J387" s="38"/>
      <c r="K387" s="38"/>
      <c r="L387" s="41"/>
      <c r="M387" s="197"/>
      <c r="N387" s="198"/>
      <c r="O387" s="67"/>
      <c r="P387" s="67"/>
      <c r="Q387" s="67"/>
      <c r="R387" s="67"/>
      <c r="S387" s="67"/>
      <c r="T387" s="68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146</v>
      </c>
      <c r="AU387" s="19" t="s">
        <v>82</v>
      </c>
    </row>
    <row r="388" spans="1:65" s="13" customFormat="1" ht="10.199999999999999">
      <c r="B388" s="199"/>
      <c r="C388" s="200"/>
      <c r="D388" s="194" t="s">
        <v>148</v>
      </c>
      <c r="E388" s="201" t="s">
        <v>28</v>
      </c>
      <c r="F388" s="202" t="s">
        <v>1103</v>
      </c>
      <c r="G388" s="200"/>
      <c r="H388" s="201" t="s">
        <v>28</v>
      </c>
      <c r="I388" s="203"/>
      <c r="J388" s="200"/>
      <c r="K388" s="200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148</v>
      </c>
      <c r="AU388" s="208" t="s">
        <v>82</v>
      </c>
      <c r="AV388" s="13" t="s">
        <v>80</v>
      </c>
      <c r="AW388" s="13" t="s">
        <v>34</v>
      </c>
      <c r="AX388" s="13" t="s">
        <v>73</v>
      </c>
      <c r="AY388" s="208" t="s">
        <v>137</v>
      </c>
    </row>
    <row r="389" spans="1:65" s="14" customFormat="1" ht="10.199999999999999">
      <c r="B389" s="209"/>
      <c r="C389" s="210"/>
      <c r="D389" s="194" t="s">
        <v>148</v>
      </c>
      <c r="E389" s="211" t="s">
        <v>28</v>
      </c>
      <c r="F389" s="212" t="s">
        <v>1104</v>
      </c>
      <c r="G389" s="210"/>
      <c r="H389" s="213">
        <v>0.41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148</v>
      </c>
      <c r="AU389" s="219" t="s">
        <v>82</v>
      </c>
      <c r="AV389" s="14" t="s">
        <v>82</v>
      </c>
      <c r="AW389" s="14" t="s">
        <v>34</v>
      </c>
      <c r="AX389" s="14" t="s">
        <v>80</v>
      </c>
      <c r="AY389" s="219" t="s">
        <v>137</v>
      </c>
    </row>
    <row r="390" spans="1:65" s="2" customFormat="1" ht="16.5" customHeight="1">
      <c r="A390" s="36"/>
      <c r="B390" s="37"/>
      <c r="C390" s="181" t="s">
        <v>514</v>
      </c>
      <c r="D390" s="181" t="s">
        <v>139</v>
      </c>
      <c r="E390" s="182" t="s">
        <v>1105</v>
      </c>
      <c r="F390" s="183" t="s">
        <v>1106</v>
      </c>
      <c r="G390" s="184" t="s">
        <v>357</v>
      </c>
      <c r="H390" s="185">
        <v>11.07</v>
      </c>
      <c r="I390" s="186"/>
      <c r="J390" s="187">
        <f>ROUND(I390*H390,2)</f>
        <v>0</v>
      </c>
      <c r="K390" s="183" t="s">
        <v>28</v>
      </c>
      <c r="L390" s="41"/>
      <c r="M390" s="188" t="s">
        <v>28</v>
      </c>
      <c r="N390" s="189" t="s">
        <v>46</v>
      </c>
      <c r="O390" s="67"/>
      <c r="P390" s="190">
        <f>O390*H390</f>
        <v>0</v>
      </c>
      <c r="Q390" s="190">
        <v>0</v>
      </c>
      <c r="R390" s="190">
        <f>Q390*H390</f>
        <v>0</v>
      </c>
      <c r="S390" s="190">
        <v>0</v>
      </c>
      <c r="T390" s="191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92" t="s">
        <v>144</v>
      </c>
      <c r="AT390" s="192" t="s">
        <v>139</v>
      </c>
      <c r="AU390" s="192" t="s">
        <v>82</v>
      </c>
      <c r="AY390" s="19" t="s">
        <v>137</v>
      </c>
      <c r="BE390" s="193">
        <f>IF(N390="základní",J390,0)</f>
        <v>0</v>
      </c>
      <c r="BF390" s="193">
        <f>IF(N390="snížená",J390,0)</f>
        <v>0</v>
      </c>
      <c r="BG390" s="193">
        <f>IF(N390="zákl. přenesená",J390,0)</f>
        <v>0</v>
      </c>
      <c r="BH390" s="193">
        <f>IF(N390="sníž. přenesená",J390,0)</f>
        <v>0</v>
      </c>
      <c r="BI390" s="193">
        <f>IF(N390="nulová",J390,0)</f>
        <v>0</v>
      </c>
      <c r="BJ390" s="19" t="s">
        <v>144</v>
      </c>
      <c r="BK390" s="193">
        <f>ROUND(I390*H390,2)</f>
        <v>0</v>
      </c>
      <c r="BL390" s="19" t="s">
        <v>144</v>
      </c>
      <c r="BM390" s="192" t="s">
        <v>1107</v>
      </c>
    </row>
    <row r="391" spans="1:65" s="2" customFormat="1" ht="19.2">
      <c r="A391" s="36"/>
      <c r="B391" s="37"/>
      <c r="C391" s="38"/>
      <c r="D391" s="194" t="s">
        <v>146</v>
      </c>
      <c r="E391" s="38"/>
      <c r="F391" s="195" t="s">
        <v>1108</v>
      </c>
      <c r="G391" s="38"/>
      <c r="H391" s="38"/>
      <c r="I391" s="196"/>
      <c r="J391" s="38"/>
      <c r="K391" s="38"/>
      <c r="L391" s="41"/>
      <c r="M391" s="197"/>
      <c r="N391" s="198"/>
      <c r="O391" s="67"/>
      <c r="P391" s="67"/>
      <c r="Q391" s="67"/>
      <c r="R391" s="67"/>
      <c r="S391" s="67"/>
      <c r="T391" s="68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146</v>
      </c>
      <c r="AU391" s="19" t="s">
        <v>82</v>
      </c>
    </row>
    <row r="392" spans="1:65" s="13" customFormat="1" ht="10.199999999999999">
      <c r="B392" s="199"/>
      <c r="C392" s="200"/>
      <c r="D392" s="194" t="s">
        <v>148</v>
      </c>
      <c r="E392" s="201" t="s">
        <v>28</v>
      </c>
      <c r="F392" s="202" t="s">
        <v>1109</v>
      </c>
      <c r="G392" s="200"/>
      <c r="H392" s="201" t="s">
        <v>28</v>
      </c>
      <c r="I392" s="203"/>
      <c r="J392" s="200"/>
      <c r="K392" s="200"/>
      <c r="L392" s="204"/>
      <c r="M392" s="205"/>
      <c r="N392" s="206"/>
      <c r="O392" s="206"/>
      <c r="P392" s="206"/>
      <c r="Q392" s="206"/>
      <c r="R392" s="206"/>
      <c r="S392" s="206"/>
      <c r="T392" s="207"/>
      <c r="AT392" s="208" t="s">
        <v>148</v>
      </c>
      <c r="AU392" s="208" t="s">
        <v>82</v>
      </c>
      <c r="AV392" s="13" t="s">
        <v>80</v>
      </c>
      <c r="AW392" s="13" t="s">
        <v>34</v>
      </c>
      <c r="AX392" s="13" t="s">
        <v>73</v>
      </c>
      <c r="AY392" s="208" t="s">
        <v>137</v>
      </c>
    </row>
    <row r="393" spans="1:65" s="14" customFormat="1" ht="10.199999999999999">
      <c r="B393" s="209"/>
      <c r="C393" s="210"/>
      <c r="D393" s="194" t="s">
        <v>148</v>
      </c>
      <c r="E393" s="211" t="s">
        <v>28</v>
      </c>
      <c r="F393" s="212" t="s">
        <v>1110</v>
      </c>
      <c r="G393" s="210"/>
      <c r="H393" s="213">
        <v>11.07</v>
      </c>
      <c r="I393" s="214"/>
      <c r="J393" s="210"/>
      <c r="K393" s="210"/>
      <c r="L393" s="215"/>
      <c r="M393" s="216"/>
      <c r="N393" s="217"/>
      <c r="O393" s="217"/>
      <c r="P393" s="217"/>
      <c r="Q393" s="217"/>
      <c r="R393" s="217"/>
      <c r="S393" s="217"/>
      <c r="T393" s="218"/>
      <c r="AT393" s="219" t="s">
        <v>148</v>
      </c>
      <c r="AU393" s="219" t="s">
        <v>82</v>
      </c>
      <c r="AV393" s="14" t="s">
        <v>82</v>
      </c>
      <c r="AW393" s="14" t="s">
        <v>34</v>
      </c>
      <c r="AX393" s="14" t="s">
        <v>80</v>
      </c>
      <c r="AY393" s="219" t="s">
        <v>137</v>
      </c>
    </row>
    <row r="394" spans="1:65" s="2" customFormat="1" ht="16.5" customHeight="1">
      <c r="A394" s="36"/>
      <c r="B394" s="37"/>
      <c r="C394" s="181" t="s">
        <v>521</v>
      </c>
      <c r="D394" s="181" t="s">
        <v>139</v>
      </c>
      <c r="E394" s="182" t="s">
        <v>1111</v>
      </c>
      <c r="F394" s="183" t="s">
        <v>1112</v>
      </c>
      <c r="G394" s="184" t="s">
        <v>357</v>
      </c>
      <c r="H394" s="185">
        <v>0.41</v>
      </c>
      <c r="I394" s="186"/>
      <c r="J394" s="187">
        <f>ROUND(I394*H394,2)</f>
        <v>0</v>
      </c>
      <c r="K394" s="183" t="s">
        <v>143</v>
      </c>
      <c r="L394" s="41"/>
      <c r="M394" s="188" t="s">
        <v>28</v>
      </c>
      <c r="N394" s="189" t="s">
        <v>46</v>
      </c>
      <c r="O394" s="67"/>
      <c r="P394" s="190">
        <f>O394*H394</f>
        <v>0</v>
      </c>
      <c r="Q394" s="190">
        <v>0</v>
      </c>
      <c r="R394" s="190">
        <f>Q394*H394</f>
        <v>0</v>
      </c>
      <c r="S394" s="190">
        <v>0</v>
      </c>
      <c r="T394" s="191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92" t="s">
        <v>144</v>
      </c>
      <c r="AT394" s="192" t="s">
        <v>139</v>
      </c>
      <c r="AU394" s="192" t="s">
        <v>82</v>
      </c>
      <c r="AY394" s="19" t="s">
        <v>137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9" t="s">
        <v>144</v>
      </c>
      <c r="BK394" s="193">
        <f>ROUND(I394*H394,2)</f>
        <v>0</v>
      </c>
      <c r="BL394" s="19" t="s">
        <v>144</v>
      </c>
      <c r="BM394" s="192" t="s">
        <v>1113</v>
      </c>
    </row>
    <row r="395" spans="1:65" s="2" customFormat="1" ht="19.2">
      <c r="A395" s="36"/>
      <c r="B395" s="37"/>
      <c r="C395" s="38"/>
      <c r="D395" s="194" t="s">
        <v>146</v>
      </c>
      <c r="E395" s="38"/>
      <c r="F395" s="195" t="s">
        <v>1114</v>
      </c>
      <c r="G395" s="38"/>
      <c r="H395" s="38"/>
      <c r="I395" s="196"/>
      <c r="J395" s="38"/>
      <c r="K395" s="38"/>
      <c r="L395" s="41"/>
      <c r="M395" s="197"/>
      <c r="N395" s="198"/>
      <c r="O395" s="67"/>
      <c r="P395" s="67"/>
      <c r="Q395" s="67"/>
      <c r="R395" s="67"/>
      <c r="S395" s="67"/>
      <c r="T395" s="68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146</v>
      </c>
      <c r="AU395" s="19" t="s">
        <v>82</v>
      </c>
    </row>
    <row r="396" spans="1:65" s="13" customFormat="1" ht="10.199999999999999">
      <c r="B396" s="199"/>
      <c r="C396" s="200"/>
      <c r="D396" s="194" t="s">
        <v>148</v>
      </c>
      <c r="E396" s="201" t="s">
        <v>28</v>
      </c>
      <c r="F396" s="202" t="s">
        <v>1115</v>
      </c>
      <c r="G396" s="200"/>
      <c r="H396" s="201" t="s">
        <v>28</v>
      </c>
      <c r="I396" s="203"/>
      <c r="J396" s="200"/>
      <c r="K396" s="200"/>
      <c r="L396" s="204"/>
      <c r="M396" s="205"/>
      <c r="N396" s="206"/>
      <c r="O396" s="206"/>
      <c r="P396" s="206"/>
      <c r="Q396" s="206"/>
      <c r="R396" s="206"/>
      <c r="S396" s="206"/>
      <c r="T396" s="207"/>
      <c r="AT396" s="208" t="s">
        <v>148</v>
      </c>
      <c r="AU396" s="208" t="s">
        <v>82</v>
      </c>
      <c r="AV396" s="13" t="s">
        <v>80</v>
      </c>
      <c r="AW396" s="13" t="s">
        <v>34</v>
      </c>
      <c r="AX396" s="13" t="s">
        <v>73</v>
      </c>
      <c r="AY396" s="208" t="s">
        <v>137</v>
      </c>
    </row>
    <row r="397" spans="1:65" s="14" customFormat="1" ht="10.199999999999999">
      <c r="B397" s="209"/>
      <c r="C397" s="210"/>
      <c r="D397" s="194" t="s">
        <v>148</v>
      </c>
      <c r="E397" s="211" t="s">
        <v>28</v>
      </c>
      <c r="F397" s="212" t="s">
        <v>1104</v>
      </c>
      <c r="G397" s="210"/>
      <c r="H397" s="213">
        <v>0.41</v>
      </c>
      <c r="I397" s="214"/>
      <c r="J397" s="210"/>
      <c r="K397" s="210"/>
      <c r="L397" s="215"/>
      <c r="M397" s="216"/>
      <c r="N397" s="217"/>
      <c r="O397" s="217"/>
      <c r="P397" s="217"/>
      <c r="Q397" s="217"/>
      <c r="R397" s="217"/>
      <c r="S397" s="217"/>
      <c r="T397" s="218"/>
      <c r="AT397" s="219" t="s">
        <v>148</v>
      </c>
      <c r="AU397" s="219" t="s">
        <v>82</v>
      </c>
      <c r="AV397" s="14" t="s">
        <v>82</v>
      </c>
      <c r="AW397" s="14" t="s">
        <v>34</v>
      </c>
      <c r="AX397" s="14" t="s">
        <v>80</v>
      </c>
      <c r="AY397" s="219" t="s">
        <v>137</v>
      </c>
    </row>
    <row r="398" spans="1:65" s="12" customFormat="1" ht="22.8" customHeight="1">
      <c r="B398" s="165"/>
      <c r="C398" s="166"/>
      <c r="D398" s="167" t="s">
        <v>72</v>
      </c>
      <c r="E398" s="179" t="s">
        <v>627</v>
      </c>
      <c r="F398" s="179" t="s">
        <v>628</v>
      </c>
      <c r="G398" s="166"/>
      <c r="H398" s="166"/>
      <c r="I398" s="169"/>
      <c r="J398" s="180">
        <f>BK398</f>
        <v>0</v>
      </c>
      <c r="K398" s="166"/>
      <c r="L398" s="171"/>
      <c r="M398" s="172"/>
      <c r="N398" s="173"/>
      <c r="O398" s="173"/>
      <c r="P398" s="174">
        <f>SUM(P399:P400)</f>
        <v>0</v>
      </c>
      <c r="Q398" s="173"/>
      <c r="R398" s="174">
        <f>SUM(R399:R400)</f>
        <v>0</v>
      </c>
      <c r="S398" s="173"/>
      <c r="T398" s="175">
        <f>SUM(T399:T400)</f>
        <v>0</v>
      </c>
      <c r="AR398" s="176" t="s">
        <v>80</v>
      </c>
      <c r="AT398" s="177" t="s">
        <v>72</v>
      </c>
      <c r="AU398" s="177" t="s">
        <v>80</v>
      </c>
      <c r="AY398" s="176" t="s">
        <v>137</v>
      </c>
      <c r="BK398" s="178">
        <f>SUM(BK399:BK400)</f>
        <v>0</v>
      </c>
    </row>
    <row r="399" spans="1:65" s="2" customFormat="1" ht="16.5" customHeight="1">
      <c r="A399" s="36"/>
      <c r="B399" s="37"/>
      <c r="C399" s="181" t="s">
        <v>529</v>
      </c>
      <c r="D399" s="181" t="s">
        <v>139</v>
      </c>
      <c r="E399" s="182" t="s">
        <v>1116</v>
      </c>
      <c r="F399" s="183" t="s">
        <v>1117</v>
      </c>
      <c r="G399" s="184" t="s">
        <v>357</v>
      </c>
      <c r="H399" s="185">
        <v>8.625</v>
      </c>
      <c r="I399" s="186"/>
      <c r="J399" s="187">
        <f>ROUND(I399*H399,2)</f>
        <v>0</v>
      </c>
      <c r="K399" s="183" t="s">
        <v>143</v>
      </c>
      <c r="L399" s="41"/>
      <c r="M399" s="188" t="s">
        <v>28</v>
      </c>
      <c r="N399" s="189" t="s">
        <v>46</v>
      </c>
      <c r="O399" s="67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92" t="s">
        <v>144</v>
      </c>
      <c r="AT399" s="192" t="s">
        <v>139</v>
      </c>
      <c r="AU399" s="192" t="s">
        <v>82</v>
      </c>
      <c r="AY399" s="19" t="s">
        <v>137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9" t="s">
        <v>144</v>
      </c>
      <c r="BK399" s="193">
        <f>ROUND(I399*H399,2)</f>
        <v>0</v>
      </c>
      <c r="BL399" s="19" t="s">
        <v>144</v>
      </c>
      <c r="BM399" s="192" t="s">
        <v>632</v>
      </c>
    </row>
    <row r="400" spans="1:65" s="2" customFormat="1" ht="10.199999999999999">
      <c r="A400" s="36"/>
      <c r="B400" s="37"/>
      <c r="C400" s="38"/>
      <c r="D400" s="194" t="s">
        <v>146</v>
      </c>
      <c r="E400" s="38"/>
      <c r="F400" s="195" t="s">
        <v>1118</v>
      </c>
      <c r="G400" s="38"/>
      <c r="H400" s="38"/>
      <c r="I400" s="196"/>
      <c r="J400" s="38"/>
      <c r="K400" s="38"/>
      <c r="L400" s="41"/>
      <c r="M400" s="197"/>
      <c r="N400" s="198"/>
      <c r="O400" s="67"/>
      <c r="P400" s="67"/>
      <c r="Q400" s="67"/>
      <c r="R400" s="67"/>
      <c r="S400" s="67"/>
      <c r="T400" s="68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146</v>
      </c>
      <c r="AU400" s="19" t="s">
        <v>82</v>
      </c>
    </row>
    <row r="401" spans="1:65" s="12" customFormat="1" ht="25.95" customHeight="1">
      <c r="B401" s="165"/>
      <c r="C401" s="166"/>
      <c r="D401" s="167" t="s">
        <v>72</v>
      </c>
      <c r="E401" s="168" t="s">
        <v>788</v>
      </c>
      <c r="F401" s="168" t="s">
        <v>789</v>
      </c>
      <c r="G401" s="166"/>
      <c r="H401" s="166"/>
      <c r="I401" s="169"/>
      <c r="J401" s="170">
        <f>BK401</f>
        <v>0</v>
      </c>
      <c r="K401" s="166"/>
      <c r="L401" s="171"/>
      <c r="M401" s="172"/>
      <c r="N401" s="173"/>
      <c r="O401" s="173"/>
      <c r="P401" s="174">
        <f>P402+P419+P438+P443</f>
        <v>0</v>
      </c>
      <c r="Q401" s="173"/>
      <c r="R401" s="174">
        <f>R402+R419+R438+R443</f>
        <v>1.1417624</v>
      </c>
      <c r="S401" s="173"/>
      <c r="T401" s="175">
        <f>T402+T419+T438+T443</f>
        <v>2.4E-2</v>
      </c>
      <c r="AR401" s="176" t="s">
        <v>82</v>
      </c>
      <c r="AT401" s="177" t="s">
        <v>72</v>
      </c>
      <c r="AU401" s="177" t="s">
        <v>73</v>
      </c>
      <c r="AY401" s="176" t="s">
        <v>137</v>
      </c>
      <c r="BK401" s="178">
        <f>BK402+BK419+BK438+BK443</f>
        <v>0</v>
      </c>
    </row>
    <row r="402" spans="1:65" s="12" customFormat="1" ht="22.8" customHeight="1">
      <c r="B402" s="165"/>
      <c r="C402" s="166"/>
      <c r="D402" s="167" t="s">
        <v>72</v>
      </c>
      <c r="E402" s="179" t="s">
        <v>1119</v>
      </c>
      <c r="F402" s="179" t="s">
        <v>1120</v>
      </c>
      <c r="G402" s="166"/>
      <c r="H402" s="166"/>
      <c r="I402" s="169"/>
      <c r="J402" s="180">
        <f>BK402</f>
        <v>0</v>
      </c>
      <c r="K402" s="166"/>
      <c r="L402" s="171"/>
      <c r="M402" s="172"/>
      <c r="N402" s="173"/>
      <c r="O402" s="173"/>
      <c r="P402" s="174">
        <f>SUM(P403:P418)</f>
        <v>0</v>
      </c>
      <c r="Q402" s="173"/>
      <c r="R402" s="174">
        <f>SUM(R403:R418)</f>
        <v>0.20075000000000001</v>
      </c>
      <c r="S402" s="173"/>
      <c r="T402" s="175">
        <f>SUM(T403:T418)</f>
        <v>2.4E-2</v>
      </c>
      <c r="AR402" s="176" t="s">
        <v>82</v>
      </c>
      <c r="AT402" s="177" t="s">
        <v>72</v>
      </c>
      <c r="AU402" s="177" t="s">
        <v>80</v>
      </c>
      <c r="AY402" s="176" t="s">
        <v>137</v>
      </c>
      <c r="BK402" s="178">
        <f>SUM(BK403:BK418)</f>
        <v>0</v>
      </c>
    </row>
    <row r="403" spans="1:65" s="2" customFormat="1" ht="16.5" customHeight="1">
      <c r="A403" s="36"/>
      <c r="B403" s="37"/>
      <c r="C403" s="181" t="s">
        <v>541</v>
      </c>
      <c r="D403" s="181" t="s">
        <v>139</v>
      </c>
      <c r="E403" s="182" t="s">
        <v>1121</v>
      </c>
      <c r="F403" s="183" t="s">
        <v>1122</v>
      </c>
      <c r="G403" s="184" t="s">
        <v>187</v>
      </c>
      <c r="H403" s="185">
        <v>4</v>
      </c>
      <c r="I403" s="186"/>
      <c r="J403" s="187">
        <f>ROUND(I403*H403,2)</f>
        <v>0</v>
      </c>
      <c r="K403" s="183" t="s">
        <v>28</v>
      </c>
      <c r="L403" s="41"/>
      <c r="M403" s="188" t="s">
        <v>28</v>
      </c>
      <c r="N403" s="189" t="s">
        <v>46</v>
      </c>
      <c r="O403" s="67"/>
      <c r="P403" s="190">
        <f>O403*H403</f>
        <v>0</v>
      </c>
      <c r="Q403" s="190">
        <v>0</v>
      </c>
      <c r="R403" s="190">
        <f>Q403*H403</f>
        <v>0</v>
      </c>
      <c r="S403" s="190">
        <v>6.0000000000000001E-3</v>
      </c>
      <c r="T403" s="191">
        <f>S403*H403</f>
        <v>2.4E-2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92" t="s">
        <v>282</v>
      </c>
      <c r="AT403" s="192" t="s">
        <v>139</v>
      </c>
      <c r="AU403" s="192" t="s">
        <v>82</v>
      </c>
      <c r="AY403" s="19" t="s">
        <v>137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9" t="s">
        <v>144</v>
      </c>
      <c r="BK403" s="193">
        <f>ROUND(I403*H403,2)</f>
        <v>0</v>
      </c>
      <c r="BL403" s="19" t="s">
        <v>282</v>
      </c>
      <c r="BM403" s="192" t="s">
        <v>1123</v>
      </c>
    </row>
    <row r="404" spans="1:65" s="2" customFormat="1" ht="10.199999999999999">
      <c r="A404" s="36"/>
      <c r="B404" s="37"/>
      <c r="C404" s="38"/>
      <c r="D404" s="194" t="s">
        <v>146</v>
      </c>
      <c r="E404" s="38"/>
      <c r="F404" s="195" t="s">
        <v>1122</v>
      </c>
      <c r="G404" s="38"/>
      <c r="H404" s="38"/>
      <c r="I404" s="196"/>
      <c r="J404" s="38"/>
      <c r="K404" s="38"/>
      <c r="L404" s="41"/>
      <c r="M404" s="197"/>
      <c r="N404" s="198"/>
      <c r="O404" s="67"/>
      <c r="P404" s="67"/>
      <c r="Q404" s="67"/>
      <c r="R404" s="67"/>
      <c r="S404" s="67"/>
      <c r="T404" s="68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146</v>
      </c>
      <c r="AU404" s="19" t="s">
        <v>82</v>
      </c>
    </row>
    <row r="405" spans="1:65" s="13" customFormat="1" ht="10.199999999999999">
      <c r="B405" s="199"/>
      <c r="C405" s="200"/>
      <c r="D405" s="194" t="s">
        <v>148</v>
      </c>
      <c r="E405" s="201" t="s">
        <v>28</v>
      </c>
      <c r="F405" s="202" t="s">
        <v>1124</v>
      </c>
      <c r="G405" s="200"/>
      <c r="H405" s="201" t="s">
        <v>28</v>
      </c>
      <c r="I405" s="203"/>
      <c r="J405" s="200"/>
      <c r="K405" s="200"/>
      <c r="L405" s="204"/>
      <c r="M405" s="205"/>
      <c r="N405" s="206"/>
      <c r="O405" s="206"/>
      <c r="P405" s="206"/>
      <c r="Q405" s="206"/>
      <c r="R405" s="206"/>
      <c r="S405" s="206"/>
      <c r="T405" s="207"/>
      <c r="AT405" s="208" t="s">
        <v>148</v>
      </c>
      <c r="AU405" s="208" t="s">
        <v>82</v>
      </c>
      <c r="AV405" s="13" t="s">
        <v>80</v>
      </c>
      <c r="AW405" s="13" t="s">
        <v>34</v>
      </c>
      <c r="AX405" s="13" t="s">
        <v>73</v>
      </c>
      <c r="AY405" s="208" t="s">
        <v>137</v>
      </c>
    </row>
    <row r="406" spans="1:65" s="14" customFormat="1" ht="10.199999999999999">
      <c r="B406" s="209"/>
      <c r="C406" s="210"/>
      <c r="D406" s="194" t="s">
        <v>148</v>
      </c>
      <c r="E406" s="211" t="s">
        <v>28</v>
      </c>
      <c r="F406" s="212" t="s">
        <v>144</v>
      </c>
      <c r="G406" s="210"/>
      <c r="H406" s="213">
        <v>4</v>
      </c>
      <c r="I406" s="214"/>
      <c r="J406" s="210"/>
      <c r="K406" s="210"/>
      <c r="L406" s="215"/>
      <c r="M406" s="216"/>
      <c r="N406" s="217"/>
      <c r="O406" s="217"/>
      <c r="P406" s="217"/>
      <c r="Q406" s="217"/>
      <c r="R406" s="217"/>
      <c r="S406" s="217"/>
      <c r="T406" s="218"/>
      <c r="AT406" s="219" t="s">
        <v>148</v>
      </c>
      <c r="AU406" s="219" t="s">
        <v>82</v>
      </c>
      <c r="AV406" s="14" t="s">
        <v>82</v>
      </c>
      <c r="AW406" s="14" t="s">
        <v>34</v>
      </c>
      <c r="AX406" s="14" t="s">
        <v>80</v>
      </c>
      <c r="AY406" s="219" t="s">
        <v>137</v>
      </c>
    </row>
    <row r="407" spans="1:65" s="2" customFormat="1" ht="16.5" customHeight="1">
      <c r="A407" s="36"/>
      <c r="B407" s="37"/>
      <c r="C407" s="181" t="s">
        <v>547</v>
      </c>
      <c r="D407" s="181" t="s">
        <v>139</v>
      </c>
      <c r="E407" s="182" t="s">
        <v>1125</v>
      </c>
      <c r="F407" s="183" t="s">
        <v>1126</v>
      </c>
      <c r="G407" s="184" t="s">
        <v>187</v>
      </c>
      <c r="H407" s="185">
        <v>4</v>
      </c>
      <c r="I407" s="186"/>
      <c r="J407" s="187">
        <f>ROUND(I407*H407,2)</f>
        <v>0</v>
      </c>
      <c r="K407" s="183" t="s">
        <v>28</v>
      </c>
      <c r="L407" s="41"/>
      <c r="M407" s="188" t="s">
        <v>28</v>
      </c>
      <c r="N407" s="189" t="s">
        <v>46</v>
      </c>
      <c r="O407" s="67"/>
      <c r="P407" s="190">
        <f>O407*H407</f>
        <v>0</v>
      </c>
      <c r="Q407" s="190">
        <v>0</v>
      </c>
      <c r="R407" s="190">
        <f>Q407*H407</f>
        <v>0</v>
      </c>
      <c r="S407" s="190">
        <v>0</v>
      </c>
      <c r="T407" s="191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92" t="s">
        <v>282</v>
      </c>
      <c r="AT407" s="192" t="s">
        <v>139</v>
      </c>
      <c r="AU407" s="192" t="s">
        <v>82</v>
      </c>
      <c r="AY407" s="19" t="s">
        <v>137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19" t="s">
        <v>144</v>
      </c>
      <c r="BK407" s="193">
        <f>ROUND(I407*H407,2)</f>
        <v>0</v>
      </c>
      <c r="BL407" s="19" t="s">
        <v>282</v>
      </c>
      <c r="BM407" s="192" t="s">
        <v>1127</v>
      </c>
    </row>
    <row r="408" spans="1:65" s="2" customFormat="1" ht="10.199999999999999">
      <c r="A408" s="36"/>
      <c r="B408" s="37"/>
      <c r="C408" s="38"/>
      <c r="D408" s="194" t="s">
        <v>146</v>
      </c>
      <c r="E408" s="38"/>
      <c r="F408" s="195" t="s">
        <v>1128</v>
      </c>
      <c r="G408" s="38"/>
      <c r="H408" s="38"/>
      <c r="I408" s="196"/>
      <c r="J408" s="38"/>
      <c r="K408" s="38"/>
      <c r="L408" s="41"/>
      <c r="M408" s="197"/>
      <c r="N408" s="198"/>
      <c r="O408" s="67"/>
      <c r="P408" s="67"/>
      <c r="Q408" s="67"/>
      <c r="R408" s="67"/>
      <c r="S408" s="67"/>
      <c r="T408" s="68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9" t="s">
        <v>146</v>
      </c>
      <c r="AU408" s="19" t="s">
        <v>82</v>
      </c>
    </row>
    <row r="409" spans="1:65" s="13" customFormat="1" ht="20.399999999999999">
      <c r="B409" s="199"/>
      <c r="C409" s="200"/>
      <c r="D409" s="194" t="s">
        <v>148</v>
      </c>
      <c r="E409" s="201" t="s">
        <v>28</v>
      </c>
      <c r="F409" s="202" t="s">
        <v>1129</v>
      </c>
      <c r="G409" s="200"/>
      <c r="H409" s="201" t="s">
        <v>28</v>
      </c>
      <c r="I409" s="203"/>
      <c r="J409" s="200"/>
      <c r="K409" s="200"/>
      <c r="L409" s="204"/>
      <c r="M409" s="205"/>
      <c r="N409" s="206"/>
      <c r="O409" s="206"/>
      <c r="P409" s="206"/>
      <c r="Q409" s="206"/>
      <c r="R409" s="206"/>
      <c r="S409" s="206"/>
      <c r="T409" s="207"/>
      <c r="AT409" s="208" t="s">
        <v>148</v>
      </c>
      <c r="AU409" s="208" t="s">
        <v>82</v>
      </c>
      <c r="AV409" s="13" t="s">
        <v>80</v>
      </c>
      <c r="AW409" s="13" t="s">
        <v>34</v>
      </c>
      <c r="AX409" s="13" t="s">
        <v>73</v>
      </c>
      <c r="AY409" s="208" t="s">
        <v>137</v>
      </c>
    </row>
    <row r="410" spans="1:65" s="14" customFormat="1" ht="10.199999999999999">
      <c r="B410" s="209"/>
      <c r="C410" s="210"/>
      <c r="D410" s="194" t="s">
        <v>148</v>
      </c>
      <c r="E410" s="211" t="s">
        <v>28</v>
      </c>
      <c r="F410" s="212" t="s">
        <v>144</v>
      </c>
      <c r="G410" s="210"/>
      <c r="H410" s="213">
        <v>4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148</v>
      </c>
      <c r="AU410" s="219" t="s">
        <v>82</v>
      </c>
      <c r="AV410" s="14" t="s">
        <v>82</v>
      </c>
      <c r="AW410" s="14" t="s">
        <v>34</v>
      </c>
      <c r="AX410" s="14" t="s">
        <v>80</v>
      </c>
      <c r="AY410" s="219" t="s">
        <v>137</v>
      </c>
    </row>
    <row r="411" spans="1:65" s="2" customFormat="1" ht="16.5" customHeight="1">
      <c r="A411" s="36"/>
      <c r="B411" s="37"/>
      <c r="C411" s="242" t="s">
        <v>553</v>
      </c>
      <c r="D411" s="242" t="s">
        <v>354</v>
      </c>
      <c r="E411" s="243" t="s">
        <v>1130</v>
      </c>
      <c r="F411" s="244" t="s">
        <v>1131</v>
      </c>
      <c r="G411" s="245" t="s">
        <v>165</v>
      </c>
      <c r="H411" s="246">
        <v>0.36499999999999999</v>
      </c>
      <c r="I411" s="247"/>
      <c r="J411" s="248">
        <f>ROUND(I411*H411,2)</f>
        <v>0</v>
      </c>
      <c r="K411" s="244" t="s">
        <v>143</v>
      </c>
      <c r="L411" s="249"/>
      <c r="M411" s="250" t="s">
        <v>28</v>
      </c>
      <c r="N411" s="251" t="s">
        <v>46</v>
      </c>
      <c r="O411" s="67"/>
      <c r="P411" s="190">
        <f>O411*H411</f>
        <v>0</v>
      </c>
      <c r="Q411" s="190">
        <v>0.55000000000000004</v>
      </c>
      <c r="R411" s="190">
        <f>Q411*H411</f>
        <v>0.20075000000000001</v>
      </c>
      <c r="S411" s="190">
        <v>0</v>
      </c>
      <c r="T411" s="191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92" t="s">
        <v>410</v>
      </c>
      <c r="AT411" s="192" t="s">
        <v>354</v>
      </c>
      <c r="AU411" s="192" t="s">
        <v>82</v>
      </c>
      <c r="AY411" s="19" t="s">
        <v>137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9" t="s">
        <v>144</v>
      </c>
      <c r="BK411" s="193">
        <f>ROUND(I411*H411,2)</f>
        <v>0</v>
      </c>
      <c r="BL411" s="19" t="s">
        <v>282</v>
      </c>
      <c r="BM411" s="192" t="s">
        <v>1132</v>
      </c>
    </row>
    <row r="412" spans="1:65" s="2" customFormat="1" ht="10.199999999999999">
      <c r="A412" s="36"/>
      <c r="B412" s="37"/>
      <c r="C412" s="38"/>
      <c r="D412" s="194" t="s">
        <v>146</v>
      </c>
      <c r="E412" s="38"/>
      <c r="F412" s="195" t="s">
        <v>1131</v>
      </c>
      <c r="G412" s="38"/>
      <c r="H412" s="38"/>
      <c r="I412" s="196"/>
      <c r="J412" s="38"/>
      <c r="K412" s="38"/>
      <c r="L412" s="41"/>
      <c r="M412" s="197"/>
      <c r="N412" s="198"/>
      <c r="O412" s="67"/>
      <c r="P412" s="67"/>
      <c r="Q412" s="67"/>
      <c r="R412" s="67"/>
      <c r="S412" s="67"/>
      <c r="T412" s="68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146</v>
      </c>
      <c r="AU412" s="19" t="s">
        <v>82</v>
      </c>
    </row>
    <row r="413" spans="1:65" s="13" customFormat="1" ht="10.199999999999999">
      <c r="B413" s="199"/>
      <c r="C413" s="200"/>
      <c r="D413" s="194" t="s">
        <v>148</v>
      </c>
      <c r="E413" s="201" t="s">
        <v>28</v>
      </c>
      <c r="F413" s="202" t="s">
        <v>1133</v>
      </c>
      <c r="G413" s="200"/>
      <c r="H413" s="201" t="s">
        <v>28</v>
      </c>
      <c r="I413" s="203"/>
      <c r="J413" s="200"/>
      <c r="K413" s="200"/>
      <c r="L413" s="204"/>
      <c r="M413" s="205"/>
      <c r="N413" s="206"/>
      <c r="O413" s="206"/>
      <c r="P413" s="206"/>
      <c r="Q413" s="206"/>
      <c r="R413" s="206"/>
      <c r="S413" s="206"/>
      <c r="T413" s="207"/>
      <c r="AT413" s="208" t="s">
        <v>148</v>
      </c>
      <c r="AU413" s="208" t="s">
        <v>82</v>
      </c>
      <c r="AV413" s="13" t="s">
        <v>80</v>
      </c>
      <c r="AW413" s="13" t="s">
        <v>34</v>
      </c>
      <c r="AX413" s="13" t="s">
        <v>73</v>
      </c>
      <c r="AY413" s="208" t="s">
        <v>137</v>
      </c>
    </row>
    <row r="414" spans="1:65" s="14" customFormat="1" ht="10.199999999999999">
      <c r="B414" s="209"/>
      <c r="C414" s="210"/>
      <c r="D414" s="194" t="s">
        <v>148</v>
      </c>
      <c r="E414" s="211" t="s">
        <v>28</v>
      </c>
      <c r="F414" s="212" t="s">
        <v>1134</v>
      </c>
      <c r="G414" s="210"/>
      <c r="H414" s="213">
        <v>2.4E-2</v>
      </c>
      <c r="I414" s="214"/>
      <c r="J414" s="210"/>
      <c r="K414" s="210"/>
      <c r="L414" s="215"/>
      <c r="M414" s="216"/>
      <c r="N414" s="217"/>
      <c r="O414" s="217"/>
      <c r="P414" s="217"/>
      <c r="Q414" s="217"/>
      <c r="R414" s="217"/>
      <c r="S414" s="217"/>
      <c r="T414" s="218"/>
      <c r="AT414" s="219" t="s">
        <v>148</v>
      </c>
      <c r="AU414" s="219" t="s">
        <v>82</v>
      </c>
      <c r="AV414" s="14" t="s">
        <v>82</v>
      </c>
      <c r="AW414" s="14" t="s">
        <v>34</v>
      </c>
      <c r="AX414" s="14" t="s">
        <v>73</v>
      </c>
      <c r="AY414" s="219" t="s">
        <v>137</v>
      </c>
    </row>
    <row r="415" spans="1:65" s="14" customFormat="1" ht="10.199999999999999">
      <c r="B415" s="209"/>
      <c r="C415" s="210"/>
      <c r="D415" s="194" t="s">
        <v>148</v>
      </c>
      <c r="E415" s="211" t="s">
        <v>28</v>
      </c>
      <c r="F415" s="212" t="s">
        <v>1135</v>
      </c>
      <c r="G415" s="210"/>
      <c r="H415" s="213">
        <v>2.4E-2</v>
      </c>
      <c r="I415" s="214"/>
      <c r="J415" s="210"/>
      <c r="K415" s="210"/>
      <c r="L415" s="215"/>
      <c r="M415" s="216"/>
      <c r="N415" s="217"/>
      <c r="O415" s="217"/>
      <c r="P415" s="217"/>
      <c r="Q415" s="217"/>
      <c r="R415" s="217"/>
      <c r="S415" s="217"/>
      <c r="T415" s="218"/>
      <c r="AT415" s="219" t="s">
        <v>148</v>
      </c>
      <c r="AU415" s="219" t="s">
        <v>82</v>
      </c>
      <c r="AV415" s="14" t="s">
        <v>82</v>
      </c>
      <c r="AW415" s="14" t="s">
        <v>34</v>
      </c>
      <c r="AX415" s="14" t="s">
        <v>73</v>
      </c>
      <c r="AY415" s="219" t="s">
        <v>137</v>
      </c>
    </row>
    <row r="416" spans="1:65" s="14" customFormat="1" ht="10.199999999999999">
      <c r="B416" s="209"/>
      <c r="C416" s="210"/>
      <c r="D416" s="194" t="s">
        <v>148</v>
      </c>
      <c r="E416" s="211" t="s">
        <v>28</v>
      </c>
      <c r="F416" s="212" t="s">
        <v>1136</v>
      </c>
      <c r="G416" s="210"/>
      <c r="H416" s="213">
        <v>0.121</v>
      </c>
      <c r="I416" s="214"/>
      <c r="J416" s="210"/>
      <c r="K416" s="210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148</v>
      </c>
      <c r="AU416" s="219" t="s">
        <v>82</v>
      </c>
      <c r="AV416" s="14" t="s">
        <v>82</v>
      </c>
      <c r="AW416" s="14" t="s">
        <v>34</v>
      </c>
      <c r="AX416" s="14" t="s">
        <v>73</v>
      </c>
      <c r="AY416" s="219" t="s">
        <v>137</v>
      </c>
    </row>
    <row r="417" spans="1:65" s="14" customFormat="1" ht="10.199999999999999">
      <c r="B417" s="209"/>
      <c r="C417" s="210"/>
      <c r="D417" s="194" t="s">
        <v>148</v>
      </c>
      <c r="E417" s="211" t="s">
        <v>28</v>
      </c>
      <c r="F417" s="212" t="s">
        <v>1137</v>
      </c>
      <c r="G417" s="210"/>
      <c r="H417" s="213">
        <v>0.19600000000000001</v>
      </c>
      <c r="I417" s="214"/>
      <c r="J417" s="210"/>
      <c r="K417" s="210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148</v>
      </c>
      <c r="AU417" s="219" t="s">
        <v>82</v>
      </c>
      <c r="AV417" s="14" t="s">
        <v>82</v>
      </c>
      <c r="AW417" s="14" t="s">
        <v>34</v>
      </c>
      <c r="AX417" s="14" t="s">
        <v>73</v>
      </c>
      <c r="AY417" s="219" t="s">
        <v>137</v>
      </c>
    </row>
    <row r="418" spans="1:65" s="15" customFormat="1" ht="10.199999999999999">
      <c r="B418" s="220"/>
      <c r="C418" s="221"/>
      <c r="D418" s="194" t="s">
        <v>148</v>
      </c>
      <c r="E418" s="222" t="s">
        <v>28</v>
      </c>
      <c r="F418" s="223" t="s">
        <v>154</v>
      </c>
      <c r="G418" s="221"/>
      <c r="H418" s="224">
        <v>0.36499999999999999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AT418" s="230" t="s">
        <v>148</v>
      </c>
      <c r="AU418" s="230" t="s">
        <v>82</v>
      </c>
      <c r="AV418" s="15" t="s">
        <v>144</v>
      </c>
      <c r="AW418" s="15" t="s">
        <v>34</v>
      </c>
      <c r="AX418" s="15" t="s">
        <v>80</v>
      </c>
      <c r="AY418" s="230" t="s">
        <v>137</v>
      </c>
    </row>
    <row r="419" spans="1:65" s="12" customFormat="1" ht="22.8" customHeight="1">
      <c r="B419" s="165"/>
      <c r="C419" s="166"/>
      <c r="D419" s="167" t="s">
        <v>72</v>
      </c>
      <c r="E419" s="179" t="s">
        <v>1138</v>
      </c>
      <c r="F419" s="179" t="s">
        <v>1139</v>
      </c>
      <c r="G419" s="166"/>
      <c r="H419" s="166"/>
      <c r="I419" s="169"/>
      <c r="J419" s="180">
        <f>BK419</f>
        <v>0</v>
      </c>
      <c r="K419" s="166"/>
      <c r="L419" s="171"/>
      <c r="M419" s="172"/>
      <c r="N419" s="173"/>
      <c r="O419" s="173"/>
      <c r="P419" s="174">
        <f>SUM(P420:P437)</f>
        <v>0</v>
      </c>
      <c r="Q419" s="173"/>
      <c r="R419" s="174">
        <f>SUM(R420:R437)</f>
        <v>0.15895680000000001</v>
      </c>
      <c r="S419" s="173"/>
      <c r="T419" s="175">
        <f>SUM(T420:T437)</f>
        <v>0</v>
      </c>
      <c r="AR419" s="176" t="s">
        <v>82</v>
      </c>
      <c r="AT419" s="177" t="s">
        <v>72</v>
      </c>
      <c r="AU419" s="177" t="s">
        <v>80</v>
      </c>
      <c r="AY419" s="176" t="s">
        <v>137</v>
      </c>
      <c r="BK419" s="178">
        <f>SUM(BK420:BK437)</f>
        <v>0</v>
      </c>
    </row>
    <row r="420" spans="1:65" s="2" customFormat="1" ht="16.5" customHeight="1">
      <c r="A420" s="36"/>
      <c r="B420" s="37"/>
      <c r="C420" s="181" t="s">
        <v>560</v>
      </c>
      <c r="D420" s="181" t="s">
        <v>139</v>
      </c>
      <c r="E420" s="182" t="s">
        <v>1140</v>
      </c>
      <c r="F420" s="183" t="s">
        <v>1141</v>
      </c>
      <c r="G420" s="184" t="s">
        <v>387</v>
      </c>
      <c r="H420" s="185">
        <v>149.28</v>
      </c>
      <c r="I420" s="186"/>
      <c r="J420" s="187">
        <f>ROUND(I420*H420,2)</f>
        <v>0</v>
      </c>
      <c r="K420" s="183" t="s">
        <v>143</v>
      </c>
      <c r="L420" s="41"/>
      <c r="M420" s="188" t="s">
        <v>28</v>
      </c>
      <c r="N420" s="189" t="s">
        <v>46</v>
      </c>
      <c r="O420" s="67"/>
      <c r="P420" s="190">
        <f>O420*H420</f>
        <v>0</v>
      </c>
      <c r="Q420" s="190">
        <v>6.0000000000000002E-5</v>
      </c>
      <c r="R420" s="190">
        <f>Q420*H420</f>
        <v>8.9568000000000009E-3</v>
      </c>
      <c r="S420" s="190">
        <v>0</v>
      </c>
      <c r="T420" s="191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92" t="s">
        <v>282</v>
      </c>
      <c r="AT420" s="192" t="s">
        <v>139</v>
      </c>
      <c r="AU420" s="192" t="s">
        <v>82</v>
      </c>
      <c r="AY420" s="19" t="s">
        <v>137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19" t="s">
        <v>144</v>
      </c>
      <c r="BK420" s="193">
        <f>ROUND(I420*H420,2)</f>
        <v>0</v>
      </c>
      <c r="BL420" s="19" t="s">
        <v>282</v>
      </c>
      <c r="BM420" s="192" t="s">
        <v>1142</v>
      </c>
    </row>
    <row r="421" spans="1:65" s="2" customFormat="1" ht="10.199999999999999">
      <c r="A421" s="36"/>
      <c r="B421" s="37"/>
      <c r="C421" s="38"/>
      <c r="D421" s="194" t="s">
        <v>146</v>
      </c>
      <c r="E421" s="38"/>
      <c r="F421" s="195" t="s">
        <v>1143</v>
      </c>
      <c r="G421" s="38"/>
      <c r="H421" s="38"/>
      <c r="I421" s="196"/>
      <c r="J421" s="38"/>
      <c r="K421" s="38"/>
      <c r="L421" s="41"/>
      <c r="M421" s="197"/>
      <c r="N421" s="198"/>
      <c r="O421" s="67"/>
      <c r="P421" s="67"/>
      <c r="Q421" s="67"/>
      <c r="R421" s="67"/>
      <c r="S421" s="67"/>
      <c r="T421" s="68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146</v>
      </c>
      <c r="AU421" s="19" t="s">
        <v>82</v>
      </c>
    </row>
    <row r="422" spans="1:65" s="13" customFormat="1" ht="10.199999999999999">
      <c r="B422" s="199"/>
      <c r="C422" s="200"/>
      <c r="D422" s="194" t="s">
        <v>148</v>
      </c>
      <c r="E422" s="201" t="s">
        <v>28</v>
      </c>
      <c r="F422" s="202" t="s">
        <v>971</v>
      </c>
      <c r="G422" s="200"/>
      <c r="H422" s="201" t="s">
        <v>28</v>
      </c>
      <c r="I422" s="203"/>
      <c r="J422" s="200"/>
      <c r="K422" s="200"/>
      <c r="L422" s="204"/>
      <c r="M422" s="205"/>
      <c r="N422" s="206"/>
      <c r="O422" s="206"/>
      <c r="P422" s="206"/>
      <c r="Q422" s="206"/>
      <c r="R422" s="206"/>
      <c r="S422" s="206"/>
      <c r="T422" s="207"/>
      <c r="AT422" s="208" t="s">
        <v>148</v>
      </c>
      <c r="AU422" s="208" t="s">
        <v>82</v>
      </c>
      <c r="AV422" s="13" t="s">
        <v>80</v>
      </c>
      <c r="AW422" s="13" t="s">
        <v>34</v>
      </c>
      <c r="AX422" s="13" t="s">
        <v>73</v>
      </c>
      <c r="AY422" s="208" t="s">
        <v>137</v>
      </c>
    </row>
    <row r="423" spans="1:65" s="13" customFormat="1" ht="10.199999999999999">
      <c r="B423" s="199"/>
      <c r="C423" s="200"/>
      <c r="D423" s="194" t="s">
        <v>148</v>
      </c>
      <c r="E423" s="201" t="s">
        <v>28</v>
      </c>
      <c r="F423" s="202" t="s">
        <v>1144</v>
      </c>
      <c r="G423" s="200"/>
      <c r="H423" s="201" t="s">
        <v>28</v>
      </c>
      <c r="I423" s="203"/>
      <c r="J423" s="200"/>
      <c r="K423" s="200"/>
      <c r="L423" s="204"/>
      <c r="M423" s="205"/>
      <c r="N423" s="206"/>
      <c r="O423" s="206"/>
      <c r="P423" s="206"/>
      <c r="Q423" s="206"/>
      <c r="R423" s="206"/>
      <c r="S423" s="206"/>
      <c r="T423" s="207"/>
      <c r="AT423" s="208" t="s">
        <v>148</v>
      </c>
      <c r="AU423" s="208" t="s">
        <v>82</v>
      </c>
      <c r="AV423" s="13" t="s">
        <v>80</v>
      </c>
      <c r="AW423" s="13" t="s">
        <v>34</v>
      </c>
      <c r="AX423" s="13" t="s">
        <v>73</v>
      </c>
      <c r="AY423" s="208" t="s">
        <v>137</v>
      </c>
    </row>
    <row r="424" spans="1:65" s="14" customFormat="1" ht="10.199999999999999">
      <c r="B424" s="209"/>
      <c r="C424" s="210"/>
      <c r="D424" s="194" t="s">
        <v>148</v>
      </c>
      <c r="E424" s="211" t="s">
        <v>28</v>
      </c>
      <c r="F424" s="212" t="s">
        <v>903</v>
      </c>
      <c r="G424" s="210"/>
      <c r="H424" s="213">
        <v>135.5</v>
      </c>
      <c r="I424" s="214"/>
      <c r="J424" s="210"/>
      <c r="K424" s="210"/>
      <c r="L424" s="215"/>
      <c r="M424" s="216"/>
      <c r="N424" s="217"/>
      <c r="O424" s="217"/>
      <c r="P424" s="217"/>
      <c r="Q424" s="217"/>
      <c r="R424" s="217"/>
      <c r="S424" s="217"/>
      <c r="T424" s="218"/>
      <c r="AT424" s="219" t="s">
        <v>148</v>
      </c>
      <c r="AU424" s="219" t="s">
        <v>82</v>
      </c>
      <c r="AV424" s="14" t="s">
        <v>82</v>
      </c>
      <c r="AW424" s="14" t="s">
        <v>34</v>
      </c>
      <c r="AX424" s="14" t="s">
        <v>73</v>
      </c>
      <c r="AY424" s="219" t="s">
        <v>137</v>
      </c>
    </row>
    <row r="425" spans="1:65" s="13" customFormat="1" ht="10.199999999999999">
      <c r="B425" s="199"/>
      <c r="C425" s="200"/>
      <c r="D425" s="194" t="s">
        <v>148</v>
      </c>
      <c r="E425" s="201" t="s">
        <v>28</v>
      </c>
      <c r="F425" s="202" t="s">
        <v>1145</v>
      </c>
      <c r="G425" s="200"/>
      <c r="H425" s="201" t="s">
        <v>28</v>
      </c>
      <c r="I425" s="203"/>
      <c r="J425" s="200"/>
      <c r="K425" s="200"/>
      <c r="L425" s="204"/>
      <c r="M425" s="205"/>
      <c r="N425" s="206"/>
      <c r="O425" s="206"/>
      <c r="P425" s="206"/>
      <c r="Q425" s="206"/>
      <c r="R425" s="206"/>
      <c r="S425" s="206"/>
      <c r="T425" s="207"/>
      <c r="AT425" s="208" t="s">
        <v>148</v>
      </c>
      <c r="AU425" s="208" t="s">
        <v>82</v>
      </c>
      <c r="AV425" s="13" t="s">
        <v>80</v>
      </c>
      <c r="AW425" s="13" t="s">
        <v>34</v>
      </c>
      <c r="AX425" s="13" t="s">
        <v>73</v>
      </c>
      <c r="AY425" s="208" t="s">
        <v>137</v>
      </c>
    </row>
    <row r="426" spans="1:65" s="14" customFormat="1" ht="10.199999999999999">
      <c r="B426" s="209"/>
      <c r="C426" s="210"/>
      <c r="D426" s="194" t="s">
        <v>148</v>
      </c>
      <c r="E426" s="211" t="s">
        <v>28</v>
      </c>
      <c r="F426" s="212" t="s">
        <v>1146</v>
      </c>
      <c r="G426" s="210"/>
      <c r="H426" s="213">
        <v>13.78</v>
      </c>
      <c r="I426" s="214"/>
      <c r="J426" s="210"/>
      <c r="K426" s="210"/>
      <c r="L426" s="215"/>
      <c r="M426" s="216"/>
      <c r="N426" s="217"/>
      <c r="O426" s="217"/>
      <c r="P426" s="217"/>
      <c r="Q426" s="217"/>
      <c r="R426" s="217"/>
      <c r="S426" s="217"/>
      <c r="T426" s="218"/>
      <c r="AT426" s="219" t="s">
        <v>148</v>
      </c>
      <c r="AU426" s="219" t="s">
        <v>82</v>
      </c>
      <c r="AV426" s="14" t="s">
        <v>82</v>
      </c>
      <c r="AW426" s="14" t="s">
        <v>34</v>
      </c>
      <c r="AX426" s="14" t="s">
        <v>73</v>
      </c>
      <c r="AY426" s="219" t="s">
        <v>137</v>
      </c>
    </row>
    <row r="427" spans="1:65" s="15" customFormat="1" ht="10.199999999999999">
      <c r="B427" s="220"/>
      <c r="C427" s="221"/>
      <c r="D427" s="194" t="s">
        <v>148</v>
      </c>
      <c r="E427" s="222" t="s">
        <v>28</v>
      </c>
      <c r="F427" s="223" t="s">
        <v>154</v>
      </c>
      <c r="G427" s="221"/>
      <c r="H427" s="224">
        <v>149.28</v>
      </c>
      <c r="I427" s="225"/>
      <c r="J427" s="221"/>
      <c r="K427" s="221"/>
      <c r="L427" s="226"/>
      <c r="M427" s="227"/>
      <c r="N427" s="228"/>
      <c r="O427" s="228"/>
      <c r="P427" s="228"/>
      <c r="Q427" s="228"/>
      <c r="R427" s="228"/>
      <c r="S427" s="228"/>
      <c r="T427" s="229"/>
      <c r="AT427" s="230" t="s">
        <v>148</v>
      </c>
      <c r="AU427" s="230" t="s">
        <v>82</v>
      </c>
      <c r="AV427" s="15" t="s">
        <v>144</v>
      </c>
      <c r="AW427" s="15" t="s">
        <v>34</v>
      </c>
      <c r="AX427" s="15" t="s">
        <v>80</v>
      </c>
      <c r="AY427" s="230" t="s">
        <v>137</v>
      </c>
    </row>
    <row r="428" spans="1:65" s="2" customFormat="1" ht="16.5" customHeight="1">
      <c r="A428" s="36"/>
      <c r="B428" s="37"/>
      <c r="C428" s="242" t="s">
        <v>568</v>
      </c>
      <c r="D428" s="242" t="s">
        <v>354</v>
      </c>
      <c r="E428" s="243" t="s">
        <v>1147</v>
      </c>
      <c r="F428" s="244" t="s">
        <v>1148</v>
      </c>
      <c r="G428" s="245" t="s">
        <v>357</v>
      </c>
      <c r="H428" s="246">
        <v>1.4E-2</v>
      </c>
      <c r="I428" s="247"/>
      <c r="J428" s="248">
        <f>ROUND(I428*H428,2)</f>
        <v>0</v>
      </c>
      <c r="K428" s="244" t="s">
        <v>143</v>
      </c>
      <c r="L428" s="249"/>
      <c r="M428" s="250" t="s">
        <v>28</v>
      </c>
      <c r="N428" s="251" t="s">
        <v>46</v>
      </c>
      <c r="O428" s="67"/>
      <c r="P428" s="190">
        <f>O428*H428</f>
        <v>0</v>
      </c>
      <c r="Q428" s="190">
        <v>1</v>
      </c>
      <c r="R428" s="190">
        <f>Q428*H428</f>
        <v>1.4E-2</v>
      </c>
      <c r="S428" s="190">
        <v>0</v>
      </c>
      <c r="T428" s="191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92" t="s">
        <v>410</v>
      </c>
      <c r="AT428" s="192" t="s">
        <v>354</v>
      </c>
      <c r="AU428" s="192" t="s">
        <v>82</v>
      </c>
      <c r="AY428" s="19" t="s">
        <v>137</v>
      </c>
      <c r="BE428" s="193">
        <f>IF(N428="základní",J428,0)</f>
        <v>0</v>
      </c>
      <c r="BF428" s="193">
        <f>IF(N428="snížená",J428,0)</f>
        <v>0</v>
      </c>
      <c r="BG428" s="193">
        <f>IF(N428="zákl. přenesená",J428,0)</f>
        <v>0</v>
      </c>
      <c r="BH428" s="193">
        <f>IF(N428="sníž. přenesená",J428,0)</f>
        <v>0</v>
      </c>
      <c r="BI428" s="193">
        <f>IF(N428="nulová",J428,0)</f>
        <v>0</v>
      </c>
      <c r="BJ428" s="19" t="s">
        <v>144</v>
      </c>
      <c r="BK428" s="193">
        <f>ROUND(I428*H428,2)</f>
        <v>0</v>
      </c>
      <c r="BL428" s="19" t="s">
        <v>282</v>
      </c>
      <c r="BM428" s="192" t="s">
        <v>1149</v>
      </c>
    </row>
    <row r="429" spans="1:65" s="2" customFormat="1" ht="10.199999999999999">
      <c r="A429" s="36"/>
      <c r="B429" s="37"/>
      <c r="C429" s="38"/>
      <c r="D429" s="194" t="s">
        <v>146</v>
      </c>
      <c r="E429" s="38"/>
      <c r="F429" s="195" t="s">
        <v>1148</v>
      </c>
      <c r="G429" s="38"/>
      <c r="H429" s="38"/>
      <c r="I429" s="196"/>
      <c r="J429" s="38"/>
      <c r="K429" s="38"/>
      <c r="L429" s="41"/>
      <c r="M429" s="197"/>
      <c r="N429" s="198"/>
      <c r="O429" s="67"/>
      <c r="P429" s="67"/>
      <c r="Q429" s="67"/>
      <c r="R429" s="67"/>
      <c r="S429" s="67"/>
      <c r="T429" s="68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146</v>
      </c>
      <c r="AU429" s="19" t="s">
        <v>82</v>
      </c>
    </row>
    <row r="430" spans="1:65" s="13" customFormat="1" ht="10.199999999999999">
      <c r="B430" s="199"/>
      <c r="C430" s="200"/>
      <c r="D430" s="194" t="s">
        <v>148</v>
      </c>
      <c r="E430" s="201" t="s">
        <v>28</v>
      </c>
      <c r="F430" s="202" t="s">
        <v>1150</v>
      </c>
      <c r="G430" s="200"/>
      <c r="H430" s="201" t="s">
        <v>28</v>
      </c>
      <c r="I430" s="203"/>
      <c r="J430" s="200"/>
      <c r="K430" s="200"/>
      <c r="L430" s="204"/>
      <c r="M430" s="205"/>
      <c r="N430" s="206"/>
      <c r="O430" s="206"/>
      <c r="P430" s="206"/>
      <c r="Q430" s="206"/>
      <c r="R430" s="206"/>
      <c r="S430" s="206"/>
      <c r="T430" s="207"/>
      <c r="AT430" s="208" t="s">
        <v>148</v>
      </c>
      <c r="AU430" s="208" t="s">
        <v>82</v>
      </c>
      <c r="AV430" s="13" t="s">
        <v>80</v>
      </c>
      <c r="AW430" s="13" t="s">
        <v>34</v>
      </c>
      <c r="AX430" s="13" t="s">
        <v>73</v>
      </c>
      <c r="AY430" s="208" t="s">
        <v>137</v>
      </c>
    </row>
    <row r="431" spans="1:65" s="14" customFormat="1" ht="10.199999999999999">
      <c r="B431" s="209"/>
      <c r="C431" s="210"/>
      <c r="D431" s="194" t="s">
        <v>148</v>
      </c>
      <c r="E431" s="211" t="s">
        <v>28</v>
      </c>
      <c r="F431" s="212" t="s">
        <v>1151</v>
      </c>
      <c r="G431" s="210"/>
      <c r="H431" s="213">
        <v>1.4E-2</v>
      </c>
      <c r="I431" s="214"/>
      <c r="J431" s="210"/>
      <c r="K431" s="210"/>
      <c r="L431" s="215"/>
      <c r="M431" s="216"/>
      <c r="N431" s="217"/>
      <c r="O431" s="217"/>
      <c r="P431" s="217"/>
      <c r="Q431" s="217"/>
      <c r="R431" s="217"/>
      <c r="S431" s="217"/>
      <c r="T431" s="218"/>
      <c r="AT431" s="219" t="s">
        <v>148</v>
      </c>
      <c r="AU431" s="219" t="s">
        <v>82</v>
      </c>
      <c r="AV431" s="14" t="s">
        <v>82</v>
      </c>
      <c r="AW431" s="14" t="s">
        <v>34</v>
      </c>
      <c r="AX431" s="14" t="s">
        <v>80</v>
      </c>
      <c r="AY431" s="219" t="s">
        <v>137</v>
      </c>
    </row>
    <row r="432" spans="1:65" s="2" customFormat="1" ht="16.5" customHeight="1">
      <c r="A432" s="36"/>
      <c r="B432" s="37"/>
      <c r="C432" s="242" t="s">
        <v>573</v>
      </c>
      <c r="D432" s="242" t="s">
        <v>354</v>
      </c>
      <c r="E432" s="243" t="s">
        <v>1152</v>
      </c>
      <c r="F432" s="244" t="s">
        <v>1153</v>
      </c>
      <c r="G432" s="245" t="s">
        <v>357</v>
      </c>
      <c r="H432" s="246">
        <v>0.13600000000000001</v>
      </c>
      <c r="I432" s="247"/>
      <c r="J432" s="248">
        <f>ROUND(I432*H432,2)</f>
        <v>0</v>
      </c>
      <c r="K432" s="244" t="s">
        <v>28</v>
      </c>
      <c r="L432" s="249"/>
      <c r="M432" s="250" t="s">
        <v>28</v>
      </c>
      <c r="N432" s="251" t="s">
        <v>46</v>
      </c>
      <c r="O432" s="67"/>
      <c r="P432" s="190">
        <f>O432*H432</f>
        <v>0</v>
      </c>
      <c r="Q432" s="190">
        <v>1</v>
      </c>
      <c r="R432" s="190">
        <f>Q432*H432</f>
        <v>0.13600000000000001</v>
      </c>
      <c r="S432" s="190">
        <v>0</v>
      </c>
      <c r="T432" s="191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92" t="s">
        <v>410</v>
      </c>
      <c r="AT432" s="192" t="s">
        <v>354</v>
      </c>
      <c r="AU432" s="192" t="s">
        <v>82</v>
      </c>
      <c r="AY432" s="19" t="s">
        <v>137</v>
      </c>
      <c r="BE432" s="193">
        <f>IF(N432="základní",J432,0)</f>
        <v>0</v>
      </c>
      <c r="BF432" s="193">
        <f>IF(N432="snížená",J432,0)</f>
        <v>0</v>
      </c>
      <c r="BG432" s="193">
        <f>IF(N432="zákl. přenesená",J432,0)</f>
        <v>0</v>
      </c>
      <c r="BH432" s="193">
        <f>IF(N432="sníž. přenesená",J432,0)</f>
        <v>0</v>
      </c>
      <c r="BI432" s="193">
        <f>IF(N432="nulová",J432,0)</f>
        <v>0</v>
      </c>
      <c r="BJ432" s="19" t="s">
        <v>144</v>
      </c>
      <c r="BK432" s="193">
        <f>ROUND(I432*H432,2)</f>
        <v>0</v>
      </c>
      <c r="BL432" s="19" t="s">
        <v>282</v>
      </c>
      <c r="BM432" s="192" t="s">
        <v>1154</v>
      </c>
    </row>
    <row r="433" spans="1:65" s="2" customFormat="1" ht="10.199999999999999">
      <c r="A433" s="36"/>
      <c r="B433" s="37"/>
      <c r="C433" s="38"/>
      <c r="D433" s="194" t="s">
        <v>146</v>
      </c>
      <c r="E433" s="38"/>
      <c r="F433" s="195" t="s">
        <v>1153</v>
      </c>
      <c r="G433" s="38"/>
      <c r="H433" s="38"/>
      <c r="I433" s="196"/>
      <c r="J433" s="38"/>
      <c r="K433" s="38"/>
      <c r="L433" s="41"/>
      <c r="M433" s="197"/>
      <c r="N433" s="198"/>
      <c r="O433" s="67"/>
      <c r="P433" s="67"/>
      <c r="Q433" s="67"/>
      <c r="R433" s="67"/>
      <c r="S433" s="67"/>
      <c r="T433" s="68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146</v>
      </c>
      <c r="AU433" s="19" t="s">
        <v>82</v>
      </c>
    </row>
    <row r="434" spans="1:65" s="13" customFormat="1" ht="20.399999999999999">
      <c r="B434" s="199"/>
      <c r="C434" s="200"/>
      <c r="D434" s="194" t="s">
        <v>148</v>
      </c>
      <c r="E434" s="201" t="s">
        <v>28</v>
      </c>
      <c r="F434" s="202" t="s">
        <v>902</v>
      </c>
      <c r="G434" s="200"/>
      <c r="H434" s="201" t="s">
        <v>28</v>
      </c>
      <c r="I434" s="203"/>
      <c r="J434" s="200"/>
      <c r="K434" s="200"/>
      <c r="L434" s="204"/>
      <c r="M434" s="205"/>
      <c r="N434" s="206"/>
      <c r="O434" s="206"/>
      <c r="P434" s="206"/>
      <c r="Q434" s="206"/>
      <c r="R434" s="206"/>
      <c r="S434" s="206"/>
      <c r="T434" s="207"/>
      <c r="AT434" s="208" t="s">
        <v>148</v>
      </c>
      <c r="AU434" s="208" t="s">
        <v>82</v>
      </c>
      <c r="AV434" s="13" t="s">
        <v>80</v>
      </c>
      <c r="AW434" s="13" t="s">
        <v>34</v>
      </c>
      <c r="AX434" s="13" t="s">
        <v>73</v>
      </c>
      <c r="AY434" s="208" t="s">
        <v>137</v>
      </c>
    </row>
    <row r="435" spans="1:65" s="14" customFormat="1" ht="10.199999999999999">
      <c r="B435" s="209"/>
      <c r="C435" s="210"/>
      <c r="D435" s="194" t="s">
        <v>148</v>
      </c>
      <c r="E435" s="211" t="s">
        <v>28</v>
      </c>
      <c r="F435" s="212" t="s">
        <v>1155</v>
      </c>
      <c r="G435" s="210"/>
      <c r="H435" s="213">
        <v>0.13600000000000001</v>
      </c>
      <c r="I435" s="214"/>
      <c r="J435" s="210"/>
      <c r="K435" s="210"/>
      <c r="L435" s="215"/>
      <c r="M435" s="216"/>
      <c r="N435" s="217"/>
      <c r="O435" s="217"/>
      <c r="P435" s="217"/>
      <c r="Q435" s="217"/>
      <c r="R435" s="217"/>
      <c r="S435" s="217"/>
      <c r="T435" s="218"/>
      <c r="AT435" s="219" t="s">
        <v>148</v>
      </c>
      <c r="AU435" s="219" t="s">
        <v>82</v>
      </c>
      <c r="AV435" s="14" t="s">
        <v>82</v>
      </c>
      <c r="AW435" s="14" t="s">
        <v>34</v>
      </c>
      <c r="AX435" s="14" t="s">
        <v>80</v>
      </c>
      <c r="AY435" s="219" t="s">
        <v>137</v>
      </c>
    </row>
    <row r="436" spans="1:65" s="2" customFormat="1" ht="16.5" customHeight="1">
      <c r="A436" s="36"/>
      <c r="B436" s="37"/>
      <c r="C436" s="181" t="s">
        <v>580</v>
      </c>
      <c r="D436" s="181" t="s">
        <v>139</v>
      </c>
      <c r="E436" s="182" t="s">
        <v>1156</v>
      </c>
      <c r="F436" s="183" t="s">
        <v>1157</v>
      </c>
      <c r="G436" s="184" t="s">
        <v>357</v>
      </c>
      <c r="H436" s="185">
        <v>0.159</v>
      </c>
      <c r="I436" s="186"/>
      <c r="J436" s="187">
        <f>ROUND(I436*H436,2)</f>
        <v>0</v>
      </c>
      <c r="K436" s="183" t="s">
        <v>143</v>
      </c>
      <c r="L436" s="41"/>
      <c r="M436" s="188" t="s">
        <v>28</v>
      </c>
      <c r="N436" s="189" t="s">
        <v>46</v>
      </c>
      <c r="O436" s="67"/>
      <c r="P436" s="190">
        <f>O436*H436</f>
        <v>0</v>
      </c>
      <c r="Q436" s="190">
        <v>0</v>
      </c>
      <c r="R436" s="190">
        <f>Q436*H436</f>
        <v>0</v>
      </c>
      <c r="S436" s="190">
        <v>0</v>
      </c>
      <c r="T436" s="191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92" t="s">
        <v>282</v>
      </c>
      <c r="AT436" s="192" t="s">
        <v>139</v>
      </c>
      <c r="AU436" s="192" t="s">
        <v>82</v>
      </c>
      <c r="AY436" s="19" t="s">
        <v>137</v>
      </c>
      <c r="BE436" s="193">
        <f>IF(N436="základní",J436,0)</f>
        <v>0</v>
      </c>
      <c r="BF436" s="193">
        <f>IF(N436="snížená",J436,0)</f>
        <v>0</v>
      </c>
      <c r="BG436" s="193">
        <f>IF(N436="zákl. přenesená",J436,0)</f>
        <v>0</v>
      </c>
      <c r="BH436" s="193">
        <f>IF(N436="sníž. přenesená",J436,0)</f>
        <v>0</v>
      </c>
      <c r="BI436" s="193">
        <f>IF(N436="nulová",J436,0)</f>
        <v>0</v>
      </c>
      <c r="BJ436" s="19" t="s">
        <v>144</v>
      </c>
      <c r="BK436" s="193">
        <f>ROUND(I436*H436,2)</f>
        <v>0</v>
      </c>
      <c r="BL436" s="19" t="s">
        <v>282</v>
      </c>
      <c r="BM436" s="192" t="s">
        <v>1158</v>
      </c>
    </row>
    <row r="437" spans="1:65" s="2" customFormat="1" ht="19.2">
      <c r="A437" s="36"/>
      <c r="B437" s="37"/>
      <c r="C437" s="38"/>
      <c r="D437" s="194" t="s">
        <v>146</v>
      </c>
      <c r="E437" s="38"/>
      <c r="F437" s="195" t="s">
        <v>1159</v>
      </c>
      <c r="G437" s="38"/>
      <c r="H437" s="38"/>
      <c r="I437" s="196"/>
      <c r="J437" s="38"/>
      <c r="K437" s="38"/>
      <c r="L437" s="41"/>
      <c r="M437" s="197"/>
      <c r="N437" s="198"/>
      <c r="O437" s="67"/>
      <c r="P437" s="67"/>
      <c r="Q437" s="67"/>
      <c r="R437" s="67"/>
      <c r="S437" s="67"/>
      <c r="T437" s="68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146</v>
      </c>
      <c r="AU437" s="19" t="s">
        <v>82</v>
      </c>
    </row>
    <row r="438" spans="1:65" s="12" customFormat="1" ht="22.8" customHeight="1">
      <c r="B438" s="165"/>
      <c r="C438" s="166"/>
      <c r="D438" s="167" t="s">
        <v>72</v>
      </c>
      <c r="E438" s="179" t="s">
        <v>1160</v>
      </c>
      <c r="F438" s="179" t="s">
        <v>1161</v>
      </c>
      <c r="G438" s="166"/>
      <c r="H438" s="166"/>
      <c r="I438" s="169"/>
      <c r="J438" s="180">
        <f>BK438</f>
        <v>0</v>
      </c>
      <c r="K438" s="166"/>
      <c r="L438" s="171"/>
      <c r="M438" s="172"/>
      <c r="N438" s="173"/>
      <c r="O438" s="173"/>
      <c r="P438" s="174">
        <f>SUM(P439:P442)</f>
        <v>0</v>
      </c>
      <c r="Q438" s="173"/>
      <c r="R438" s="174">
        <f>SUM(R439:R442)</f>
        <v>7.1766E-3</v>
      </c>
      <c r="S438" s="173"/>
      <c r="T438" s="175">
        <f>SUM(T439:T442)</f>
        <v>0</v>
      </c>
      <c r="AR438" s="176" t="s">
        <v>82</v>
      </c>
      <c r="AT438" s="177" t="s">
        <v>72</v>
      </c>
      <c r="AU438" s="177" t="s">
        <v>80</v>
      </c>
      <c r="AY438" s="176" t="s">
        <v>137</v>
      </c>
      <c r="BK438" s="178">
        <f>SUM(BK439:BK442)</f>
        <v>0</v>
      </c>
    </row>
    <row r="439" spans="1:65" s="2" customFormat="1" ht="16.5" customHeight="1">
      <c r="A439" s="36"/>
      <c r="B439" s="37"/>
      <c r="C439" s="181" t="s">
        <v>584</v>
      </c>
      <c r="D439" s="181" t="s">
        <v>139</v>
      </c>
      <c r="E439" s="182" t="s">
        <v>1162</v>
      </c>
      <c r="F439" s="183" t="s">
        <v>1163</v>
      </c>
      <c r="G439" s="184" t="s">
        <v>142</v>
      </c>
      <c r="H439" s="185">
        <v>26.58</v>
      </c>
      <c r="I439" s="186"/>
      <c r="J439" s="187">
        <f>ROUND(I439*H439,2)</f>
        <v>0</v>
      </c>
      <c r="K439" s="183" t="s">
        <v>28</v>
      </c>
      <c r="L439" s="41"/>
      <c r="M439" s="188" t="s">
        <v>28</v>
      </c>
      <c r="N439" s="189" t="s">
        <v>46</v>
      </c>
      <c r="O439" s="67"/>
      <c r="P439" s="190">
        <f>O439*H439</f>
        <v>0</v>
      </c>
      <c r="Q439" s="190">
        <v>2.7E-4</v>
      </c>
      <c r="R439" s="190">
        <f>Q439*H439</f>
        <v>7.1766E-3</v>
      </c>
      <c r="S439" s="190">
        <v>0</v>
      </c>
      <c r="T439" s="191">
        <f>S439*H439</f>
        <v>0</v>
      </c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R439" s="192" t="s">
        <v>282</v>
      </c>
      <c r="AT439" s="192" t="s">
        <v>139</v>
      </c>
      <c r="AU439" s="192" t="s">
        <v>82</v>
      </c>
      <c r="AY439" s="19" t="s">
        <v>137</v>
      </c>
      <c r="BE439" s="193">
        <f>IF(N439="základní",J439,0)</f>
        <v>0</v>
      </c>
      <c r="BF439" s="193">
        <f>IF(N439="snížená",J439,0)</f>
        <v>0</v>
      </c>
      <c r="BG439" s="193">
        <f>IF(N439="zákl. přenesená",J439,0)</f>
        <v>0</v>
      </c>
      <c r="BH439" s="193">
        <f>IF(N439="sníž. přenesená",J439,0)</f>
        <v>0</v>
      </c>
      <c r="BI439" s="193">
        <f>IF(N439="nulová",J439,0)</f>
        <v>0</v>
      </c>
      <c r="BJ439" s="19" t="s">
        <v>144</v>
      </c>
      <c r="BK439" s="193">
        <f>ROUND(I439*H439,2)</f>
        <v>0</v>
      </c>
      <c r="BL439" s="19" t="s">
        <v>282</v>
      </c>
      <c r="BM439" s="192" t="s">
        <v>1164</v>
      </c>
    </row>
    <row r="440" spans="1:65" s="2" customFormat="1" ht="10.199999999999999">
      <c r="A440" s="36"/>
      <c r="B440" s="37"/>
      <c r="C440" s="38"/>
      <c r="D440" s="194" t="s">
        <v>146</v>
      </c>
      <c r="E440" s="38"/>
      <c r="F440" s="195" t="s">
        <v>1163</v>
      </c>
      <c r="G440" s="38"/>
      <c r="H440" s="38"/>
      <c r="I440" s="196"/>
      <c r="J440" s="38"/>
      <c r="K440" s="38"/>
      <c r="L440" s="41"/>
      <c r="M440" s="197"/>
      <c r="N440" s="198"/>
      <c r="O440" s="67"/>
      <c r="P440" s="67"/>
      <c r="Q440" s="67"/>
      <c r="R440" s="67"/>
      <c r="S440" s="67"/>
      <c r="T440" s="68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9" t="s">
        <v>146</v>
      </c>
      <c r="AU440" s="19" t="s">
        <v>82</v>
      </c>
    </row>
    <row r="441" spans="1:65" s="13" customFormat="1" ht="10.199999999999999">
      <c r="B441" s="199"/>
      <c r="C441" s="200"/>
      <c r="D441" s="194" t="s">
        <v>148</v>
      </c>
      <c r="E441" s="201" t="s">
        <v>28</v>
      </c>
      <c r="F441" s="202" t="s">
        <v>1165</v>
      </c>
      <c r="G441" s="200"/>
      <c r="H441" s="201" t="s">
        <v>28</v>
      </c>
      <c r="I441" s="203"/>
      <c r="J441" s="200"/>
      <c r="K441" s="200"/>
      <c r="L441" s="204"/>
      <c r="M441" s="205"/>
      <c r="N441" s="206"/>
      <c r="O441" s="206"/>
      <c r="P441" s="206"/>
      <c r="Q441" s="206"/>
      <c r="R441" s="206"/>
      <c r="S441" s="206"/>
      <c r="T441" s="207"/>
      <c r="AT441" s="208" t="s">
        <v>148</v>
      </c>
      <c r="AU441" s="208" t="s">
        <v>82</v>
      </c>
      <c r="AV441" s="13" t="s">
        <v>80</v>
      </c>
      <c r="AW441" s="13" t="s">
        <v>34</v>
      </c>
      <c r="AX441" s="13" t="s">
        <v>73</v>
      </c>
      <c r="AY441" s="208" t="s">
        <v>137</v>
      </c>
    </row>
    <row r="442" spans="1:65" s="14" customFormat="1" ht="10.199999999999999">
      <c r="B442" s="209"/>
      <c r="C442" s="210"/>
      <c r="D442" s="194" t="s">
        <v>148</v>
      </c>
      <c r="E442" s="211" t="s">
        <v>28</v>
      </c>
      <c r="F442" s="212" t="s">
        <v>847</v>
      </c>
      <c r="G442" s="210"/>
      <c r="H442" s="213">
        <v>26.58</v>
      </c>
      <c r="I442" s="214"/>
      <c r="J442" s="210"/>
      <c r="K442" s="210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148</v>
      </c>
      <c r="AU442" s="219" t="s">
        <v>82</v>
      </c>
      <c r="AV442" s="14" t="s">
        <v>82</v>
      </c>
      <c r="AW442" s="14" t="s">
        <v>34</v>
      </c>
      <c r="AX442" s="14" t="s">
        <v>80</v>
      </c>
      <c r="AY442" s="219" t="s">
        <v>137</v>
      </c>
    </row>
    <row r="443" spans="1:65" s="12" customFormat="1" ht="22.8" customHeight="1">
      <c r="B443" s="165"/>
      <c r="C443" s="166"/>
      <c r="D443" s="167" t="s">
        <v>72</v>
      </c>
      <c r="E443" s="179" t="s">
        <v>1166</v>
      </c>
      <c r="F443" s="179" t="s">
        <v>1167</v>
      </c>
      <c r="G443" s="166"/>
      <c r="H443" s="166"/>
      <c r="I443" s="169"/>
      <c r="J443" s="180">
        <f>BK443</f>
        <v>0</v>
      </c>
      <c r="K443" s="166"/>
      <c r="L443" s="171"/>
      <c r="M443" s="172"/>
      <c r="N443" s="173"/>
      <c r="O443" s="173"/>
      <c r="P443" s="174">
        <f>SUM(P444:P551)</f>
        <v>0</v>
      </c>
      <c r="Q443" s="173"/>
      <c r="R443" s="174">
        <f>SUM(R444:R551)</f>
        <v>0.77487899999999998</v>
      </c>
      <c r="S443" s="173"/>
      <c r="T443" s="175">
        <f>SUM(T444:T551)</f>
        <v>0</v>
      </c>
      <c r="AR443" s="176" t="s">
        <v>82</v>
      </c>
      <c r="AT443" s="177" t="s">
        <v>72</v>
      </c>
      <c r="AU443" s="177" t="s">
        <v>80</v>
      </c>
      <c r="AY443" s="176" t="s">
        <v>137</v>
      </c>
      <c r="BK443" s="178">
        <f>SUM(BK444:BK551)</f>
        <v>0</v>
      </c>
    </row>
    <row r="444" spans="1:65" s="2" customFormat="1" ht="16.5" customHeight="1">
      <c r="A444" s="36"/>
      <c r="B444" s="37"/>
      <c r="C444" s="181" t="s">
        <v>598</v>
      </c>
      <c r="D444" s="181" t="s">
        <v>139</v>
      </c>
      <c r="E444" s="182" t="s">
        <v>1168</v>
      </c>
      <c r="F444" s="183" t="s">
        <v>1169</v>
      </c>
      <c r="G444" s="184" t="s">
        <v>142</v>
      </c>
      <c r="H444" s="185">
        <v>30.6</v>
      </c>
      <c r="I444" s="186"/>
      <c r="J444" s="187">
        <f>ROUND(I444*H444,2)</f>
        <v>0</v>
      </c>
      <c r="K444" s="183" t="s">
        <v>28</v>
      </c>
      <c r="L444" s="41"/>
      <c r="M444" s="188" t="s">
        <v>28</v>
      </c>
      <c r="N444" s="189" t="s">
        <v>46</v>
      </c>
      <c r="O444" s="67"/>
      <c r="P444" s="190">
        <f>O444*H444</f>
        <v>0</v>
      </c>
      <c r="Q444" s="190">
        <v>0.01</v>
      </c>
      <c r="R444" s="190">
        <f>Q444*H444</f>
        <v>0.30599999999999999</v>
      </c>
      <c r="S444" s="190">
        <v>0</v>
      </c>
      <c r="T444" s="191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92" t="s">
        <v>282</v>
      </c>
      <c r="AT444" s="192" t="s">
        <v>139</v>
      </c>
      <c r="AU444" s="192" t="s">
        <v>82</v>
      </c>
      <c r="AY444" s="19" t="s">
        <v>137</v>
      </c>
      <c r="BE444" s="193">
        <f>IF(N444="základní",J444,0)</f>
        <v>0</v>
      </c>
      <c r="BF444" s="193">
        <f>IF(N444="snížená",J444,0)</f>
        <v>0</v>
      </c>
      <c r="BG444" s="193">
        <f>IF(N444="zákl. přenesená",J444,0)</f>
        <v>0</v>
      </c>
      <c r="BH444" s="193">
        <f>IF(N444="sníž. přenesená",J444,0)</f>
        <v>0</v>
      </c>
      <c r="BI444" s="193">
        <f>IF(N444="nulová",J444,0)</f>
        <v>0</v>
      </c>
      <c r="BJ444" s="19" t="s">
        <v>144</v>
      </c>
      <c r="BK444" s="193">
        <f>ROUND(I444*H444,2)</f>
        <v>0</v>
      </c>
      <c r="BL444" s="19" t="s">
        <v>282</v>
      </c>
      <c r="BM444" s="192" t="s">
        <v>1170</v>
      </c>
    </row>
    <row r="445" spans="1:65" s="2" customFormat="1" ht="10.199999999999999">
      <c r="A445" s="36"/>
      <c r="B445" s="37"/>
      <c r="C445" s="38"/>
      <c r="D445" s="194" t="s">
        <v>146</v>
      </c>
      <c r="E445" s="38"/>
      <c r="F445" s="195" t="s">
        <v>1171</v>
      </c>
      <c r="G445" s="38"/>
      <c r="H445" s="38"/>
      <c r="I445" s="196"/>
      <c r="J445" s="38"/>
      <c r="K445" s="38"/>
      <c r="L445" s="41"/>
      <c r="M445" s="197"/>
      <c r="N445" s="198"/>
      <c r="O445" s="67"/>
      <c r="P445" s="67"/>
      <c r="Q445" s="67"/>
      <c r="R445" s="67"/>
      <c r="S445" s="67"/>
      <c r="T445" s="68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146</v>
      </c>
      <c r="AU445" s="19" t="s">
        <v>82</v>
      </c>
    </row>
    <row r="446" spans="1:65" s="13" customFormat="1" ht="20.399999999999999">
      <c r="B446" s="199"/>
      <c r="C446" s="200"/>
      <c r="D446" s="194" t="s">
        <v>148</v>
      </c>
      <c r="E446" s="201" t="s">
        <v>28</v>
      </c>
      <c r="F446" s="202" t="s">
        <v>1172</v>
      </c>
      <c r="G446" s="200"/>
      <c r="H446" s="201" t="s">
        <v>28</v>
      </c>
      <c r="I446" s="203"/>
      <c r="J446" s="200"/>
      <c r="K446" s="200"/>
      <c r="L446" s="204"/>
      <c r="M446" s="205"/>
      <c r="N446" s="206"/>
      <c r="O446" s="206"/>
      <c r="P446" s="206"/>
      <c r="Q446" s="206"/>
      <c r="R446" s="206"/>
      <c r="S446" s="206"/>
      <c r="T446" s="207"/>
      <c r="AT446" s="208" t="s">
        <v>148</v>
      </c>
      <c r="AU446" s="208" t="s">
        <v>82</v>
      </c>
      <c r="AV446" s="13" t="s">
        <v>80</v>
      </c>
      <c r="AW446" s="13" t="s">
        <v>34</v>
      </c>
      <c r="AX446" s="13" t="s">
        <v>73</v>
      </c>
      <c r="AY446" s="208" t="s">
        <v>137</v>
      </c>
    </row>
    <row r="447" spans="1:65" s="13" customFormat="1" ht="10.199999999999999">
      <c r="B447" s="199"/>
      <c r="C447" s="200"/>
      <c r="D447" s="194" t="s">
        <v>148</v>
      </c>
      <c r="E447" s="201" t="s">
        <v>28</v>
      </c>
      <c r="F447" s="202" t="s">
        <v>1173</v>
      </c>
      <c r="G447" s="200"/>
      <c r="H447" s="201" t="s">
        <v>28</v>
      </c>
      <c r="I447" s="203"/>
      <c r="J447" s="200"/>
      <c r="K447" s="200"/>
      <c r="L447" s="204"/>
      <c r="M447" s="205"/>
      <c r="N447" s="206"/>
      <c r="O447" s="206"/>
      <c r="P447" s="206"/>
      <c r="Q447" s="206"/>
      <c r="R447" s="206"/>
      <c r="S447" s="206"/>
      <c r="T447" s="207"/>
      <c r="AT447" s="208" t="s">
        <v>148</v>
      </c>
      <c r="AU447" s="208" t="s">
        <v>82</v>
      </c>
      <c r="AV447" s="13" t="s">
        <v>80</v>
      </c>
      <c r="AW447" s="13" t="s">
        <v>34</v>
      </c>
      <c r="AX447" s="13" t="s">
        <v>73</v>
      </c>
      <c r="AY447" s="208" t="s">
        <v>137</v>
      </c>
    </row>
    <row r="448" spans="1:65" s="14" customFormat="1" ht="10.199999999999999">
      <c r="B448" s="209"/>
      <c r="C448" s="210"/>
      <c r="D448" s="194" t="s">
        <v>148</v>
      </c>
      <c r="E448" s="211" t="s">
        <v>28</v>
      </c>
      <c r="F448" s="212" t="s">
        <v>1174</v>
      </c>
      <c r="G448" s="210"/>
      <c r="H448" s="213">
        <v>30.6</v>
      </c>
      <c r="I448" s="214"/>
      <c r="J448" s="210"/>
      <c r="K448" s="210"/>
      <c r="L448" s="215"/>
      <c r="M448" s="216"/>
      <c r="N448" s="217"/>
      <c r="O448" s="217"/>
      <c r="P448" s="217"/>
      <c r="Q448" s="217"/>
      <c r="R448" s="217"/>
      <c r="S448" s="217"/>
      <c r="T448" s="218"/>
      <c r="AT448" s="219" t="s">
        <v>148</v>
      </c>
      <c r="AU448" s="219" t="s">
        <v>82</v>
      </c>
      <c r="AV448" s="14" t="s">
        <v>82</v>
      </c>
      <c r="AW448" s="14" t="s">
        <v>34</v>
      </c>
      <c r="AX448" s="14" t="s">
        <v>80</v>
      </c>
      <c r="AY448" s="219" t="s">
        <v>137</v>
      </c>
    </row>
    <row r="449" spans="1:65" s="2" customFormat="1" ht="16.5" customHeight="1">
      <c r="A449" s="36"/>
      <c r="B449" s="37"/>
      <c r="C449" s="181" t="s">
        <v>608</v>
      </c>
      <c r="D449" s="181" t="s">
        <v>139</v>
      </c>
      <c r="E449" s="182" t="s">
        <v>1175</v>
      </c>
      <c r="F449" s="183" t="s">
        <v>1176</v>
      </c>
      <c r="G449" s="184" t="s">
        <v>142</v>
      </c>
      <c r="H449" s="185">
        <v>14.74</v>
      </c>
      <c r="I449" s="186"/>
      <c r="J449" s="187">
        <f>ROUND(I449*H449,2)</f>
        <v>0</v>
      </c>
      <c r="K449" s="183" t="s">
        <v>28</v>
      </c>
      <c r="L449" s="41"/>
      <c r="M449" s="188" t="s">
        <v>28</v>
      </c>
      <c r="N449" s="189" t="s">
        <v>46</v>
      </c>
      <c r="O449" s="67"/>
      <c r="P449" s="190">
        <f>O449*H449</f>
        <v>0</v>
      </c>
      <c r="Q449" s="190">
        <v>0.01</v>
      </c>
      <c r="R449" s="190">
        <f>Q449*H449</f>
        <v>0.1474</v>
      </c>
      <c r="S449" s="190">
        <v>0</v>
      </c>
      <c r="T449" s="191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92" t="s">
        <v>282</v>
      </c>
      <c r="AT449" s="192" t="s">
        <v>139</v>
      </c>
      <c r="AU449" s="192" t="s">
        <v>82</v>
      </c>
      <c r="AY449" s="19" t="s">
        <v>137</v>
      </c>
      <c r="BE449" s="193">
        <f>IF(N449="základní",J449,0)</f>
        <v>0</v>
      </c>
      <c r="BF449" s="193">
        <f>IF(N449="snížená",J449,0)</f>
        <v>0</v>
      </c>
      <c r="BG449" s="193">
        <f>IF(N449="zákl. přenesená",J449,0)</f>
        <v>0</v>
      </c>
      <c r="BH449" s="193">
        <f>IF(N449="sníž. přenesená",J449,0)</f>
        <v>0</v>
      </c>
      <c r="BI449" s="193">
        <f>IF(N449="nulová",J449,0)</f>
        <v>0</v>
      </c>
      <c r="BJ449" s="19" t="s">
        <v>144</v>
      </c>
      <c r="BK449" s="193">
        <f>ROUND(I449*H449,2)</f>
        <v>0</v>
      </c>
      <c r="BL449" s="19" t="s">
        <v>282</v>
      </c>
      <c r="BM449" s="192" t="s">
        <v>1177</v>
      </c>
    </row>
    <row r="450" spans="1:65" s="2" customFormat="1" ht="10.199999999999999">
      <c r="A450" s="36"/>
      <c r="B450" s="37"/>
      <c r="C450" s="38"/>
      <c r="D450" s="194" t="s">
        <v>146</v>
      </c>
      <c r="E450" s="38"/>
      <c r="F450" s="195" t="s">
        <v>1178</v>
      </c>
      <c r="G450" s="38"/>
      <c r="H450" s="38"/>
      <c r="I450" s="196"/>
      <c r="J450" s="38"/>
      <c r="K450" s="38"/>
      <c r="L450" s="41"/>
      <c r="M450" s="197"/>
      <c r="N450" s="198"/>
      <c r="O450" s="67"/>
      <c r="P450" s="67"/>
      <c r="Q450" s="67"/>
      <c r="R450" s="67"/>
      <c r="S450" s="67"/>
      <c r="T450" s="68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9" t="s">
        <v>146</v>
      </c>
      <c r="AU450" s="19" t="s">
        <v>82</v>
      </c>
    </row>
    <row r="451" spans="1:65" s="13" customFormat="1" ht="20.399999999999999">
      <c r="B451" s="199"/>
      <c r="C451" s="200"/>
      <c r="D451" s="194" t="s">
        <v>148</v>
      </c>
      <c r="E451" s="201" t="s">
        <v>28</v>
      </c>
      <c r="F451" s="202" t="s">
        <v>1172</v>
      </c>
      <c r="G451" s="200"/>
      <c r="H451" s="201" t="s">
        <v>28</v>
      </c>
      <c r="I451" s="203"/>
      <c r="J451" s="200"/>
      <c r="K451" s="200"/>
      <c r="L451" s="204"/>
      <c r="M451" s="205"/>
      <c r="N451" s="206"/>
      <c r="O451" s="206"/>
      <c r="P451" s="206"/>
      <c r="Q451" s="206"/>
      <c r="R451" s="206"/>
      <c r="S451" s="206"/>
      <c r="T451" s="207"/>
      <c r="AT451" s="208" t="s">
        <v>148</v>
      </c>
      <c r="AU451" s="208" t="s">
        <v>82</v>
      </c>
      <c r="AV451" s="13" t="s">
        <v>80</v>
      </c>
      <c r="AW451" s="13" t="s">
        <v>34</v>
      </c>
      <c r="AX451" s="13" t="s">
        <v>73</v>
      </c>
      <c r="AY451" s="208" t="s">
        <v>137</v>
      </c>
    </row>
    <row r="452" spans="1:65" s="13" customFormat="1" ht="10.199999999999999">
      <c r="B452" s="199"/>
      <c r="C452" s="200"/>
      <c r="D452" s="194" t="s">
        <v>148</v>
      </c>
      <c r="E452" s="201" t="s">
        <v>28</v>
      </c>
      <c r="F452" s="202" t="s">
        <v>1179</v>
      </c>
      <c r="G452" s="200"/>
      <c r="H452" s="201" t="s">
        <v>28</v>
      </c>
      <c r="I452" s="203"/>
      <c r="J452" s="200"/>
      <c r="K452" s="200"/>
      <c r="L452" s="204"/>
      <c r="M452" s="205"/>
      <c r="N452" s="206"/>
      <c r="O452" s="206"/>
      <c r="P452" s="206"/>
      <c r="Q452" s="206"/>
      <c r="R452" s="206"/>
      <c r="S452" s="206"/>
      <c r="T452" s="207"/>
      <c r="AT452" s="208" t="s">
        <v>148</v>
      </c>
      <c r="AU452" s="208" t="s">
        <v>82</v>
      </c>
      <c r="AV452" s="13" t="s">
        <v>80</v>
      </c>
      <c r="AW452" s="13" t="s">
        <v>34</v>
      </c>
      <c r="AX452" s="13" t="s">
        <v>73</v>
      </c>
      <c r="AY452" s="208" t="s">
        <v>137</v>
      </c>
    </row>
    <row r="453" spans="1:65" s="14" customFormat="1" ht="10.199999999999999">
      <c r="B453" s="209"/>
      <c r="C453" s="210"/>
      <c r="D453" s="194" t="s">
        <v>148</v>
      </c>
      <c r="E453" s="211" t="s">
        <v>28</v>
      </c>
      <c r="F453" s="212" t="s">
        <v>1180</v>
      </c>
      <c r="G453" s="210"/>
      <c r="H453" s="213">
        <v>14.74</v>
      </c>
      <c r="I453" s="214"/>
      <c r="J453" s="210"/>
      <c r="K453" s="210"/>
      <c r="L453" s="215"/>
      <c r="M453" s="216"/>
      <c r="N453" s="217"/>
      <c r="O453" s="217"/>
      <c r="P453" s="217"/>
      <c r="Q453" s="217"/>
      <c r="R453" s="217"/>
      <c r="S453" s="217"/>
      <c r="T453" s="218"/>
      <c r="AT453" s="219" t="s">
        <v>148</v>
      </c>
      <c r="AU453" s="219" t="s">
        <v>82</v>
      </c>
      <c r="AV453" s="14" t="s">
        <v>82</v>
      </c>
      <c r="AW453" s="14" t="s">
        <v>34</v>
      </c>
      <c r="AX453" s="14" t="s">
        <v>80</v>
      </c>
      <c r="AY453" s="219" t="s">
        <v>137</v>
      </c>
    </row>
    <row r="454" spans="1:65" s="2" customFormat="1" ht="16.5" customHeight="1">
      <c r="A454" s="36"/>
      <c r="B454" s="37"/>
      <c r="C454" s="181" t="s">
        <v>615</v>
      </c>
      <c r="D454" s="181" t="s">
        <v>139</v>
      </c>
      <c r="E454" s="182" t="s">
        <v>1181</v>
      </c>
      <c r="F454" s="183" t="s">
        <v>1182</v>
      </c>
      <c r="G454" s="184" t="s">
        <v>142</v>
      </c>
      <c r="H454" s="185">
        <v>26.556000000000001</v>
      </c>
      <c r="I454" s="186"/>
      <c r="J454" s="187">
        <f>ROUND(I454*H454,2)</f>
        <v>0</v>
      </c>
      <c r="K454" s="183" t="s">
        <v>28</v>
      </c>
      <c r="L454" s="41"/>
      <c r="M454" s="188" t="s">
        <v>28</v>
      </c>
      <c r="N454" s="189" t="s">
        <v>46</v>
      </c>
      <c r="O454" s="67"/>
      <c r="P454" s="190">
        <f>O454*H454</f>
        <v>0</v>
      </c>
      <c r="Q454" s="190">
        <v>0.01</v>
      </c>
      <c r="R454" s="190">
        <f>Q454*H454</f>
        <v>0.26556000000000002</v>
      </c>
      <c r="S454" s="190">
        <v>0</v>
      </c>
      <c r="T454" s="191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192" t="s">
        <v>282</v>
      </c>
      <c r="AT454" s="192" t="s">
        <v>139</v>
      </c>
      <c r="AU454" s="192" t="s">
        <v>82</v>
      </c>
      <c r="AY454" s="19" t="s">
        <v>137</v>
      </c>
      <c r="BE454" s="193">
        <f>IF(N454="základní",J454,0)</f>
        <v>0</v>
      </c>
      <c r="BF454" s="193">
        <f>IF(N454="snížená",J454,0)</f>
        <v>0</v>
      </c>
      <c r="BG454" s="193">
        <f>IF(N454="zákl. přenesená",J454,0)</f>
        <v>0</v>
      </c>
      <c r="BH454" s="193">
        <f>IF(N454="sníž. přenesená",J454,0)</f>
        <v>0</v>
      </c>
      <c r="BI454" s="193">
        <f>IF(N454="nulová",J454,0)</f>
        <v>0</v>
      </c>
      <c r="BJ454" s="19" t="s">
        <v>144</v>
      </c>
      <c r="BK454" s="193">
        <f>ROUND(I454*H454,2)</f>
        <v>0</v>
      </c>
      <c r="BL454" s="19" t="s">
        <v>282</v>
      </c>
      <c r="BM454" s="192" t="s">
        <v>1183</v>
      </c>
    </row>
    <row r="455" spans="1:65" s="2" customFormat="1" ht="10.199999999999999">
      <c r="A455" s="36"/>
      <c r="B455" s="37"/>
      <c r="C455" s="38"/>
      <c r="D455" s="194" t="s">
        <v>146</v>
      </c>
      <c r="E455" s="38"/>
      <c r="F455" s="195" t="s">
        <v>1184</v>
      </c>
      <c r="G455" s="38"/>
      <c r="H455" s="38"/>
      <c r="I455" s="196"/>
      <c r="J455" s="38"/>
      <c r="K455" s="38"/>
      <c r="L455" s="41"/>
      <c r="M455" s="197"/>
      <c r="N455" s="198"/>
      <c r="O455" s="67"/>
      <c r="P455" s="67"/>
      <c r="Q455" s="67"/>
      <c r="R455" s="67"/>
      <c r="S455" s="67"/>
      <c r="T455" s="68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146</v>
      </c>
      <c r="AU455" s="19" t="s">
        <v>82</v>
      </c>
    </row>
    <row r="456" spans="1:65" s="13" customFormat="1" ht="10.199999999999999">
      <c r="B456" s="199"/>
      <c r="C456" s="200"/>
      <c r="D456" s="194" t="s">
        <v>148</v>
      </c>
      <c r="E456" s="201" t="s">
        <v>28</v>
      </c>
      <c r="F456" s="202" t="s">
        <v>1185</v>
      </c>
      <c r="G456" s="200"/>
      <c r="H456" s="201" t="s">
        <v>28</v>
      </c>
      <c r="I456" s="203"/>
      <c r="J456" s="200"/>
      <c r="K456" s="200"/>
      <c r="L456" s="204"/>
      <c r="M456" s="205"/>
      <c r="N456" s="206"/>
      <c r="O456" s="206"/>
      <c r="P456" s="206"/>
      <c r="Q456" s="206"/>
      <c r="R456" s="206"/>
      <c r="S456" s="206"/>
      <c r="T456" s="207"/>
      <c r="AT456" s="208" t="s">
        <v>148</v>
      </c>
      <c r="AU456" s="208" t="s">
        <v>82</v>
      </c>
      <c r="AV456" s="13" t="s">
        <v>80</v>
      </c>
      <c r="AW456" s="13" t="s">
        <v>34</v>
      </c>
      <c r="AX456" s="13" t="s">
        <v>73</v>
      </c>
      <c r="AY456" s="208" t="s">
        <v>137</v>
      </c>
    </row>
    <row r="457" spans="1:65" s="13" customFormat="1" ht="20.399999999999999">
      <c r="B457" s="199"/>
      <c r="C457" s="200"/>
      <c r="D457" s="194" t="s">
        <v>148</v>
      </c>
      <c r="E457" s="201" t="s">
        <v>28</v>
      </c>
      <c r="F457" s="202" t="s">
        <v>1186</v>
      </c>
      <c r="G457" s="200"/>
      <c r="H457" s="201" t="s">
        <v>28</v>
      </c>
      <c r="I457" s="203"/>
      <c r="J457" s="200"/>
      <c r="K457" s="200"/>
      <c r="L457" s="204"/>
      <c r="M457" s="205"/>
      <c r="N457" s="206"/>
      <c r="O457" s="206"/>
      <c r="P457" s="206"/>
      <c r="Q457" s="206"/>
      <c r="R457" s="206"/>
      <c r="S457" s="206"/>
      <c r="T457" s="207"/>
      <c r="AT457" s="208" t="s">
        <v>148</v>
      </c>
      <c r="AU457" s="208" t="s">
        <v>82</v>
      </c>
      <c r="AV457" s="13" t="s">
        <v>80</v>
      </c>
      <c r="AW457" s="13" t="s">
        <v>34</v>
      </c>
      <c r="AX457" s="13" t="s">
        <v>73</v>
      </c>
      <c r="AY457" s="208" t="s">
        <v>137</v>
      </c>
    </row>
    <row r="458" spans="1:65" s="13" customFormat="1" ht="10.199999999999999">
      <c r="B458" s="199"/>
      <c r="C458" s="200"/>
      <c r="D458" s="194" t="s">
        <v>148</v>
      </c>
      <c r="E458" s="201" t="s">
        <v>28</v>
      </c>
      <c r="F458" s="202" t="s">
        <v>1187</v>
      </c>
      <c r="G458" s="200"/>
      <c r="H458" s="201" t="s">
        <v>28</v>
      </c>
      <c r="I458" s="203"/>
      <c r="J458" s="200"/>
      <c r="K458" s="200"/>
      <c r="L458" s="204"/>
      <c r="M458" s="205"/>
      <c r="N458" s="206"/>
      <c r="O458" s="206"/>
      <c r="P458" s="206"/>
      <c r="Q458" s="206"/>
      <c r="R458" s="206"/>
      <c r="S458" s="206"/>
      <c r="T458" s="207"/>
      <c r="AT458" s="208" t="s">
        <v>148</v>
      </c>
      <c r="AU458" s="208" t="s">
        <v>82</v>
      </c>
      <c r="AV458" s="13" t="s">
        <v>80</v>
      </c>
      <c r="AW458" s="13" t="s">
        <v>34</v>
      </c>
      <c r="AX458" s="13" t="s">
        <v>73</v>
      </c>
      <c r="AY458" s="208" t="s">
        <v>137</v>
      </c>
    </row>
    <row r="459" spans="1:65" s="14" customFormat="1" ht="10.199999999999999">
      <c r="B459" s="209"/>
      <c r="C459" s="210"/>
      <c r="D459" s="194" t="s">
        <v>148</v>
      </c>
      <c r="E459" s="211" t="s">
        <v>28</v>
      </c>
      <c r="F459" s="212" t="s">
        <v>1188</v>
      </c>
      <c r="G459" s="210"/>
      <c r="H459" s="213">
        <v>12.792</v>
      </c>
      <c r="I459" s="214"/>
      <c r="J459" s="210"/>
      <c r="K459" s="210"/>
      <c r="L459" s="215"/>
      <c r="M459" s="216"/>
      <c r="N459" s="217"/>
      <c r="O459" s="217"/>
      <c r="P459" s="217"/>
      <c r="Q459" s="217"/>
      <c r="R459" s="217"/>
      <c r="S459" s="217"/>
      <c r="T459" s="218"/>
      <c r="AT459" s="219" t="s">
        <v>148</v>
      </c>
      <c r="AU459" s="219" t="s">
        <v>82</v>
      </c>
      <c r="AV459" s="14" t="s">
        <v>82</v>
      </c>
      <c r="AW459" s="14" t="s">
        <v>34</v>
      </c>
      <c r="AX459" s="14" t="s">
        <v>73</v>
      </c>
      <c r="AY459" s="219" t="s">
        <v>137</v>
      </c>
    </row>
    <row r="460" spans="1:65" s="13" customFormat="1" ht="10.199999999999999">
      <c r="B460" s="199"/>
      <c r="C460" s="200"/>
      <c r="D460" s="194" t="s">
        <v>148</v>
      </c>
      <c r="E460" s="201" t="s">
        <v>28</v>
      </c>
      <c r="F460" s="202" t="s">
        <v>1189</v>
      </c>
      <c r="G460" s="200"/>
      <c r="H460" s="201" t="s">
        <v>28</v>
      </c>
      <c r="I460" s="203"/>
      <c r="J460" s="200"/>
      <c r="K460" s="200"/>
      <c r="L460" s="204"/>
      <c r="M460" s="205"/>
      <c r="N460" s="206"/>
      <c r="O460" s="206"/>
      <c r="P460" s="206"/>
      <c r="Q460" s="206"/>
      <c r="R460" s="206"/>
      <c r="S460" s="206"/>
      <c r="T460" s="207"/>
      <c r="AT460" s="208" t="s">
        <v>148</v>
      </c>
      <c r="AU460" s="208" t="s">
        <v>82</v>
      </c>
      <c r="AV460" s="13" t="s">
        <v>80</v>
      </c>
      <c r="AW460" s="13" t="s">
        <v>34</v>
      </c>
      <c r="AX460" s="13" t="s">
        <v>73</v>
      </c>
      <c r="AY460" s="208" t="s">
        <v>137</v>
      </c>
    </row>
    <row r="461" spans="1:65" s="14" customFormat="1" ht="10.199999999999999">
      <c r="B461" s="209"/>
      <c r="C461" s="210"/>
      <c r="D461" s="194" t="s">
        <v>148</v>
      </c>
      <c r="E461" s="211" t="s">
        <v>28</v>
      </c>
      <c r="F461" s="212" t="s">
        <v>1190</v>
      </c>
      <c r="G461" s="210"/>
      <c r="H461" s="213">
        <v>11.791</v>
      </c>
      <c r="I461" s="214"/>
      <c r="J461" s="210"/>
      <c r="K461" s="210"/>
      <c r="L461" s="215"/>
      <c r="M461" s="216"/>
      <c r="N461" s="217"/>
      <c r="O461" s="217"/>
      <c r="P461" s="217"/>
      <c r="Q461" s="217"/>
      <c r="R461" s="217"/>
      <c r="S461" s="217"/>
      <c r="T461" s="218"/>
      <c r="AT461" s="219" t="s">
        <v>148</v>
      </c>
      <c r="AU461" s="219" t="s">
        <v>82</v>
      </c>
      <c r="AV461" s="14" t="s">
        <v>82</v>
      </c>
      <c r="AW461" s="14" t="s">
        <v>34</v>
      </c>
      <c r="AX461" s="14" t="s">
        <v>73</v>
      </c>
      <c r="AY461" s="219" t="s">
        <v>137</v>
      </c>
    </row>
    <row r="462" spans="1:65" s="13" customFormat="1" ht="10.199999999999999">
      <c r="B462" s="199"/>
      <c r="C462" s="200"/>
      <c r="D462" s="194" t="s">
        <v>148</v>
      </c>
      <c r="E462" s="201" t="s">
        <v>28</v>
      </c>
      <c r="F462" s="202" t="s">
        <v>1191</v>
      </c>
      <c r="G462" s="200"/>
      <c r="H462" s="201" t="s">
        <v>28</v>
      </c>
      <c r="I462" s="203"/>
      <c r="J462" s="200"/>
      <c r="K462" s="200"/>
      <c r="L462" s="204"/>
      <c r="M462" s="205"/>
      <c r="N462" s="206"/>
      <c r="O462" s="206"/>
      <c r="P462" s="206"/>
      <c r="Q462" s="206"/>
      <c r="R462" s="206"/>
      <c r="S462" s="206"/>
      <c r="T462" s="207"/>
      <c r="AT462" s="208" t="s">
        <v>148</v>
      </c>
      <c r="AU462" s="208" t="s">
        <v>82</v>
      </c>
      <c r="AV462" s="13" t="s">
        <v>80</v>
      </c>
      <c r="AW462" s="13" t="s">
        <v>34</v>
      </c>
      <c r="AX462" s="13" t="s">
        <v>73</v>
      </c>
      <c r="AY462" s="208" t="s">
        <v>137</v>
      </c>
    </row>
    <row r="463" spans="1:65" s="14" customFormat="1" ht="10.199999999999999">
      <c r="B463" s="209"/>
      <c r="C463" s="210"/>
      <c r="D463" s="194" t="s">
        <v>148</v>
      </c>
      <c r="E463" s="211" t="s">
        <v>28</v>
      </c>
      <c r="F463" s="212" t="s">
        <v>1192</v>
      </c>
      <c r="G463" s="210"/>
      <c r="H463" s="213">
        <v>1.9730000000000001</v>
      </c>
      <c r="I463" s="214"/>
      <c r="J463" s="210"/>
      <c r="K463" s="210"/>
      <c r="L463" s="215"/>
      <c r="M463" s="216"/>
      <c r="N463" s="217"/>
      <c r="O463" s="217"/>
      <c r="P463" s="217"/>
      <c r="Q463" s="217"/>
      <c r="R463" s="217"/>
      <c r="S463" s="217"/>
      <c r="T463" s="218"/>
      <c r="AT463" s="219" t="s">
        <v>148</v>
      </c>
      <c r="AU463" s="219" t="s">
        <v>82</v>
      </c>
      <c r="AV463" s="14" t="s">
        <v>82</v>
      </c>
      <c r="AW463" s="14" t="s">
        <v>34</v>
      </c>
      <c r="AX463" s="14" t="s">
        <v>73</v>
      </c>
      <c r="AY463" s="219" t="s">
        <v>137</v>
      </c>
    </row>
    <row r="464" spans="1:65" s="15" customFormat="1" ht="10.199999999999999">
      <c r="B464" s="220"/>
      <c r="C464" s="221"/>
      <c r="D464" s="194" t="s">
        <v>148</v>
      </c>
      <c r="E464" s="222" t="s">
        <v>28</v>
      </c>
      <c r="F464" s="223" t="s">
        <v>154</v>
      </c>
      <c r="G464" s="221"/>
      <c r="H464" s="224">
        <v>26.555999999999997</v>
      </c>
      <c r="I464" s="225"/>
      <c r="J464" s="221"/>
      <c r="K464" s="221"/>
      <c r="L464" s="226"/>
      <c r="M464" s="227"/>
      <c r="N464" s="228"/>
      <c r="O464" s="228"/>
      <c r="P464" s="228"/>
      <c r="Q464" s="228"/>
      <c r="R464" s="228"/>
      <c r="S464" s="228"/>
      <c r="T464" s="229"/>
      <c r="AT464" s="230" t="s">
        <v>148</v>
      </c>
      <c r="AU464" s="230" t="s">
        <v>82</v>
      </c>
      <c r="AV464" s="15" t="s">
        <v>144</v>
      </c>
      <c r="AW464" s="15" t="s">
        <v>34</v>
      </c>
      <c r="AX464" s="15" t="s">
        <v>80</v>
      </c>
      <c r="AY464" s="230" t="s">
        <v>137</v>
      </c>
    </row>
    <row r="465" spans="1:65" s="2" customFormat="1" ht="16.5" customHeight="1">
      <c r="A465" s="36"/>
      <c r="B465" s="37"/>
      <c r="C465" s="181" t="s">
        <v>629</v>
      </c>
      <c r="D465" s="181" t="s">
        <v>139</v>
      </c>
      <c r="E465" s="182" t="s">
        <v>1193</v>
      </c>
      <c r="F465" s="183" t="s">
        <v>1194</v>
      </c>
      <c r="G465" s="184" t="s">
        <v>142</v>
      </c>
      <c r="H465" s="185">
        <v>30.6</v>
      </c>
      <c r="I465" s="186"/>
      <c r="J465" s="187">
        <f>ROUND(I465*H465,2)</f>
        <v>0</v>
      </c>
      <c r="K465" s="183" t="s">
        <v>143</v>
      </c>
      <c r="L465" s="41"/>
      <c r="M465" s="188" t="s">
        <v>28</v>
      </c>
      <c r="N465" s="189" t="s">
        <v>46</v>
      </c>
      <c r="O465" s="67"/>
      <c r="P465" s="190">
        <f>O465*H465</f>
        <v>0</v>
      </c>
      <c r="Q465" s="190">
        <v>0</v>
      </c>
      <c r="R465" s="190">
        <f>Q465*H465</f>
        <v>0</v>
      </c>
      <c r="S465" s="190">
        <v>0</v>
      </c>
      <c r="T465" s="191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92" t="s">
        <v>282</v>
      </c>
      <c r="AT465" s="192" t="s">
        <v>139</v>
      </c>
      <c r="AU465" s="192" t="s">
        <v>82</v>
      </c>
      <c r="AY465" s="19" t="s">
        <v>137</v>
      </c>
      <c r="BE465" s="193">
        <f>IF(N465="základní",J465,0)</f>
        <v>0</v>
      </c>
      <c r="BF465" s="193">
        <f>IF(N465="snížená",J465,0)</f>
        <v>0</v>
      </c>
      <c r="BG465" s="193">
        <f>IF(N465="zákl. přenesená",J465,0)</f>
        <v>0</v>
      </c>
      <c r="BH465" s="193">
        <f>IF(N465="sníž. přenesená",J465,0)</f>
        <v>0</v>
      </c>
      <c r="BI465" s="193">
        <f>IF(N465="nulová",J465,0)</f>
        <v>0</v>
      </c>
      <c r="BJ465" s="19" t="s">
        <v>144</v>
      </c>
      <c r="BK465" s="193">
        <f>ROUND(I465*H465,2)</f>
        <v>0</v>
      </c>
      <c r="BL465" s="19" t="s">
        <v>282</v>
      </c>
      <c r="BM465" s="192" t="s">
        <v>1195</v>
      </c>
    </row>
    <row r="466" spans="1:65" s="2" customFormat="1" ht="10.199999999999999">
      <c r="A466" s="36"/>
      <c r="B466" s="37"/>
      <c r="C466" s="38"/>
      <c r="D466" s="194" t="s">
        <v>146</v>
      </c>
      <c r="E466" s="38"/>
      <c r="F466" s="195" t="s">
        <v>1196</v>
      </c>
      <c r="G466" s="38"/>
      <c r="H466" s="38"/>
      <c r="I466" s="196"/>
      <c r="J466" s="38"/>
      <c r="K466" s="38"/>
      <c r="L466" s="41"/>
      <c r="M466" s="197"/>
      <c r="N466" s="198"/>
      <c r="O466" s="67"/>
      <c r="P466" s="67"/>
      <c r="Q466" s="67"/>
      <c r="R466" s="67"/>
      <c r="S466" s="67"/>
      <c r="T466" s="68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146</v>
      </c>
      <c r="AU466" s="19" t="s">
        <v>82</v>
      </c>
    </row>
    <row r="467" spans="1:65" s="13" customFormat="1" ht="10.199999999999999">
      <c r="B467" s="199"/>
      <c r="C467" s="200"/>
      <c r="D467" s="194" t="s">
        <v>148</v>
      </c>
      <c r="E467" s="201" t="s">
        <v>28</v>
      </c>
      <c r="F467" s="202" t="s">
        <v>1197</v>
      </c>
      <c r="G467" s="200"/>
      <c r="H467" s="201" t="s">
        <v>28</v>
      </c>
      <c r="I467" s="203"/>
      <c r="J467" s="200"/>
      <c r="K467" s="200"/>
      <c r="L467" s="204"/>
      <c r="M467" s="205"/>
      <c r="N467" s="206"/>
      <c r="O467" s="206"/>
      <c r="P467" s="206"/>
      <c r="Q467" s="206"/>
      <c r="R467" s="206"/>
      <c r="S467" s="206"/>
      <c r="T467" s="207"/>
      <c r="AT467" s="208" t="s">
        <v>148</v>
      </c>
      <c r="AU467" s="208" t="s">
        <v>82</v>
      </c>
      <c r="AV467" s="13" t="s">
        <v>80</v>
      </c>
      <c r="AW467" s="13" t="s">
        <v>34</v>
      </c>
      <c r="AX467" s="13" t="s">
        <v>73</v>
      </c>
      <c r="AY467" s="208" t="s">
        <v>137</v>
      </c>
    </row>
    <row r="468" spans="1:65" s="14" customFormat="1" ht="10.199999999999999">
      <c r="B468" s="209"/>
      <c r="C468" s="210"/>
      <c r="D468" s="194" t="s">
        <v>148</v>
      </c>
      <c r="E468" s="211" t="s">
        <v>28</v>
      </c>
      <c r="F468" s="212" t="s">
        <v>1174</v>
      </c>
      <c r="G468" s="210"/>
      <c r="H468" s="213">
        <v>30.6</v>
      </c>
      <c r="I468" s="214"/>
      <c r="J468" s="210"/>
      <c r="K468" s="210"/>
      <c r="L468" s="215"/>
      <c r="M468" s="216"/>
      <c r="N468" s="217"/>
      <c r="O468" s="217"/>
      <c r="P468" s="217"/>
      <c r="Q468" s="217"/>
      <c r="R468" s="217"/>
      <c r="S468" s="217"/>
      <c r="T468" s="218"/>
      <c r="AT468" s="219" t="s">
        <v>148</v>
      </c>
      <c r="AU468" s="219" t="s">
        <v>82</v>
      </c>
      <c r="AV468" s="14" t="s">
        <v>82</v>
      </c>
      <c r="AW468" s="14" t="s">
        <v>34</v>
      </c>
      <c r="AX468" s="14" t="s">
        <v>80</v>
      </c>
      <c r="AY468" s="219" t="s">
        <v>137</v>
      </c>
    </row>
    <row r="469" spans="1:65" s="2" customFormat="1" ht="16.5" customHeight="1">
      <c r="A469" s="36"/>
      <c r="B469" s="37"/>
      <c r="C469" s="181" t="s">
        <v>1198</v>
      </c>
      <c r="D469" s="181" t="s">
        <v>139</v>
      </c>
      <c r="E469" s="182" t="s">
        <v>1199</v>
      </c>
      <c r="F469" s="183" t="s">
        <v>1200</v>
      </c>
      <c r="G469" s="184" t="s">
        <v>142</v>
      </c>
      <c r="H469" s="185">
        <v>30.6</v>
      </c>
      <c r="I469" s="186"/>
      <c r="J469" s="187">
        <f>ROUND(I469*H469,2)</f>
        <v>0</v>
      </c>
      <c r="K469" s="183" t="s">
        <v>143</v>
      </c>
      <c r="L469" s="41"/>
      <c r="M469" s="188" t="s">
        <v>28</v>
      </c>
      <c r="N469" s="189" t="s">
        <v>46</v>
      </c>
      <c r="O469" s="67"/>
      <c r="P469" s="190">
        <f>O469*H469</f>
        <v>0</v>
      </c>
      <c r="Q469" s="190">
        <v>0</v>
      </c>
      <c r="R469" s="190">
        <f>Q469*H469</f>
        <v>0</v>
      </c>
      <c r="S469" s="190">
        <v>0</v>
      </c>
      <c r="T469" s="191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92" t="s">
        <v>282</v>
      </c>
      <c r="AT469" s="192" t="s">
        <v>139</v>
      </c>
      <c r="AU469" s="192" t="s">
        <v>82</v>
      </c>
      <c r="AY469" s="19" t="s">
        <v>137</v>
      </c>
      <c r="BE469" s="193">
        <f>IF(N469="základní",J469,0)</f>
        <v>0</v>
      </c>
      <c r="BF469" s="193">
        <f>IF(N469="snížená",J469,0)</f>
        <v>0</v>
      </c>
      <c r="BG469" s="193">
        <f>IF(N469="zákl. přenesená",J469,0)</f>
        <v>0</v>
      </c>
      <c r="BH469" s="193">
        <f>IF(N469="sníž. přenesená",J469,0)</f>
        <v>0</v>
      </c>
      <c r="BI469" s="193">
        <f>IF(N469="nulová",J469,0)</f>
        <v>0</v>
      </c>
      <c r="BJ469" s="19" t="s">
        <v>144</v>
      </c>
      <c r="BK469" s="193">
        <f>ROUND(I469*H469,2)</f>
        <v>0</v>
      </c>
      <c r="BL469" s="19" t="s">
        <v>282</v>
      </c>
      <c r="BM469" s="192" t="s">
        <v>1201</v>
      </c>
    </row>
    <row r="470" spans="1:65" s="2" customFormat="1" ht="10.199999999999999">
      <c r="A470" s="36"/>
      <c r="B470" s="37"/>
      <c r="C470" s="38"/>
      <c r="D470" s="194" t="s">
        <v>146</v>
      </c>
      <c r="E470" s="38"/>
      <c r="F470" s="195" t="s">
        <v>1202</v>
      </c>
      <c r="G470" s="38"/>
      <c r="H470" s="38"/>
      <c r="I470" s="196"/>
      <c r="J470" s="38"/>
      <c r="K470" s="38"/>
      <c r="L470" s="41"/>
      <c r="M470" s="197"/>
      <c r="N470" s="198"/>
      <c r="O470" s="67"/>
      <c r="P470" s="67"/>
      <c r="Q470" s="67"/>
      <c r="R470" s="67"/>
      <c r="S470" s="67"/>
      <c r="T470" s="68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9" t="s">
        <v>146</v>
      </c>
      <c r="AU470" s="19" t="s">
        <v>82</v>
      </c>
    </row>
    <row r="471" spans="1:65" s="13" customFormat="1" ht="10.199999999999999">
      <c r="B471" s="199"/>
      <c r="C471" s="200"/>
      <c r="D471" s="194" t="s">
        <v>148</v>
      </c>
      <c r="E471" s="201" t="s">
        <v>28</v>
      </c>
      <c r="F471" s="202" t="s">
        <v>1197</v>
      </c>
      <c r="G471" s="200"/>
      <c r="H471" s="201" t="s">
        <v>28</v>
      </c>
      <c r="I471" s="203"/>
      <c r="J471" s="200"/>
      <c r="K471" s="200"/>
      <c r="L471" s="204"/>
      <c r="M471" s="205"/>
      <c r="N471" s="206"/>
      <c r="O471" s="206"/>
      <c r="P471" s="206"/>
      <c r="Q471" s="206"/>
      <c r="R471" s="206"/>
      <c r="S471" s="206"/>
      <c r="T471" s="207"/>
      <c r="AT471" s="208" t="s">
        <v>148</v>
      </c>
      <c r="AU471" s="208" t="s">
        <v>82</v>
      </c>
      <c r="AV471" s="13" t="s">
        <v>80</v>
      </c>
      <c r="AW471" s="13" t="s">
        <v>34</v>
      </c>
      <c r="AX471" s="13" t="s">
        <v>73</v>
      </c>
      <c r="AY471" s="208" t="s">
        <v>137</v>
      </c>
    </row>
    <row r="472" spans="1:65" s="14" customFormat="1" ht="10.199999999999999">
      <c r="B472" s="209"/>
      <c r="C472" s="210"/>
      <c r="D472" s="194" t="s">
        <v>148</v>
      </c>
      <c r="E472" s="211" t="s">
        <v>28</v>
      </c>
      <c r="F472" s="212" t="s">
        <v>1174</v>
      </c>
      <c r="G472" s="210"/>
      <c r="H472" s="213">
        <v>30.6</v>
      </c>
      <c r="I472" s="214"/>
      <c r="J472" s="210"/>
      <c r="K472" s="210"/>
      <c r="L472" s="215"/>
      <c r="M472" s="216"/>
      <c r="N472" s="217"/>
      <c r="O472" s="217"/>
      <c r="P472" s="217"/>
      <c r="Q472" s="217"/>
      <c r="R472" s="217"/>
      <c r="S472" s="217"/>
      <c r="T472" s="218"/>
      <c r="AT472" s="219" t="s">
        <v>148</v>
      </c>
      <c r="AU472" s="219" t="s">
        <v>82</v>
      </c>
      <c r="AV472" s="14" t="s">
        <v>82</v>
      </c>
      <c r="AW472" s="14" t="s">
        <v>34</v>
      </c>
      <c r="AX472" s="14" t="s">
        <v>80</v>
      </c>
      <c r="AY472" s="219" t="s">
        <v>137</v>
      </c>
    </row>
    <row r="473" spans="1:65" s="2" customFormat="1" ht="16.5" customHeight="1">
      <c r="A473" s="36"/>
      <c r="B473" s="37"/>
      <c r="C473" s="181" t="s">
        <v>1203</v>
      </c>
      <c r="D473" s="181" t="s">
        <v>139</v>
      </c>
      <c r="E473" s="182" t="s">
        <v>1204</v>
      </c>
      <c r="F473" s="183" t="s">
        <v>1205</v>
      </c>
      <c r="G473" s="184" t="s">
        <v>142</v>
      </c>
      <c r="H473" s="185">
        <v>30.6</v>
      </c>
      <c r="I473" s="186"/>
      <c r="J473" s="187">
        <f>ROUND(I473*H473,2)</f>
        <v>0</v>
      </c>
      <c r="K473" s="183" t="s">
        <v>143</v>
      </c>
      <c r="L473" s="41"/>
      <c r="M473" s="188" t="s">
        <v>28</v>
      </c>
      <c r="N473" s="189" t="s">
        <v>46</v>
      </c>
      <c r="O473" s="67"/>
      <c r="P473" s="190">
        <f>O473*H473</f>
        <v>0</v>
      </c>
      <c r="Q473" s="190">
        <v>0</v>
      </c>
      <c r="R473" s="190">
        <f>Q473*H473</f>
        <v>0</v>
      </c>
      <c r="S473" s="190">
        <v>0</v>
      </c>
      <c r="T473" s="191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92" t="s">
        <v>282</v>
      </c>
      <c r="AT473" s="192" t="s">
        <v>139</v>
      </c>
      <c r="AU473" s="192" t="s">
        <v>82</v>
      </c>
      <c r="AY473" s="19" t="s">
        <v>137</v>
      </c>
      <c r="BE473" s="193">
        <f>IF(N473="základní",J473,0)</f>
        <v>0</v>
      </c>
      <c r="BF473" s="193">
        <f>IF(N473="snížená",J473,0)</f>
        <v>0</v>
      </c>
      <c r="BG473" s="193">
        <f>IF(N473="zákl. přenesená",J473,0)</f>
        <v>0</v>
      </c>
      <c r="BH473" s="193">
        <f>IF(N473="sníž. přenesená",J473,0)</f>
        <v>0</v>
      </c>
      <c r="BI473" s="193">
        <f>IF(N473="nulová",J473,0)</f>
        <v>0</v>
      </c>
      <c r="BJ473" s="19" t="s">
        <v>144</v>
      </c>
      <c r="BK473" s="193">
        <f>ROUND(I473*H473,2)</f>
        <v>0</v>
      </c>
      <c r="BL473" s="19" t="s">
        <v>282</v>
      </c>
      <c r="BM473" s="192" t="s">
        <v>1206</v>
      </c>
    </row>
    <row r="474" spans="1:65" s="2" customFormat="1" ht="10.199999999999999">
      <c r="A474" s="36"/>
      <c r="B474" s="37"/>
      <c r="C474" s="38"/>
      <c r="D474" s="194" t="s">
        <v>146</v>
      </c>
      <c r="E474" s="38"/>
      <c r="F474" s="195" t="s">
        <v>1207</v>
      </c>
      <c r="G474" s="38"/>
      <c r="H474" s="38"/>
      <c r="I474" s="196"/>
      <c r="J474" s="38"/>
      <c r="K474" s="38"/>
      <c r="L474" s="41"/>
      <c r="M474" s="197"/>
      <c r="N474" s="198"/>
      <c r="O474" s="67"/>
      <c r="P474" s="67"/>
      <c r="Q474" s="67"/>
      <c r="R474" s="67"/>
      <c r="S474" s="67"/>
      <c r="T474" s="68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T474" s="19" t="s">
        <v>146</v>
      </c>
      <c r="AU474" s="19" t="s">
        <v>82</v>
      </c>
    </row>
    <row r="475" spans="1:65" s="13" customFormat="1" ht="10.199999999999999">
      <c r="B475" s="199"/>
      <c r="C475" s="200"/>
      <c r="D475" s="194" t="s">
        <v>148</v>
      </c>
      <c r="E475" s="201" t="s">
        <v>28</v>
      </c>
      <c r="F475" s="202" t="s">
        <v>1197</v>
      </c>
      <c r="G475" s="200"/>
      <c r="H475" s="201" t="s">
        <v>28</v>
      </c>
      <c r="I475" s="203"/>
      <c r="J475" s="200"/>
      <c r="K475" s="200"/>
      <c r="L475" s="204"/>
      <c r="M475" s="205"/>
      <c r="N475" s="206"/>
      <c r="O475" s="206"/>
      <c r="P475" s="206"/>
      <c r="Q475" s="206"/>
      <c r="R475" s="206"/>
      <c r="S475" s="206"/>
      <c r="T475" s="207"/>
      <c r="AT475" s="208" t="s">
        <v>148</v>
      </c>
      <c r="AU475" s="208" t="s">
        <v>82</v>
      </c>
      <c r="AV475" s="13" t="s">
        <v>80</v>
      </c>
      <c r="AW475" s="13" t="s">
        <v>34</v>
      </c>
      <c r="AX475" s="13" t="s">
        <v>73</v>
      </c>
      <c r="AY475" s="208" t="s">
        <v>137</v>
      </c>
    </row>
    <row r="476" spans="1:65" s="14" customFormat="1" ht="10.199999999999999">
      <c r="B476" s="209"/>
      <c r="C476" s="210"/>
      <c r="D476" s="194" t="s">
        <v>148</v>
      </c>
      <c r="E476" s="211" t="s">
        <v>28</v>
      </c>
      <c r="F476" s="212" t="s">
        <v>1174</v>
      </c>
      <c r="G476" s="210"/>
      <c r="H476" s="213">
        <v>30.6</v>
      </c>
      <c r="I476" s="214"/>
      <c r="J476" s="210"/>
      <c r="K476" s="210"/>
      <c r="L476" s="215"/>
      <c r="M476" s="216"/>
      <c r="N476" s="217"/>
      <c r="O476" s="217"/>
      <c r="P476" s="217"/>
      <c r="Q476" s="217"/>
      <c r="R476" s="217"/>
      <c r="S476" s="217"/>
      <c r="T476" s="218"/>
      <c r="AT476" s="219" t="s">
        <v>148</v>
      </c>
      <c r="AU476" s="219" t="s">
        <v>82</v>
      </c>
      <c r="AV476" s="14" t="s">
        <v>82</v>
      </c>
      <c r="AW476" s="14" t="s">
        <v>34</v>
      </c>
      <c r="AX476" s="14" t="s">
        <v>80</v>
      </c>
      <c r="AY476" s="219" t="s">
        <v>137</v>
      </c>
    </row>
    <row r="477" spans="1:65" s="2" customFormat="1" ht="16.5" customHeight="1">
      <c r="A477" s="36"/>
      <c r="B477" s="37"/>
      <c r="C477" s="181" t="s">
        <v>1208</v>
      </c>
      <c r="D477" s="181" t="s">
        <v>139</v>
      </c>
      <c r="E477" s="182" t="s">
        <v>1209</v>
      </c>
      <c r="F477" s="183" t="s">
        <v>1210</v>
      </c>
      <c r="G477" s="184" t="s">
        <v>142</v>
      </c>
      <c r="H477" s="185">
        <v>14.74</v>
      </c>
      <c r="I477" s="186"/>
      <c r="J477" s="187">
        <f>ROUND(I477*H477,2)</f>
        <v>0</v>
      </c>
      <c r="K477" s="183" t="s">
        <v>143</v>
      </c>
      <c r="L477" s="41"/>
      <c r="M477" s="188" t="s">
        <v>28</v>
      </c>
      <c r="N477" s="189" t="s">
        <v>46</v>
      </c>
      <c r="O477" s="67"/>
      <c r="P477" s="190">
        <f>O477*H477</f>
        <v>0</v>
      </c>
      <c r="Q477" s="190">
        <v>0</v>
      </c>
      <c r="R477" s="190">
        <f>Q477*H477</f>
        <v>0</v>
      </c>
      <c r="S477" s="190">
        <v>0</v>
      </c>
      <c r="T477" s="191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92" t="s">
        <v>282</v>
      </c>
      <c r="AT477" s="192" t="s">
        <v>139</v>
      </c>
      <c r="AU477" s="192" t="s">
        <v>82</v>
      </c>
      <c r="AY477" s="19" t="s">
        <v>137</v>
      </c>
      <c r="BE477" s="193">
        <f>IF(N477="základní",J477,0)</f>
        <v>0</v>
      </c>
      <c r="BF477" s="193">
        <f>IF(N477="snížená",J477,0)</f>
        <v>0</v>
      </c>
      <c r="BG477" s="193">
        <f>IF(N477="zákl. přenesená",J477,0)</f>
        <v>0</v>
      </c>
      <c r="BH477" s="193">
        <f>IF(N477="sníž. přenesená",J477,0)</f>
        <v>0</v>
      </c>
      <c r="BI477" s="193">
        <f>IF(N477="nulová",J477,0)</f>
        <v>0</v>
      </c>
      <c r="BJ477" s="19" t="s">
        <v>144</v>
      </c>
      <c r="BK477" s="193">
        <f>ROUND(I477*H477,2)</f>
        <v>0</v>
      </c>
      <c r="BL477" s="19" t="s">
        <v>282</v>
      </c>
      <c r="BM477" s="192" t="s">
        <v>1211</v>
      </c>
    </row>
    <row r="478" spans="1:65" s="2" customFormat="1" ht="10.199999999999999">
      <c r="A478" s="36"/>
      <c r="B478" s="37"/>
      <c r="C478" s="38"/>
      <c r="D478" s="194" t="s">
        <v>146</v>
      </c>
      <c r="E478" s="38"/>
      <c r="F478" s="195" t="s">
        <v>1212</v>
      </c>
      <c r="G478" s="38"/>
      <c r="H478" s="38"/>
      <c r="I478" s="196"/>
      <c r="J478" s="38"/>
      <c r="K478" s="38"/>
      <c r="L478" s="41"/>
      <c r="M478" s="197"/>
      <c r="N478" s="198"/>
      <c r="O478" s="67"/>
      <c r="P478" s="67"/>
      <c r="Q478" s="67"/>
      <c r="R478" s="67"/>
      <c r="S478" s="67"/>
      <c r="T478" s="68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146</v>
      </c>
      <c r="AU478" s="19" t="s">
        <v>82</v>
      </c>
    </row>
    <row r="479" spans="1:65" s="13" customFormat="1" ht="10.199999999999999">
      <c r="B479" s="199"/>
      <c r="C479" s="200"/>
      <c r="D479" s="194" t="s">
        <v>148</v>
      </c>
      <c r="E479" s="201" t="s">
        <v>28</v>
      </c>
      <c r="F479" s="202" t="s">
        <v>1213</v>
      </c>
      <c r="G479" s="200"/>
      <c r="H479" s="201" t="s">
        <v>28</v>
      </c>
      <c r="I479" s="203"/>
      <c r="J479" s="200"/>
      <c r="K479" s="200"/>
      <c r="L479" s="204"/>
      <c r="M479" s="205"/>
      <c r="N479" s="206"/>
      <c r="O479" s="206"/>
      <c r="P479" s="206"/>
      <c r="Q479" s="206"/>
      <c r="R479" s="206"/>
      <c r="S479" s="206"/>
      <c r="T479" s="207"/>
      <c r="AT479" s="208" t="s">
        <v>148</v>
      </c>
      <c r="AU479" s="208" t="s">
        <v>82</v>
      </c>
      <c r="AV479" s="13" t="s">
        <v>80</v>
      </c>
      <c r="AW479" s="13" t="s">
        <v>34</v>
      </c>
      <c r="AX479" s="13" t="s">
        <v>73</v>
      </c>
      <c r="AY479" s="208" t="s">
        <v>137</v>
      </c>
    </row>
    <row r="480" spans="1:65" s="14" customFormat="1" ht="10.199999999999999">
      <c r="B480" s="209"/>
      <c r="C480" s="210"/>
      <c r="D480" s="194" t="s">
        <v>148</v>
      </c>
      <c r="E480" s="211" t="s">
        <v>28</v>
      </c>
      <c r="F480" s="212" t="s">
        <v>1180</v>
      </c>
      <c r="G480" s="210"/>
      <c r="H480" s="213">
        <v>14.74</v>
      </c>
      <c r="I480" s="214"/>
      <c r="J480" s="210"/>
      <c r="K480" s="210"/>
      <c r="L480" s="215"/>
      <c r="M480" s="216"/>
      <c r="N480" s="217"/>
      <c r="O480" s="217"/>
      <c r="P480" s="217"/>
      <c r="Q480" s="217"/>
      <c r="R480" s="217"/>
      <c r="S480" s="217"/>
      <c r="T480" s="218"/>
      <c r="AT480" s="219" t="s">
        <v>148</v>
      </c>
      <c r="AU480" s="219" t="s">
        <v>82</v>
      </c>
      <c r="AV480" s="14" t="s">
        <v>82</v>
      </c>
      <c r="AW480" s="14" t="s">
        <v>34</v>
      </c>
      <c r="AX480" s="14" t="s">
        <v>80</v>
      </c>
      <c r="AY480" s="219" t="s">
        <v>137</v>
      </c>
    </row>
    <row r="481" spans="1:65" s="2" customFormat="1" ht="16.5" customHeight="1">
      <c r="A481" s="36"/>
      <c r="B481" s="37"/>
      <c r="C481" s="181" t="s">
        <v>1214</v>
      </c>
      <c r="D481" s="181" t="s">
        <v>139</v>
      </c>
      <c r="E481" s="182" t="s">
        <v>1215</v>
      </c>
      <c r="F481" s="183" t="s">
        <v>1216</v>
      </c>
      <c r="G481" s="184" t="s">
        <v>142</v>
      </c>
      <c r="H481" s="185">
        <v>14.74</v>
      </c>
      <c r="I481" s="186"/>
      <c r="J481" s="187">
        <f>ROUND(I481*H481,2)</f>
        <v>0</v>
      </c>
      <c r="K481" s="183" t="s">
        <v>143</v>
      </c>
      <c r="L481" s="41"/>
      <c r="M481" s="188" t="s">
        <v>28</v>
      </c>
      <c r="N481" s="189" t="s">
        <v>46</v>
      </c>
      <c r="O481" s="67"/>
      <c r="P481" s="190">
        <f>O481*H481</f>
        <v>0</v>
      </c>
      <c r="Q481" s="190">
        <v>0</v>
      </c>
      <c r="R481" s="190">
        <f>Q481*H481</f>
        <v>0</v>
      </c>
      <c r="S481" s="190">
        <v>0</v>
      </c>
      <c r="T481" s="191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92" t="s">
        <v>282</v>
      </c>
      <c r="AT481" s="192" t="s">
        <v>139</v>
      </c>
      <c r="AU481" s="192" t="s">
        <v>82</v>
      </c>
      <c r="AY481" s="19" t="s">
        <v>137</v>
      </c>
      <c r="BE481" s="193">
        <f>IF(N481="základní",J481,0)</f>
        <v>0</v>
      </c>
      <c r="BF481" s="193">
        <f>IF(N481="snížená",J481,0)</f>
        <v>0</v>
      </c>
      <c r="BG481" s="193">
        <f>IF(N481="zákl. přenesená",J481,0)</f>
        <v>0</v>
      </c>
      <c r="BH481" s="193">
        <f>IF(N481="sníž. přenesená",J481,0)</f>
        <v>0</v>
      </c>
      <c r="BI481" s="193">
        <f>IF(N481="nulová",J481,0)</f>
        <v>0</v>
      </c>
      <c r="BJ481" s="19" t="s">
        <v>144</v>
      </c>
      <c r="BK481" s="193">
        <f>ROUND(I481*H481,2)</f>
        <v>0</v>
      </c>
      <c r="BL481" s="19" t="s">
        <v>282</v>
      </c>
      <c r="BM481" s="192" t="s">
        <v>1217</v>
      </c>
    </row>
    <row r="482" spans="1:65" s="2" customFormat="1" ht="10.199999999999999">
      <c r="A482" s="36"/>
      <c r="B482" s="37"/>
      <c r="C482" s="38"/>
      <c r="D482" s="194" t="s">
        <v>146</v>
      </c>
      <c r="E482" s="38"/>
      <c r="F482" s="195" t="s">
        <v>1218</v>
      </c>
      <c r="G482" s="38"/>
      <c r="H482" s="38"/>
      <c r="I482" s="196"/>
      <c r="J482" s="38"/>
      <c r="K482" s="38"/>
      <c r="L482" s="41"/>
      <c r="M482" s="197"/>
      <c r="N482" s="198"/>
      <c r="O482" s="67"/>
      <c r="P482" s="67"/>
      <c r="Q482" s="67"/>
      <c r="R482" s="67"/>
      <c r="S482" s="67"/>
      <c r="T482" s="68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146</v>
      </c>
      <c r="AU482" s="19" t="s">
        <v>82</v>
      </c>
    </row>
    <row r="483" spans="1:65" s="13" customFormat="1" ht="10.199999999999999">
      <c r="B483" s="199"/>
      <c r="C483" s="200"/>
      <c r="D483" s="194" t="s">
        <v>148</v>
      </c>
      <c r="E483" s="201" t="s">
        <v>28</v>
      </c>
      <c r="F483" s="202" t="s">
        <v>1213</v>
      </c>
      <c r="G483" s="200"/>
      <c r="H483" s="201" t="s">
        <v>28</v>
      </c>
      <c r="I483" s="203"/>
      <c r="J483" s="200"/>
      <c r="K483" s="200"/>
      <c r="L483" s="204"/>
      <c r="M483" s="205"/>
      <c r="N483" s="206"/>
      <c r="O483" s="206"/>
      <c r="P483" s="206"/>
      <c r="Q483" s="206"/>
      <c r="R483" s="206"/>
      <c r="S483" s="206"/>
      <c r="T483" s="207"/>
      <c r="AT483" s="208" t="s">
        <v>148</v>
      </c>
      <c r="AU483" s="208" t="s">
        <v>82</v>
      </c>
      <c r="AV483" s="13" t="s">
        <v>80</v>
      </c>
      <c r="AW483" s="13" t="s">
        <v>34</v>
      </c>
      <c r="AX483" s="13" t="s">
        <v>73</v>
      </c>
      <c r="AY483" s="208" t="s">
        <v>137</v>
      </c>
    </row>
    <row r="484" spans="1:65" s="14" customFormat="1" ht="10.199999999999999">
      <c r="B484" s="209"/>
      <c r="C484" s="210"/>
      <c r="D484" s="194" t="s">
        <v>148</v>
      </c>
      <c r="E484" s="211" t="s">
        <v>28</v>
      </c>
      <c r="F484" s="212" t="s">
        <v>1180</v>
      </c>
      <c r="G484" s="210"/>
      <c r="H484" s="213">
        <v>14.74</v>
      </c>
      <c r="I484" s="214"/>
      <c r="J484" s="210"/>
      <c r="K484" s="210"/>
      <c r="L484" s="215"/>
      <c r="M484" s="216"/>
      <c r="N484" s="217"/>
      <c r="O484" s="217"/>
      <c r="P484" s="217"/>
      <c r="Q484" s="217"/>
      <c r="R484" s="217"/>
      <c r="S484" s="217"/>
      <c r="T484" s="218"/>
      <c r="AT484" s="219" t="s">
        <v>148</v>
      </c>
      <c r="AU484" s="219" t="s">
        <v>82</v>
      </c>
      <c r="AV484" s="14" t="s">
        <v>82</v>
      </c>
      <c r="AW484" s="14" t="s">
        <v>34</v>
      </c>
      <c r="AX484" s="14" t="s">
        <v>80</v>
      </c>
      <c r="AY484" s="219" t="s">
        <v>137</v>
      </c>
    </row>
    <row r="485" spans="1:65" s="2" customFormat="1" ht="16.5" customHeight="1">
      <c r="A485" s="36"/>
      <c r="B485" s="37"/>
      <c r="C485" s="181" t="s">
        <v>1219</v>
      </c>
      <c r="D485" s="181" t="s">
        <v>139</v>
      </c>
      <c r="E485" s="182" t="s">
        <v>1220</v>
      </c>
      <c r="F485" s="183" t="s">
        <v>1221</v>
      </c>
      <c r="G485" s="184" t="s">
        <v>142</v>
      </c>
      <c r="H485" s="185">
        <v>14.74</v>
      </c>
      <c r="I485" s="186"/>
      <c r="J485" s="187">
        <f>ROUND(I485*H485,2)</f>
        <v>0</v>
      </c>
      <c r="K485" s="183" t="s">
        <v>143</v>
      </c>
      <c r="L485" s="41"/>
      <c r="M485" s="188" t="s">
        <v>28</v>
      </c>
      <c r="N485" s="189" t="s">
        <v>46</v>
      </c>
      <c r="O485" s="67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92" t="s">
        <v>282</v>
      </c>
      <c r="AT485" s="192" t="s">
        <v>139</v>
      </c>
      <c r="AU485" s="192" t="s">
        <v>82</v>
      </c>
      <c r="AY485" s="19" t="s">
        <v>137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19" t="s">
        <v>144</v>
      </c>
      <c r="BK485" s="193">
        <f>ROUND(I485*H485,2)</f>
        <v>0</v>
      </c>
      <c r="BL485" s="19" t="s">
        <v>282</v>
      </c>
      <c r="BM485" s="192" t="s">
        <v>1222</v>
      </c>
    </row>
    <row r="486" spans="1:65" s="2" customFormat="1" ht="10.199999999999999">
      <c r="A486" s="36"/>
      <c r="B486" s="37"/>
      <c r="C486" s="38"/>
      <c r="D486" s="194" t="s">
        <v>146</v>
      </c>
      <c r="E486" s="38"/>
      <c r="F486" s="195" t="s">
        <v>1223</v>
      </c>
      <c r="G486" s="38"/>
      <c r="H486" s="38"/>
      <c r="I486" s="196"/>
      <c r="J486" s="38"/>
      <c r="K486" s="38"/>
      <c r="L486" s="41"/>
      <c r="M486" s="197"/>
      <c r="N486" s="198"/>
      <c r="O486" s="67"/>
      <c r="P486" s="67"/>
      <c r="Q486" s="67"/>
      <c r="R486" s="67"/>
      <c r="S486" s="67"/>
      <c r="T486" s="68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146</v>
      </c>
      <c r="AU486" s="19" t="s">
        <v>82</v>
      </c>
    </row>
    <row r="487" spans="1:65" s="13" customFormat="1" ht="10.199999999999999">
      <c r="B487" s="199"/>
      <c r="C487" s="200"/>
      <c r="D487" s="194" t="s">
        <v>148</v>
      </c>
      <c r="E487" s="201" t="s">
        <v>28</v>
      </c>
      <c r="F487" s="202" t="s">
        <v>1213</v>
      </c>
      <c r="G487" s="200"/>
      <c r="H487" s="201" t="s">
        <v>28</v>
      </c>
      <c r="I487" s="203"/>
      <c r="J487" s="200"/>
      <c r="K487" s="200"/>
      <c r="L487" s="204"/>
      <c r="M487" s="205"/>
      <c r="N487" s="206"/>
      <c r="O487" s="206"/>
      <c r="P487" s="206"/>
      <c r="Q487" s="206"/>
      <c r="R487" s="206"/>
      <c r="S487" s="206"/>
      <c r="T487" s="207"/>
      <c r="AT487" s="208" t="s">
        <v>148</v>
      </c>
      <c r="AU487" s="208" t="s">
        <v>82</v>
      </c>
      <c r="AV487" s="13" t="s">
        <v>80</v>
      </c>
      <c r="AW487" s="13" t="s">
        <v>34</v>
      </c>
      <c r="AX487" s="13" t="s">
        <v>73</v>
      </c>
      <c r="AY487" s="208" t="s">
        <v>137</v>
      </c>
    </row>
    <row r="488" spans="1:65" s="14" customFormat="1" ht="10.199999999999999">
      <c r="B488" s="209"/>
      <c r="C488" s="210"/>
      <c r="D488" s="194" t="s">
        <v>148</v>
      </c>
      <c r="E488" s="211" t="s">
        <v>28</v>
      </c>
      <c r="F488" s="212" t="s">
        <v>1180</v>
      </c>
      <c r="G488" s="210"/>
      <c r="H488" s="213">
        <v>14.74</v>
      </c>
      <c r="I488" s="214"/>
      <c r="J488" s="210"/>
      <c r="K488" s="210"/>
      <c r="L488" s="215"/>
      <c r="M488" s="216"/>
      <c r="N488" s="217"/>
      <c r="O488" s="217"/>
      <c r="P488" s="217"/>
      <c r="Q488" s="217"/>
      <c r="R488" s="217"/>
      <c r="S488" s="217"/>
      <c r="T488" s="218"/>
      <c r="AT488" s="219" t="s">
        <v>148</v>
      </c>
      <c r="AU488" s="219" t="s">
        <v>82</v>
      </c>
      <c r="AV488" s="14" t="s">
        <v>82</v>
      </c>
      <c r="AW488" s="14" t="s">
        <v>34</v>
      </c>
      <c r="AX488" s="14" t="s">
        <v>80</v>
      </c>
      <c r="AY488" s="219" t="s">
        <v>137</v>
      </c>
    </row>
    <row r="489" spans="1:65" s="2" customFormat="1" ht="16.5" customHeight="1">
      <c r="A489" s="36"/>
      <c r="B489" s="37"/>
      <c r="C489" s="181" t="s">
        <v>1224</v>
      </c>
      <c r="D489" s="181" t="s">
        <v>139</v>
      </c>
      <c r="E489" s="182" t="s">
        <v>1225</v>
      </c>
      <c r="F489" s="183" t="s">
        <v>1226</v>
      </c>
      <c r="G489" s="184" t="s">
        <v>142</v>
      </c>
      <c r="H489" s="185">
        <v>26.556000000000001</v>
      </c>
      <c r="I489" s="186"/>
      <c r="J489" s="187">
        <f>ROUND(I489*H489,2)</f>
        <v>0</v>
      </c>
      <c r="K489" s="183" t="s">
        <v>143</v>
      </c>
      <c r="L489" s="41"/>
      <c r="M489" s="188" t="s">
        <v>28</v>
      </c>
      <c r="N489" s="189" t="s">
        <v>46</v>
      </c>
      <c r="O489" s="67"/>
      <c r="P489" s="190">
        <f>O489*H489</f>
        <v>0</v>
      </c>
      <c r="Q489" s="190">
        <v>0</v>
      </c>
      <c r="R489" s="190">
        <f>Q489*H489</f>
        <v>0</v>
      </c>
      <c r="S489" s="190">
        <v>0</v>
      </c>
      <c r="T489" s="191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92" t="s">
        <v>282</v>
      </c>
      <c r="AT489" s="192" t="s">
        <v>139</v>
      </c>
      <c r="AU489" s="192" t="s">
        <v>82</v>
      </c>
      <c r="AY489" s="19" t="s">
        <v>137</v>
      </c>
      <c r="BE489" s="193">
        <f>IF(N489="základní",J489,0)</f>
        <v>0</v>
      </c>
      <c r="BF489" s="193">
        <f>IF(N489="snížená",J489,0)</f>
        <v>0</v>
      </c>
      <c r="BG489" s="193">
        <f>IF(N489="zákl. přenesená",J489,0)</f>
        <v>0</v>
      </c>
      <c r="BH489" s="193">
        <f>IF(N489="sníž. přenesená",J489,0)</f>
        <v>0</v>
      </c>
      <c r="BI489" s="193">
        <f>IF(N489="nulová",J489,0)</f>
        <v>0</v>
      </c>
      <c r="BJ489" s="19" t="s">
        <v>144</v>
      </c>
      <c r="BK489" s="193">
        <f>ROUND(I489*H489,2)</f>
        <v>0</v>
      </c>
      <c r="BL489" s="19" t="s">
        <v>282</v>
      </c>
      <c r="BM489" s="192" t="s">
        <v>1227</v>
      </c>
    </row>
    <row r="490" spans="1:65" s="2" customFormat="1" ht="10.199999999999999">
      <c r="A490" s="36"/>
      <c r="B490" s="37"/>
      <c r="C490" s="38"/>
      <c r="D490" s="194" t="s">
        <v>146</v>
      </c>
      <c r="E490" s="38"/>
      <c r="F490" s="195" t="s">
        <v>1228</v>
      </c>
      <c r="G490" s="38"/>
      <c r="H490" s="38"/>
      <c r="I490" s="196"/>
      <c r="J490" s="38"/>
      <c r="K490" s="38"/>
      <c r="L490" s="41"/>
      <c r="M490" s="197"/>
      <c r="N490" s="198"/>
      <c r="O490" s="67"/>
      <c r="P490" s="67"/>
      <c r="Q490" s="67"/>
      <c r="R490" s="67"/>
      <c r="S490" s="67"/>
      <c r="T490" s="68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9" t="s">
        <v>146</v>
      </c>
      <c r="AU490" s="19" t="s">
        <v>82</v>
      </c>
    </row>
    <row r="491" spans="1:65" s="13" customFormat="1" ht="10.199999999999999">
      <c r="B491" s="199"/>
      <c r="C491" s="200"/>
      <c r="D491" s="194" t="s">
        <v>148</v>
      </c>
      <c r="E491" s="201" t="s">
        <v>28</v>
      </c>
      <c r="F491" s="202" t="s">
        <v>1229</v>
      </c>
      <c r="G491" s="200"/>
      <c r="H491" s="201" t="s">
        <v>28</v>
      </c>
      <c r="I491" s="203"/>
      <c r="J491" s="200"/>
      <c r="K491" s="200"/>
      <c r="L491" s="204"/>
      <c r="M491" s="205"/>
      <c r="N491" s="206"/>
      <c r="O491" s="206"/>
      <c r="P491" s="206"/>
      <c r="Q491" s="206"/>
      <c r="R491" s="206"/>
      <c r="S491" s="206"/>
      <c r="T491" s="207"/>
      <c r="AT491" s="208" t="s">
        <v>148</v>
      </c>
      <c r="AU491" s="208" t="s">
        <v>82</v>
      </c>
      <c r="AV491" s="13" t="s">
        <v>80</v>
      </c>
      <c r="AW491" s="13" t="s">
        <v>34</v>
      </c>
      <c r="AX491" s="13" t="s">
        <v>73</v>
      </c>
      <c r="AY491" s="208" t="s">
        <v>137</v>
      </c>
    </row>
    <row r="492" spans="1:65" s="13" customFormat="1" ht="10.199999999999999">
      <c r="B492" s="199"/>
      <c r="C492" s="200"/>
      <c r="D492" s="194" t="s">
        <v>148</v>
      </c>
      <c r="E492" s="201" t="s">
        <v>28</v>
      </c>
      <c r="F492" s="202" t="s">
        <v>1187</v>
      </c>
      <c r="G492" s="200"/>
      <c r="H492" s="201" t="s">
        <v>28</v>
      </c>
      <c r="I492" s="203"/>
      <c r="J492" s="200"/>
      <c r="K492" s="200"/>
      <c r="L492" s="204"/>
      <c r="M492" s="205"/>
      <c r="N492" s="206"/>
      <c r="O492" s="206"/>
      <c r="P492" s="206"/>
      <c r="Q492" s="206"/>
      <c r="R492" s="206"/>
      <c r="S492" s="206"/>
      <c r="T492" s="207"/>
      <c r="AT492" s="208" t="s">
        <v>148</v>
      </c>
      <c r="AU492" s="208" t="s">
        <v>82</v>
      </c>
      <c r="AV492" s="13" t="s">
        <v>80</v>
      </c>
      <c r="AW492" s="13" t="s">
        <v>34</v>
      </c>
      <c r="AX492" s="13" t="s">
        <v>73</v>
      </c>
      <c r="AY492" s="208" t="s">
        <v>137</v>
      </c>
    </row>
    <row r="493" spans="1:65" s="14" customFormat="1" ht="10.199999999999999">
      <c r="B493" s="209"/>
      <c r="C493" s="210"/>
      <c r="D493" s="194" t="s">
        <v>148</v>
      </c>
      <c r="E493" s="211" t="s">
        <v>28</v>
      </c>
      <c r="F493" s="212" t="s">
        <v>1188</v>
      </c>
      <c r="G493" s="210"/>
      <c r="H493" s="213">
        <v>12.792</v>
      </c>
      <c r="I493" s="214"/>
      <c r="J493" s="210"/>
      <c r="K493" s="210"/>
      <c r="L493" s="215"/>
      <c r="M493" s="216"/>
      <c r="N493" s="217"/>
      <c r="O493" s="217"/>
      <c r="P493" s="217"/>
      <c r="Q493" s="217"/>
      <c r="R493" s="217"/>
      <c r="S493" s="217"/>
      <c r="T493" s="218"/>
      <c r="AT493" s="219" t="s">
        <v>148</v>
      </c>
      <c r="AU493" s="219" t="s">
        <v>82</v>
      </c>
      <c r="AV493" s="14" t="s">
        <v>82</v>
      </c>
      <c r="AW493" s="14" t="s">
        <v>34</v>
      </c>
      <c r="AX493" s="14" t="s">
        <v>73</v>
      </c>
      <c r="AY493" s="219" t="s">
        <v>137</v>
      </c>
    </row>
    <row r="494" spans="1:65" s="13" customFormat="1" ht="10.199999999999999">
      <c r="B494" s="199"/>
      <c r="C494" s="200"/>
      <c r="D494" s="194" t="s">
        <v>148</v>
      </c>
      <c r="E494" s="201" t="s">
        <v>28</v>
      </c>
      <c r="F494" s="202" t="s">
        <v>1230</v>
      </c>
      <c r="G494" s="200"/>
      <c r="H494" s="201" t="s">
        <v>28</v>
      </c>
      <c r="I494" s="203"/>
      <c r="J494" s="200"/>
      <c r="K494" s="200"/>
      <c r="L494" s="204"/>
      <c r="M494" s="205"/>
      <c r="N494" s="206"/>
      <c r="O494" s="206"/>
      <c r="P494" s="206"/>
      <c r="Q494" s="206"/>
      <c r="R494" s="206"/>
      <c r="S494" s="206"/>
      <c r="T494" s="207"/>
      <c r="AT494" s="208" t="s">
        <v>148</v>
      </c>
      <c r="AU494" s="208" t="s">
        <v>82</v>
      </c>
      <c r="AV494" s="13" t="s">
        <v>80</v>
      </c>
      <c r="AW494" s="13" t="s">
        <v>34</v>
      </c>
      <c r="AX494" s="13" t="s">
        <v>73</v>
      </c>
      <c r="AY494" s="208" t="s">
        <v>137</v>
      </c>
    </row>
    <row r="495" spans="1:65" s="14" customFormat="1" ht="10.199999999999999">
      <c r="B495" s="209"/>
      <c r="C495" s="210"/>
      <c r="D495" s="194" t="s">
        <v>148</v>
      </c>
      <c r="E495" s="211" t="s">
        <v>28</v>
      </c>
      <c r="F495" s="212" t="s">
        <v>1190</v>
      </c>
      <c r="G495" s="210"/>
      <c r="H495" s="213">
        <v>11.791</v>
      </c>
      <c r="I495" s="214"/>
      <c r="J495" s="210"/>
      <c r="K495" s="210"/>
      <c r="L495" s="215"/>
      <c r="M495" s="216"/>
      <c r="N495" s="217"/>
      <c r="O495" s="217"/>
      <c r="P495" s="217"/>
      <c r="Q495" s="217"/>
      <c r="R495" s="217"/>
      <c r="S495" s="217"/>
      <c r="T495" s="218"/>
      <c r="AT495" s="219" t="s">
        <v>148</v>
      </c>
      <c r="AU495" s="219" t="s">
        <v>82</v>
      </c>
      <c r="AV495" s="14" t="s">
        <v>82</v>
      </c>
      <c r="AW495" s="14" t="s">
        <v>34</v>
      </c>
      <c r="AX495" s="14" t="s">
        <v>73</v>
      </c>
      <c r="AY495" s="219" t="s">
        <v>137</v>
      </c>
    </row>
    <row r="496" spans="1:65" s="13" customFormat="1" ht="10.199999999999999">
      <c r="B496" s="199"/>
      <c r="C496" s="200"/>
      <c r="D496" s="194" t="s">
        <v>148</v>
      </c>
      <c r="E496" s="201" t="s">
        <v>28</v>
      </c>
      <c r="F496" s="202" t="s">
        <v>1191</v>
      </c>
      <c r="G496" s="200"/>
      <c r="H496" s="201" t="s">
        <v>28</v>
      </c>
      <c r="I496" s="203"/>
      <c r="J496" s="200"/>
      <c r="K496" s="200"/>
      <c r="L496" s="204"/>
      <c r="M496" s="205"/>
      <c r="N496" s="206"/>
      <c r="O496" s="206"/>
      <c r="P496" s="206"/>
      <c r="Q496" s="206"/>
      <c r="R496" s="206"/>
      <c r="S496" s="206"/>
      <c r="T496" s="207"/>
      <c r="AT496" s="208" t="s">
        <v>148</v>
      </c>
      <c r="AU496" s="208" t="s">
        <v>82</v>
      </c>
      <c r="AV496" s="13" t="s">
        <v>80</v>
      </c>
      <c r="AW496" s="13" t="s">
        <v>34</v>
      </c>
      <c r="AX496" s="13" t="s">
        <v>73</v>
      </c>
      <c r="AY496" s="208" t="s">
        <v>137</v>
      </c>
    </row>
    <row r="497" spans="1:65" s="14" customFormat="1" ht="10.199999999999999">
      <c r="B497" s="209"/>
      <c r="C497" s="210"/>
      <c r="D497" s="194" t="s">
        <v>148</v>
      </c>
      <c r="E497" s="211" t="s">
        <v>28</v>
      </c>
      <c r="F497" s="212" t="s">
        <v>1192</v>
      </c>
      <c r="G497" s="210"/>
      <c r="H497" s="213">
        <v>1.9730000000000001</v>
      </c>
      <c r="I497" s="214"/>
      <c r="J497" s="210"/>
      <c r="K497" s="210"/>
      <c r="L497" s="215"/>
      <c r="M497" s="216"/>
      <c r="N497" s="217"/>
      <c r="O497" s="217"/>
      <c r="P497" s="217"/>
      <c r="Q497" s="217"/>
      <c r="R497" s="217"/>
      <c r="S497" s="217"/>
      <c r="T497" s="218"/>
      <c r="AT497" s="219" t="s">
        <v>148</v>
      </c>
      <c r="AU497" s="219" t="s">
        <v>82</v>
      </c>
      <c r="AV497" s="14" t="s">
        <v>82</v>
      </c>
      <c r="AW497" s="14" t="s">
        <v>34</v>
      </c>
      <c r="AX497" s="14" t="s">
        <v>73</v>
      </c>
      <c r="AY497" s="219" t="s">
        <v>137</v>
      </c>
    </row>
    <row r="498" spans="1:65" s="15" customFormat="1" ht="10.199999999999999">
      <c r="B498" s="220"/>
      <c r="C498" s="221"/>
      <c r="D498" s="194" t="s">
        <v>148</v>
      </c>
      <c r="E498" s="222" t="s">
        <v>28</v>
      </c>
      <c r="F498" s="223" t="s">
        <v>154</v>
      </c>
      <c r="G498" s="221"/>
      <c r="H498" s="224">
        <v>26.555999999999997</v>
      </c>
      <c r="I498" s="225"/>
      <c r="J498" s="221"/>
      <c r="K498" s="221"/>
      <c r="L498" s="226"/>
      <c r="M498" s="227"/>
      <c r="N498" s="228"/>
      <c r="O498" s="228"/>
      <c r="P498" s="228"/>
      <c r="Q498" s="228"/>
      <c r="R498" s="228"/>
      <c r="S498" s="228"/>
      <c r="T498" s="229"/>
      <c r="AT498" s="230" t="s">
        <v>148</v>
      </c>
      <c r="AU498" s="230" t="s">
        <v>82</v>
      </c>
      <c r="AV498" s="15" t="s">
        <v>144</v>
      </c>
      <c r="AW498" s="15" t="s">
        <v>34</v>
      </c>
      <c r="AX498" s="15" t="s">
        <v>80</v>
      </c>
      <c r="AY498" s="230" t="s">
        <v>137</v>
      </c>
    </row>
    <row r="499" spans="1:65" s="2" customFormat="1" ht="16.5" customHeight="1">
      <c r="A499" s="36"/>
      <c r="B499" s="37"/>
      <c r="C499" s="181" t="s">
        <v>1231</v>
      </c>
      <c r="D499" s="181" t="s">
        <v>139</v>
      </c>
      <c r="E499" s="182" t="s">
        <v>1232</v>
      </c>
      <c r="F499" s="183" t="s">
        <v>1233</v>
      </c>
      <c r="G499" s="184" t="s">
        <v>142</v>
      </c>
      <c r="H499" s="185">
        <v>26.556000000000001</v>
      </c>
      <c r="I499" s="186"/>
      <c r="J499" s="187">
        <f>ROUND(I499*H499,2)</f>
        <v>0</v>
      </c>
      <c r="K499" s="183" t="s">
        <v>143</v>
      </c>
      <c r="L499" s="41"/>
      <c r="M499" s="188" t="s">
        <v>28</v>
      </c>
      <c r="N499" s="189" t="s">
        <v>46</v>
      </c>
      <c r="O499" s="67"/>
      <c r="P499" s="190">
        <f>O499*H499</f>
        <v>0</v>
      </c>
      <c r="Q499" s="190">
        <v>0</v>
      </c>
      <c r="R499" s="190">
        <f>Q499*H499</f>
        <v>0</v>
      </c>
      <c r="S499" s="190">
        <v>0</v>
      </c>
      <c r="T499" s="191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92" t="s">
        <v>282</v>
      </c>
      <c r="AT499" s="192" t="s">
        <v>139</v>
      </c>
      <c r="AU499" s="192" t="s">
        <v>82</v>
      </c>
      <c r="AY499" s="19" t="s">
        <v>137</v>
      </c>
      <c r="BE499" s="193">
        <f>IF(N499="základní",J499,0)</f>
        <v>0</v>
      </c>
      <c r="BF499" s="193">
        <f>IF(N499="snížená",J499,0)</f>
        <v>0</v>
      </c>
      <c r="BG499" s="193">
        <f>IF(N499="zákl. přenesená",J499,0)</f>
        <v>0</v>
      </c>
      <c r="BH499" s="193">
        <f>IF(N499="sníž. přenesená",J499,0)</f>
        <v>0</v>
      </c>
      <c r="BI499" s="193">
        <f>IF(N499="nulová",J499,0)</f>
        <v>0</v>
      </c>
      <c r="BJ499" s="19" t="s">
        <v>144</v>
      </c>
      <c r="BK499" s="193">
        <f>ROUND(I499*H499,2)</f>
        <v>0</v>
      </c>
      <c r="BL499" s="19" t="s">
        <v>282</v>
      </c>
      <c r="BM499" s="192" t="s">
        <v>1234</v>
      </c>
    </row>
    <row r="500" spans="1:65" s="2" customFormat="1" ht="10.199999999999999">
      <c r="A500" s="36"/>
      <c r="B500" s="37"/>
      <c r="C500" s="38"/>
      <c r="D500" s="194" t="s">
        <v>146</v>
      </c>
      <c r="E500" s="38"/>
      <c r="F500" s="195" t="s">
        <v>1235</v>
      </c>
      <c r="G500" s="38"/>
      <c r="H500" s="38"/>
      <c r="I500" s="196"/>
      <c r="J500" s="38"/>
      <c r="K500" s="38"/>
      <c r="L500" s="41"/>
      <c r="M500" s="197"/>
      <c r="N500" s="198"/>
      <c r="O500" s="67"/>
      <c r="P500" s="67"/>
      <c r="Q500" s="67"/>
      <c r="R500" s="67"/>
      <c r="S500" s="67"/>
      <c r="T500" s="68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146</v>
      </c>
      <c r="AU500" s="19" t="s">
        <v>82</v>
      </c>
    </row>
    <row r="501" spans="1:65" s="13" customFormat="1" ht="10.199999999999999">
      <c r="B501" s="199"/>
      <c r="C501" s="200"/>
      <c r="D501" s="194" t="s">
        <v>148</v>
      </c>
      <c r="E501" s="201" t="s">
        <v>28</v>
      </c>
      <c r="F501" s="202" t="s">
        <v>1229</v>
      </c>
      <c r="G501" s="200"/>
      <c r="H501" s="201" t="s">
        <v>28</v>
      </c>
      <c r="I501" s="203"/>
      <c r="J501" s="200"/>
      <c r="K501" s="200"/>
      <c r="L501" s="204"/>
      <c r="M501" s="205"/>
      <c r="N501" s="206"/>
      <c r="O501" s="206"/>
      <c r="P501" s="206"/>
      <c r="Q501" s="206"/>
      <c r="R501" s="206"/>
      <c r="S501" s="206"/>
      <c r="T501" s="207"/>
      <c r="AT501" s="208" t="s">
        <v>148</v>
      </c>
      <c r="AU501" s="208" t="s">
        <v>82</v>
      </c>
      <c r="AV501" s="13" t="s">
        <v>80</v>
      </c>
      <c r="AW501" s="13" t="s">
        <v>34</v>
      </c>
      <c r="AX501" s="13" t="s">
        <v>73</v>
      </c>
      <c r="AY501" s="208" t="s">
        <v>137</v>
      </c>
    </row>
    <row r="502" spans="1:65" s="13" customFormat="1" ht="10.199999999999999">
      <c r="B502" s="199"/>
      <c r="C502" s="200"/>
      <c r="D502" s="194" t="s">
        <v>148</v>
      </c>
      <c r="E502" s="201" t="s">
        <v>28</v>
      </c>
      <c r="F502" s="202" t="s">
        <v>1187</v>
      </c>
      <c r="G502" s="200"/>
      <c r="H502" s="201" t="s">
        <v>28</v>
      </c>
      <c r="I502" s="203"/>
      <c r="J502" s="200"/>
      <c r="K502" s="200"/>
      <c r="L502" s="204"/>
      <c r="M502" s="205"/>
      <c r="N502" s="206"/>
      <c r="O502" s="206"/>
      <c r="P502" s="206"/>
      <c r="Q502" s="206"/>
      <c r="R502" s="206"/>
      <c r="S502" s="206"/>
      <c r="T502" s="207"/>
      <c r="AT502" s="208" t="s">
        <v>148</v>
      </c>
      <c r="AU502" s="208" t="s">
        <v>82</v>
      </c>
      <c r="AV502" s="13" t="s">
        <v>80</v>
      </c>
      <c r="AW502" s="13" t="s">
        <v>34</v>
      </c>
      <c r="AX502" s="13" t="s">
        <v>73</v>
      </c>
      <c r="AY502" s="208" t="s">
        <v>137</v>
      </c>
    </row>
    <row r="503" spans="1:65" s="14" customFormat="1" ht="10.199999999999999">
      <c r="B503" s="209"/>
      <c r="C503" s="210"/>
      <c r="D503" s="194" t="s">
        <v>148</v>
      </c>
      <c r="E503" s="211" t="s">
        <v>28</v>
      </c>
      <c r="F503" s="212" t="s">
        <v>1188</v>
      </c>
      <c r="G503" s="210"/>
      <c r="H503" s="213">
        <v>12.792</v>
      </c>
      <c r="I503" s="214"/>
      <c r="J503" s="210"/>
      <c r="K503" s="210"/>
      <c r="L503" s="215"/>
      <c r="M503" s="216"/>
      <c r="N503" s="217"/>
      <c r="O503" s="217"/>
      <c r="P503" s="217"/>
      <c r="Q503" s="217"/>
      <c r="R503" s="217"/>
      <c r="S503" s="217"/>
      <c r="T503" s="218"/>
      <c r="AT503" s="219" t="s">
        <v>148</v>
      </c>
      <c r="AU503" s="219" t="s">
        <v>82</v>
      </c>
      <c r="AV503" s="14" t="s">
        <v>82</v>
      </c>
      <c r="AW503" s="14" t="s">
        <v>34</v>
      </c>
      <c r="AX503" s="14" t="s">
        <v>73</v>
      </c>
      <c r="AY503" s="219" t="s">
        <v>137</v>
      </c>
    </row>
    <row r="504" spans="1:65" s="13" customFormat="1" ht="10.199999999999999">
      <c r="B504" s="199"/>
      <c r="C504" s="200"/>
      <c r="D504" s="194" t="s">
        <v>148</v>
      </c>
      <c r="E504" s="201" t="s">
        <v>28</v>
      </c>
      <c r="F504" s="202" t="s">
        <v>1230</v>
      </c>
      <c r="G504" s="200"/>
      <c r="H504" s="201" t="s">
        <v>28</v>
      </c>
      <c r="I504" s="203"/>
      <c r="J504" s="200"/>
      <c r="K504" s="200"/>
      <c r="L504" s="204"/>
      <c r="M504" s="205"/>
      <c r="N504" s="206"/>
      <c r="O504" s="206"/>
      <c r="P504" s="206"/>
      <c r="Q504" s="206"/>
      <c r="R504" s="206"/>
      <c r="S504" s="206"/>
      <c r="T504" s="207"/>
      <c r="AT504" s="208" t="s">
        <v>148</v>
      </c>
      <c r="AU504" s="208" t="s">
        <v>82</v>
      </c>
      <c r="AV504" s="13" t="s">
        <v>80</v>
      </c>
      <c r="AW504" s="13" t="s">
        <v>34</v>
      </c>
      <c r="AX504" s="13" t="s">
        <v>73</v>
      </c>
      <c r="AY504" s="208" t="s">
        <v>137</v>
      </c>
    </row>
    <row r="505" spans="1:65" s="14" customFormat="1" ht="10.199999999999999">
      <c r="B505" s="209"/>
      <c r="C505" s="210"/>
      <c r="D505" s="194" t="s">
        <v>148</v>
      </c>
      <c r="E505" s="211" t="s">
        <v>28</v>
      </c>
      <c r="F505" s="212" t="s">
        <v>1190</v>
      </c>
      <c r="G505" s="210"/>
      <c r="H505" s="213">
        <v>11.791</v>
      </c>
      <c r="I505" s="214"/>
      <c r="J505" s="210"/>
      <c r="K505" s="210"/>
      <c r="L505" s="215"/>
      <c r="M505" s="216"/>
      <c r="N505" s="217"/>
      <c r="O505" s="217"/>
      <c r="P505" s="217"/>
      <c r="Q505" s="217"/>
      <c r="R505" s="217"/>
      <c r="S505" s="217"/>
      <c r="T505" s="218"/>
      <c r="AT505" s="219" t="s">
        <v>148</v>
      </c>
      <c r="AU505" s="219" t="s">
        <v>82</v>
      </c>
      <c r="AV505" s="14" t="s">
        <v>82</v>
      </c>
      <c r="AW505" s="14" t="s">
        <v>34</v>
      </c>
      <c r="AX505" s="14" t="s">
        <v>73</v>
      </c>
      <c r="AY505" s="219" t="s">
        <v>137</v>
      </c>
    </row>
    <row r="506" spans="1:65" s="13" customFormat="1" ht="10.199999999999999">
      <c r="B506" s="199"/>
      <c r="C506" s="200"/>
      <c r="D506" s="194" t="s">
        <v>148</v>
      </c>
      <c r="E506" s="201" t="s">
        <v>28</v>
      </c>
      <c r="F506" s="202" t="s">
        <v>1191</v>
      </c>
      <c r="G506" s="200"/>
      <c r="H506" s="201" t="s">
        <v>28</v>
      </c>
      <c r="I506" s="203"/>
      <c r="J506" s="200"/>
      <c r="K506" s="200"/>
      <c r="L506" s="204"/>
      <c r="M506" s="205"/>
      <c r="N506" s="206"/>
      <c r="O506" s="206"/>
      <c r="P506" s="206"/>
      <c r="Q506" s="206"/>
      <c r="R506" s="206"/>
      <c r="S506" s="206"/>
      <c r="T506" s="207"/>
      <c r="AT506" s="208" t="s">
        <v>148</v>
      </c>
      <c r="AU506" s="208" t="s">
        <v>82</v>
      </c>
      <c r="AV506" s="13" t="s">
        <v>80</v>
      </c>
      <c r="AW506" s="13" t="s">
        <v>34</v>
      </c>
      <c r="AX506" s="13" t="s">
        <v>73</v>
      </c>
      <c r="AY506" s="208" t="s">
        <v>137</v>
      </c>
    </row>
    <row r="507" spans="1:65" s="14" customFormat="1" ht="10.199999999999999">
      <c r="B507" s="209"/>
      <c r="C507" s="210"/>
      <c r="D507" s="194" t="s">
        <v>148</v>
      </c>
      <c r="E507" s="211" t="s">
        <v>28</v>
      </c>
      <c r="F507" s="212" t="s">
        <v>1192</v>
      </c>
      <c r="G507" s="210"/>
      <c r="H507" s="213">
        <v>1.9730000000000001</v>
      </c>
      <c r="I507" s="214"/>
      <c r="J507" s="210"/>
      <c r="K507" s="210"/>
      <c r="L507" s="215"/>
      <c r="M507" s="216"/>
      <c r="N507" s="217"/>
      <c r="O507" s="217"/>
      <c r="P507" s="217"/>
      <c r="Q507" s="217"/>
      <c r="R507" s="217"/>
      <c r="S507" s="217"/>
      <c r="T507" s="218"/>
      <c r="AT507" s="219" t="s">
        <v>148</v>
      </c>
      <c r="AU507" s="219" t="s">
        <v>82</v>
      </c>
      <c r="AV507" s="14" t="s">
        <v>82</v>
      </c>
      <c r="AW507" s="14" t="s">
        <v>34</v>
      </c>
      <c r="AX507" s="14" t="s">
        <v>73</v>
      </c>
      <c r="AY507" s="219" t="s">
        <v>137</v>
      </c>
    </row>
    <row r="508" spans="1:65" s="15" customFormat="1" ht="10.199999999999999">
      <c r="B508" s="220"/>
      <c r="C508" s="221"/>
      <c r="D508" s="194" t="s">
        <v>148</v>
      </c>
      <c r="E508" s="222" t="s">
        <v>28</v>
      </c>
      <c r="F508" s="223" t="s">
        <v>154</v>
      </c>
      <c r="G508" s="221"/>
      <c r="H508" s="224">
        <v>26.555999999999997</v>
      </c>
      <c r="I508" s="225"/>
      <c r="J508" s="221"/>
      <c r="K508" s="221"/>
      <c r="L508" s="226"/>
      <c r="M508" s="227"/>
      <c r="N508" s="228"/>
      <c r="O508" s="228"/>
      <c r="P508" s="228"/>
      <c r="Q508" s="228"/>
      <c r="R508" s="228"/>
      <c r="S508" s="228"/>
      <c r="T508" s="229"/>
      <c r="AT508" s="230" t="s">
        <v>148</v>
      </c>
      <c r="AU508" s="230" t="s">
        <v>82</v>
      </c>
      <c r="AV508" s="15" t="s">
        <v>144</v>
      </c>
      <c r="AW508" s="15" t="s">
        <v>34</v>
      </c>
      <c r="AX508" s="15" t="s">
        <v>80</v>
      </c>
      <c r="AY508" s="230" t="s">
        <v>137</v>
      </c>
    </row>
    <row r="509" spans="1:65" s="2" customFormat="1" ht="16.5" customHeight="1">
      <c r="A509" s="36"/>
      <c r="B509" s="37"/>
      <c r="C509" s="181" t="s">
        <v>1236</v>
      </c>
      <c r="D509" s="181" t="s">
        <v>139</v>
      </c>
      <c r="E509" s="182" t="s">
        <v>1237</v>
      </c>
      <c r="F509" s="183" t="s">
        <v>1238</v>
      </c>
      <c r="G509" s="184" t="s">
        <v>142</v>
      </c>
      <c r="H509" s="185">
        <v>26.556000000000001</v>
      </c>
      <c r="I509" s="186"/>
      <c r="J509" s="187">
        <f>ROUND(I509*H509,2)</f>
        <v>0</v>
      </c>
      <c r="K509" s="183" t="s">
        <v>143</v>
      </c>
      <c r="L509" s="41"/>
      <c r="M509" s="188" t="s">
        <v>28</v>
      </c>
      <c r="N509" s="189" t="s">
        <v>46</v>
      </c>
      <c r="O509" s="67"/>
      <c r="P509" s="190">
        <f>O509*H509</f>
        <v>0</v>
      </c>
      <c r="Q509" s="190">
        <v>0</v>
      </c>
      <c r="R509" s="190">
        <f>Q509*H509</f>
        <v>0</v>
      </c>
      <c r="S509" s="190">
        <v>0</v>
      </c>
      <c r="T509" s="191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92" t="s">
        <v>282</v>
      </c>
      <c r="AT509" s="192" t="s">
        <v>139</v>
      </c>
      <c r="AU509" s="192" t="s">
        <v>82</v>
      </c>
      <c r="AY509" s="19" t="s">
        <v>137</v>
      </c>
      <c r="BE509" s="193">
        <f>IF(N509="základní",J509,0)</f>
        <v>0</v>
      </c>
      <c r="BF509" s="193">
        <f>IF(N509="snížená",J509,0)</f>
        <v>0</v>
      </c>
      <c r="BG509" s="193">
        <f>IF(N509="zákl. přenesená",J509,0)</f>
        <v>0</v>
      </c>
      <c r="BH509" s="193">
        <f>IF(N509="sníž. přenesená",J509,0)</f>
        <v>0</v>
      </c>
      <c r="BI509" s="193">
        <f>IF(N509="nulová",J509,0)</f>
        <v>0</v>
      </c>
      <c r="BJ509" s="19" t="s">
        <v>144</v>
      </c>
      <c r="BK509" s="193">
        <f>ROUND(I509*H509,2)</f>
        <v>0</v>
      </c>
      <c r="BL509" s="19" t="s">
        <v>282</v>
      </c>
      <c r="BM509" s="192" t="s">
        <v>1239</v>
      </c>
    </row>
    <row r="510" spans="1:65" s="2" customFormat="1" ht="10.199999999999999">
      <c r="A510" s="36"/>
      <c r="B510" s="37"/>
      <c r="C510" s="38"/>
      <c r="D510" s="194" t="s">
        <v>146</v>
      </c>
      <c r="E510" s="38"/>
      <c r="F510" s="195" t="s">
        <v>1240</v>
      </c>
      <c r="G510" s="38"/>
      <c r="H510" s="38"/>
      <c r="I510" s="196"/>
      <c r="J510" s="38"/>
      <c r="K510" s="38"/>
      <c r="L510" s="41"/>
      <c r="M510" s="197"/>
      <c r="N510" s="198"/>
      <c r="O510" s="67"/>
      <c r="P510" s="67"/>
      <c r="Q510" s="67"/>
      <c r="R510" s="67"/>
      <c r="S510" s="67"/>
      <c r="T510" s="68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T510" s="19" t="s">
        <v>146</v>
      </c>
      <c r="AU510" s="19" t="s">
        <v>82</v>
      </c>
    </row>
    <row r="511" spans="1:65" s="13" customFormat="1" ht="10.199999999999999">
      <c r="B511" s="199"/>
      <c r="C511" s="200"/>
      <c r="D511" s="194" t="s">
        <v>148</v>
      </c>
      <c r="E511" s="201" t="s">
        <v>28</v>
      </c>
      <c r="F511" s="202" t="s">
        <v>1229</v>
      </c>
      <c r="G511" s="200"/>
      <c r="H511" s="201" t="s">
        <v>28</v>
      </c>
      <c r="I511" s="203"/>
      <c r="J511" s="200"/>
      <c r="K511" s="200"/>
      <c r="L511" s="204"/>
      <c r="M511" s="205"/>
      <c r="N511" s="206"/>
      <c r="O511" s="206"/>
      <c r="P511" s="206"/>
      <c r="Q511" s="206"/>
      <c r="R511" s="206"/>
      <c r="S511" s="206"/>
      <c r="T511" s="207"/>
      <c r="AT511" s="208" t="s">
        <v>148</v>
      </c>
      <c r="AU511" s="208" t="s">
        <v>82</v>
      </c>
      <c r="AV511" s="13" t="s">
        <v>80</v>
      </c>
      <c r="AW511" s="13" t="s">
        <v>34</v>
      </c>
      <c r="AX511" s="13" t="s">
        <v>73</v>
      </c>
      <c r="AY511" s="208" t="s">
        <v>137</v>
      </c>
    </row>
    <row r="512" spans="1:65" s="13" customFormat="1" ht="10.199999999999999">
      <c r="B512" s="199"/>
      <c r="C512" s="200"/>
      <c r="D512" s="194" t="s">
        <v>148</v>
      </c>
      <c r="E512" s="201" t="s">
        <v>28</v>
      </c>
      <c r="F512" s="202" t="s">
        <v>1187</v>
      </c>
      <c r="G512" s="200"/>
      <c r="H512" s="201" t="s">
        <v>28</v>
      </c>
      <c r="I512" s="203"/>
      <c r="J512" s="200"/>
      <c r="K512" s="200"/>
      <c r="L512" s="204"/>
      <c r="M512" s="205"/>
      <c r="N512" s="206"/>
      <c r="O512" s="206"/>
      <c r="P512" s="206"/>
      <c r="Q512" s="206"/>
      <c r="R512" s="206"/>
      <c r="S512" s="206"/>
      <c r="T512" s="207"/>
      <c r="AT512" s="208" t="s">
        <v>148</v>
      </c>
      <c r="AU512" s="208" t="s">
        <v>82</v>
      </c>
      <c r="AV512" s="13" t="s">
        <v>80</v>
      </c>
      <c r="AW512" s="13" t="s">
        <v>34</v>
      </c>
      <c r="AX512" s="13" t="s">
        <v>73</v>
      </c>
      <c r="AY512" s="208" t="s">
        <v>137</v>
      </c>
    </row>
    <row r="513" spans="1:65" s="14" customFormat="1" ht="10.199999999999999">
      <c r="B513" s="209"/>
      <c r="C513" s="210"/>
      <c r="D513" s="194" t="s">
        <v>148</v>
      </c>
      <c r="E513" s="211" t="s">
        <v>28</v>
      </c>
      <c r="F513" s="212" t="s">
        <v>1188</v>
      </c>
      <c r="G513" s="210"/>
      <c r="H513" s="213">
        <v>12.792</v>
      </c>
      <c r="I513" s="214"/>
      <c r="J513" s="210"/>
      <c r="K513" s="210"/>
      <c r="L513" s="215"/>
      <c r="M513" s="216"/>
      <c r="N513" s="217"/>
      <c r="O513" s="217"/>
      <c r="P513" s="217"/>
      <c r="Q513" s="217"/>
      <c r="R513" s="217"/>
      <c r="S513" s="217"/>
      <c r="T513" s="218"/>
      <c r="AT513" s="219" t="s">
        <v>148</v>
      </c>
      <c r="AU513" s="219" t="s">
        <v>82</v>
      </c>
      <c r="AV513" s="14" t="s">
        <v>82</v>
      </c>
      <c r="AW513" s="14" t="s">
        <v>34</v>
      </c>
      <c r="AX513" s="14" t="s">
        <v>73</v>
      </c>
      <c r="AY513" s="219" t="s">
        <v>137</v>
      </c>
    </row>
    <row r="514" spans="1:65" s="13" customFormat="1" ht="10.199999999999999">
      <c r="B514" s="199"/>
      <c r="C514" s="200"/>
      <c r="D514" s="194" t="s">
        <v>148</v>
      </c>
      <c r="E514" s="201" t="s">
        <v>28</v>
      </c>
      <c r="F514" s="202" t="s">
        <v>1230</v>
      </c>
      <c r="G514" s="200"/>
      <c r="H514" s="201" t="s">
        <v>28</v>
      </c>
      <c r="I514" s="203"/>
      <c r="J514" s="200"/>
      <c r="K514" s="200"/>
      <c r="L514" s="204"/>
      <c r="M514" s="205"/>
      <c r="N514" s="206"/>
      <c r="O514" s="206"/>
      <c r="P514" s="206"/>
      <c r="Q514" s="206"/>
      <c r="R514" s="206"/>
      <c r="S514" s="206"/>
      <c r="T514" s="207"/>
      <c r="AT514" s="208" t="s">
        <v>148</v>
      </c>
      <c r="AU514" s="208" t="s">
        <v>82</v>
      </c>
      <c r="AV514" s="13" t="s">
        <v>80</v>
      </c>
      <c r="AW514" s="13" t="s">
        <v>34</v>
      </c>
      <c r="AX514" s="13" t="s">
        <v>73</v>
      </c>
      <c r="AY514" s="208" t="s">
        <v>137</v>
      </c>
    </row>
    <row r="515" spans="1:65" s="14" customFormat="1" ht="10.199999999999999">
      <c r="B515" s="209"/>
      <c r="C515" s="210"/>
      <c r="D515" s="194" t="s">
        <v>148</v>
      </c>
      <c r="E515" s="211" t="s">
        <v>28</v>
      </c>
      <c r="F515" s="212" t="s">
        <v>1190</v>
      </c>
      <c r="G515" s="210"/>
      <c r="H515" s="213">
        <v>11.791</v>
      </c>
      <c r="I515" s="214"/>
      <c r="J515" s="210"/>
      <c r="K515" s="210"/>
      <c r="L515" s="215"/>
      <c r="M515" s="216"/>
      <c r="N515" s="217"/>
      <c r="O515" s="217"/>
      <c r="P515" s="217"/>
      <c r="Q515" s="217"/>
      <c r="R515" s="217"/>
      <c r="S515" s="217"/>
      <c r="T515" s="218"/>
      <c r="AT515" s="219" t="s">
        <v>148</v>
      </c>
      <c r="AU515" s="219" t="s">
        <v>82</v>
      </c>
      <c r="AV515" s="14" t="s">
        <v>82</v>
      </c>
      <c r="AW515" s="14" t="s">
        <v>34</v>
      </c>
      <c r="AX515" s="14" t="s">
        <v>73</v>
      </c>
      <c r="AY515" s="219" t="s">
        <v>137</v>
      </c>
    </row>
    <row r="516" spans="1:65" s="13" customFormat="1" ht="10.199999999999999">
      <c r="B516" s="199"/>
      <c r="C516" s="200"/>
      <c r="D516" s="194" t="s">
        <v>148</v>
      </c>
      <c r="E516" s="201" t="s">
        <v>28</v>
      </c>
      <c r="F516" s="202" t="s">
        <v>1191</v>
      </c>
      <c r="G516" s="200"/>
      <c r="H516" s="201" t="s">
        <v>28</v>
      </c>
      <c r="I516" s="203"/>
      <c r="J516" s="200"/>
      <c r="K516" s="200"/>
      <c r="L516" s="204"/>
      <c r="M516" s="205"/>
      <c r="N516" s="206"/>
      <c r="O516" s="206"/>
      <c r="P516" s="206"/>
      <c r="Q516" s="206"/>
      <c r="R516" s="206"/>
      <c r="S516" s="206"/>
      <c r="T516" s="207"/>
      <c r="AT516" s="208" t="s">
        <v>148</v>
      </c>
      <c r="AU516" s="208" t="s">
        <v>82</v>
      </c>
      <c r="AV516" s="13" t="s">
        <v>80</v>
      </c>
      <c r="AW516" s="13" t="s">
        <v>34</v>
      </c>
      <c r="AX516" s="13" t="s">
        <v>73</v>
      </c>
      <c r="AY516" s="208" t="s">
        <v>137</v>
      </c>
    </row>
    <row r="517" spans="1:65" s="14" customFormat="1" ht="10.199999999999999">
      <c r="B517" s="209"/>
      <c r="C517" s="210"/>
      <c r="D517" s="194" t="s">
        <v>148</v>
      </c>
      <c r="E517" s="211" t="s">
        <v>28</v>
      </c>
      <c r="F517" s="212" t="s">
        <v>1192</v>
      </c>
      <c r="G517" s="210"/>
      <c r="H517" s="213">
        <v>1.9730000000000001</v>
      </c>
      <c r="I517" s="214"/>
      <c r="J517" s="210"/>
      <c r="K517" s="210"/>
      <c r="L517" s="215"/>
      <c r="M517" s="216"/>
      <c r="N517" s="217"/>
      <c r="O517" s="217"/>
      <c r="P517" s="217"/>
      <c r="Q517" s="217"/>
      <c r="R517" s="217"/>
      <c r="S517" s="217"/>
      <c r="T517" s="218"/>
      <c r="AT517" s="219" t="s">
        <v>148</v>
      </c>
      <c r="AU517" s="219" t="s">
        <v>82</v>
      </c>
      <c r="AV517" s="14" t="s">
        <v>82</v>
      </c>
      <c r="AW517" s="14" t="s">
        <v>34</v>
      </c>
      <c r="AX517" s="14" t="s">
        <v>73</v>
      </c>
      <c r="AY517" s="219" t="s">
        <v>137</v>
      </c>
    </row>
    <row r="518" spans="1:65" s="15" customFormat="1" ht="10.199999999999999">
      <c r="B518" s="220"/>
      <c r="C518" s="221"/>
      <c r="D518" s="194" t="s">
        <v>148</v>
      </c>
      <c r="E518" s="222" t="s">
        <v>28</v>
      </c>
      <c r="F518" s="223" t="s">
        <v>154</v>
      </c>
      <c r="G518" s="221"/>
      <c r="H518" s="224">
        <v>26.555999999999997</v>
      </c>
      <c r="I518" s="225"/>
      <c r="J518" s="221"/>
      <c r="K518" s="221"/>
      <c r="L518" s="226"/>
      <c r="M518" s="227"/>
      <c r="N518" s="228"/>
      <c r="O518" s="228"/>
      <c r="P518" s="228"/>
      <c r="Q518" s="228"/>
      <c r="R518" s="228"/>
      <c r="S518" s="228"/>
      <c r="T518" s="229"/>
      <c r="AT518" s="230" t="s">
        <v>148</v>
      </c>
      <c r="AU518" s="230" t="s">
        <v>82</v>
      </c>
      <c r="AV518" s="15" t="s">
        <v>144</v>
      </c>
      <c r="AW518" s="15" t="s">
        <v>34</v>
      </c>
      <c r="AX518" s="15" t="s">
        <v>80</v>
      </c>
      <c r="AY518" s="230" t="s">
        <v>137</v>
      </c>
    </row>
    <row r="519" spans="1:65" s="2" customFormat="1" ht="16.5" customHeight="1">
      <c r="A519" s="36"/>
      <c r="B519" s="37"/>
      <c r="C519" s="242" t="s">
        <v>1241</v>
      </c>
      <c r="D519" s="242" t="s">
        <v>354</v>
      </c>
      <c r="E519" s="243" t="s">
        <v>1242</v>
      </c>
      <c r="F519" s="244" t="s">
        <v>1243</v>
      </c>
      <c r="G519" s="245" t="s">
        <v>387</v>
      </c>
      <c r="H519" s="246">
        <v>18.638999999999999</v>
      </c>
      <c r="I519" s="247"/>
      <c r="J519" s="248">
        <f>ROUND(I519*H519,2)</f>
        <v>0</v>
      </c>
      <c r="K519" s="244" t="s">
        <v>143</v>
      </c>
      <c r="L519" s="249"/>
      <c r="M519" s="250" t="s">
        <v>28</v>
      </c>
      <c r="N519" s="251" t="s">
        <v>46</v>
      </c>
      <c r="O519" s="67"/>
      <c r="P519" s="190">
        <f>O519*H519</f>
        <v>0</v>
      </c>
      <c r="Q519" s="190">
        <v>1E-3</v>
      </c>
      <c r="R519" s="190">
        <f>Q519*H519</f>
        <v>1.8638999999999999E-2</v>
      </c>
      <c r="S519" s="190">
        <v>0</v>
      </c>
      <c r="T519" s="191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92" t="s">
        <v>410</v>
      </c>
      <c r="AT519" s="192" t="s">
        <v>354</v>
      </c>
      <c r="AU519" s="192" t="s">
        <v>82</v>
      </c>
      <c r="AY519" s="19" t="s">
        <v>137</v>
      </c>
      <c r="BE519" s="193">
        <f>IF(N519="základní",J519,0)</f>
        <v>0</v>
      </c>
      <c r="BF519" s="193">
        <f>IF(N519="snížená",J519,0)</f>
        <v>0</v>
      </c>
      <c r="BG519" s="193">
        <f>IF(N519="zákl. přenesená",J519,0)</f>
        <v>0</v>
      </c>
      <c r="BH519" s="193">
        <f>IF(N519="sníž. přenesená",J519,0)</f>
        <v>0</v>
      </c>
      <c r="BI519" s="193">
        <f>IF(N519="nulová",J519,0)</f>
        <v>0</v>
      </c>
      <c r="BJ519" s="19" t="s">
        <v>144</v>
      </c>
      <c r="BK519" s="193">
        <f>ROUND(I519*H519,2)</f>
        <v>0</v>
      </c>
      <c r="BL519" s="19" t="s">
        <v>282</v>
      </c>
      <c r="BM519" s="192" t="s">
        <v>1244</v>
      </c>
    </row>
    <row r="520" spans="1:65" s="2" customFormat="1" ht="10.199999999999999">
      <c r="A520" s="36"/>
      <c r="B520" s="37"/>
      <c r="C520" s="38"/>
      <c r="D520" s="194" t="s">
        <v>146</v>
      </c>
      <c r="E520" s="38"/>
      <c r="F520" s="195" t="s">
        <v>1243</v>
      </c>
      <c r="G520" s="38"/>
      <c r="H520" s="38"/>
      <c r="I520" s="196"/>
      <c r="J520" s="38"/>
      <c r="K520" s="38"/>
      <c r="L520" s="41"/>
      <c r="M520" s="197"/>
      <c r="N520" s="198"/>
      <c r="O520" s="67"/>
      <c r="P520" s="67"/>
      <c r="Q520" s="67"/>
      <c r="R520" s="67"/>
      <c r="S520" s="67"/>
      <c r="T520" s="68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T520" s="19" t="s">
        <v>146</v>
      </c>
      <c r="AU520" s="19" t="s">
        <v>82</v>
      </c>
    </row>
    <row r="521" spans="1:65" s="13" customFormat="1" ht="10.199999999999999">
      <c r="B521" s="199"/>
      <c r="C521" s="200"/>
      <c r="D521" s="194" t="s">
        <v>148</v>
      </c>
      <c r="E521" s="201" t="s">
        <v>28</v>
      </c>
      <c r="F521" s="202" t="s">
        <v>1185</v>
      </c>
      <c r="G521" s="200"/>
      <c r="H521" s="201" t="s">
        <v>28</v>
      </c>
      <c r="I521" s="203"/>
      <c r="J521" s="200"/>
      <c r="K521" s="200"/>
      <c r="L521" s="204"/>
      <c r="M521" s="205"/>
      <c r="N521" s="206"/>
      <c r="O521" s="206"/>
      <c r="P521" s="206"/>
      <c r="Q521" s="206"/>
      <c r="R521" s="206"/>
      <c r="S521" s="206"/>
      <c r="T521" s="207"/>
      <c r="AT521" s="208" t="s">
        <v>148</v>
      </c>
      <c r="AU521" s="208" t="s">
        <v>82</v>
      </c>
      <c r="AV521" s="13" t="s">
        <v>80</v>
      </c>
      <c r="AW521" s="13" t="s">
        <v>34</v>
      </c>
      <c r="AX521" s="13" t="s">
        <v>73</v>
      </c>
      <c r="AY521" s="208" t="s">
        <v>137</v>
      </c>
    </row>
    <row r="522" spans="1:65" s="13" customFormat="1" ht="10.199999999999999">
      <c r="B522" s="199"/>
      <c r="C522" s="200"/>
      <c r="D522" s="194" t="s">
        <v>148</v>
      </c>
      <c r="E522" s="201" t="s">
        <v>28</v>
      </c>
      <c r="F522" s="202" t="s">
        <v>1245</v>
      </c>
      <c r="G522" s="200"/>
      <c r="H522" s="201" t="s">
        <v>28</v>
      </c>
      <c r="I522" s="203"/>
      <c r="J522" s="200"/>
      <c r="K522" s="200"/>
      <c r="L522" s="204"/>
      <c r="M522" s="205"/>
      <c r="N522" s="206"/>
      <c r="O522" s="206"/>
      <c r="P522" s="206"/>
      <c r="Q522" s="206"/>
      <c r="R522" s="206"/>
      <c r="S522" s="206"/>
      <c r="T522" s="207"/>
      <c r="AT522" s="208" t="s">
        <v>148</v>
      </c>
      <c r="AU522" s="208" t="s">
        <v>82</v>
      </c>
      <c r="AV522" s="13" t="s">
        <v>80</v>
      </c>
      <c r="AW522" s="13" t="s">
        <v>34</v>
      </c>
      <c r="AX522" s="13" t="s">
        <v>73</v>
      </c>
      <c r="AY522" s="208" t="s">
        <v>137</v>
      </c>
    </row>
    <row r="523" spans="1:65" s="13" customFormat="1" ht="10.199999999999999">
      <c r="B523" s="199"/>
      <c r="C523" s="200"/>
      <c r="D523" s="194" t="s">
        <v>148</v>
      </c>
      <c r="E523" s="201" t="s">
        <v>28</v>
      </c>
      <c r="F523" s="202" t="s">
        <v>1173</v>
      </c>
      <c r="G523" s="200"/>
      <c r="H523" s="201" t="s">
        <v>28</v>
      </c>
      <c r="I523" s="203"/>
      <c r="J523" s="200"/>
      <c r="K523" s="200"/>
      <c r="L523" s="204"/>
      <c r="M523" s="205"/>
      <c r="N523" s="206"/>
      <c r="O523" s="206"/>
      <c r="P523" s="206"/>
      <c r="Q523" s="206"/>
      <c r="R523" s="206"/>
      <c r="S523" s="206"/>
      <c r="T523" s="207"/>
      <c r="AT523" s="208" t="s">
        <v>148</v>
      </c>
      <c r="AU523" s="208" t="s">
        <v>82</v>
      </c>
      <c r="AV523" s="13" t="s">
        <v>80</v>
      </c>
      <c r="AW523" s="13" t="s">
        <v>34</v>
      </c>
      <c r="AX523" s="13" t="s">
        <v>73</v>
      </c>
      <c r="AY523" s="208" t="s">
        <v>137</v>
      </c>
    </row>
    <row r="524" spans="1:65" s="14" customFormat="1" ht="10.199999999999999">
      <c r="B524" s="209"/>
      <c r="C524" s="210"/>
      <c r="D524" s="194" t="s">
        <v>148</v>
      </c>
      <c r="E524" s="211" t="s">
        <v>28</v>
      </c>
      <c r="F524" s="212" t="s">
        <v>1246</v>
      </c>
      <c r="G524" s="210"/>
      <c r="H524" s="213">
        <v>7.9329999999999998</v>
      </c>
      <c r="I524" s="214"/>
      <c r="J524" s="210"/>
      <c r="K524" s="210"/>
      <c r="L524" s="215"/>
      <c r="M524" s="216"/>
      <c r="N524" s="217"/>
      <c r="O524" s="217"/>
      <c r="P524" s="217"/>
      <c r="Q524" s="217"/>
      <c r="R524" s="217"/>
      <c r="S524" s="217"/>
      <c r="T524" s="218"/>
      <c r="AT524" s="219" t="s">
        <v>148</v>
      </c>
      <c r="AU524" s="219" t="s">
        <v>82</v>
      </c>
      <c r="AV524" s="14" t="s">
        <v>82</v>
      </c>
      <c r="AW524" s="14" t="s">
        <v>34</v>
      </c>
      <c r="AX524" s="14" t="s">
        <v>73</v>
      </c>
      <c r="AY524" s="219" t="s">
        <v>137</v>
      </c>
    </row>
    <row r="525" spans="1:65" s="13" customFormat="1" ht="10.199999999999999">
      <c r="B525" s="199"/>
      <c r="C525" s="200"/>
      <c r="D525" s="194" t="s">
        <v>148</v>
      </c>
      <c r="E525" s="201" t="s">
        <v>28</v>
      </c>
      <c r="F525" s="202" t="s">
        <v>1247</v>
      </c>
      <c r="G525" s="200"/>
      <c r="H525" s="201" t="s">
        <v>28</v>
      </c>
      <c r="I525" s="203"/>
      <c r="J525" s="200"/>
      <c r="K525" s="200"/>
      <c r="L525" s="204"/>
      <c r="M525" s="205"/>
      <c r="N525" s="206"/>
      <c r="O525" s="206"/>
      <c r="P525" s="206"/>
      <c r="Q525" s="206"/>
      <c r="R525" s="206"/>
      <c r="S525" s="206"/>
      <c r="T525" s="207"/>
      <c r="AT525" s="208" t="s">
        <v>148</v>
      </c>
      <c r="AU525" s="208" t="s">
        <v>82</v>
      </c>
      <c r="AV525" s="13" t="s">
        <v>80</v>
      </c>
      <c r="AW525" s="13" t="s">
        <v>34</v>
      </c>
      <c r="AX525" s="13" t="s">
        <v>73</v>
      </c>
      <c r="AY525" s="208" t="s">
        <v>137</v>
      </c>
    </row>
    <row r="526" spans="1:65" s="14" customFormat="1" ht="10.199999999999999">
      <c r="B526" s="209"/>
      <c r="C526" s="210"/>
      <c r="D526" s="194" t="s">
        <v>148</v>
      </c>
      <c r="E526" s="211" t="s">
        <v>28</v>
      </c>
      <c r="F526" s="212" t="s">
        <v>1248</v>
      </c>
      <c r="G526" s="210"/>
      <c r="H526" s="213">
        <v>3.8210000000000002</v>
      </c>
      <c r="I526" s="214"/>
      <c r="J526" s="210"/>
      <c r="K526" s="210"/>
      <c r="L526" s="215"/>
      <c r="M526" s="216"/>
      <c r="N526" s="217"/>
      <c r="O526" s="217"/>
      <c r="P526" s="217"/>
      <c r="Q526" s="217"/>
      <c r="R526" s="217"/>
      <c r="S526" s="217"/>
      <c r="T526" s="218"/>
      <c r="AT526" s="219" t="s">
        <v>148</v>
      </c>
      <c r="AU526" s="219" t="s">
        <v>82</v>
      </c>
      <c r="AV526" s="14" t="s">
        <v>82</v>
      </c>
      <c r="AW526" s="14" t="s">
        <v>34</v>
      </c>
      <c r="AX526" s="14" t="s">
        <v>73</v>
      </c>
      <c r="AY526" s="219" t="s">
        <v>137</v>
      </c>
    </row>
    <row r="527" spans="1:65" s="13" customFormat="1" ht="10.199999999999999">
      <c r="B527" s="199"/>
      <c r="C527" s="200"/>
      <c r="D527" s="194" t="s">
        <v>148</v>
      </c>
      <c r="E527" s="201" t="s">
        <v>28</v>
      </c>
      <c r="F527" s="202" t="s">
        <v>1249</v>
      </c>
      <c r="G527" s="200"/>
      <c r="H527" s="201" t="s">
        <v>28</v>
      </c>
      <c r="I527" s="203"/>
      <c r="J527" s="200"/>
      <c r="K527" s="200"/>
      <c r="L527" s="204"/>
      <c r="M527" s="205"/>
      <c r="N527" s="206"/>
      <c r="O527" s="206"/>
      <c r="P527" s="206"/>
      <c r="Q527" s="206"/>
      <c r="R527" s="206"/>
      <c r="S527" s="206"/>
      <c r="T527" s="207"/>
      <c r="AT527" s="208" t="s">
        <v>148</v>
      </c>
      <c r="AU527" s="208" t="s">
        <v>82</v>
      </c>
      <c r="AV527" s="13" t="s">
        <v>80</v>
      </c>
      <c r="AW527" s="13" t="s">
        <v>34</v>
      </c>
      <c r="AX527" s="13" t="s">
        <v>73</v>
      </c>
      <c r="AY527" s="208" t="s">
        <v>137</v>
      </c>
    </row>
    <row r="528" spans="1:65" s="13" customFormat="1" ht="10.199999999999999">
      <c r="B528" s="199"/>
      <c r="C528" s="200"/>
      <c r="D528" s="194" t="s">
        <v>148</v>
      </c>
      <c r="E528" s="201" t="s">
        <v>28</v>
      </c>
      <c r="F528" s="202" t="s">
        <v>1187</v>
      </c>
      <c r="G528" s="200"/>
      <c r="H528" s="201" t="s">
        <v>28</v>
      </c>
      <c r="I528" s="203"/>
      <c r="J528" s="200"/>
      <c r="K528" s="200"/>
      <c r="L528" s="204"/>
      <c r="M528" s="205"/>
      <c r="N528" s="206"/>
      <c r="O528" s="206"/>
      <c r="P528" s="206"/>
      <c r="Q528" s="206"/>
      <c r="R528" s="206"/>
      <c r="S528" s="206"/>
      <c r="T528" s="207"/>
      <c r="AT528" s="208" t="s">
        <v>148</v>
      </c>
      <c r="AU528" s="208" t="s">
        <v>82</v>
      </c>
      <c r="AV528" s="13" t="s">
        <v>80</v>
      </c>
      <c r="AW528" s="13" t="s">
        <v>34</v>
      </c>
      <c r="AX528" s="13" t="s">
        <v>73</v>
      </c>
      <c r="AY528" s="208" t="s">
        <v>137</v>
      </c>
    </row>
    <row r="529" spans="1:65" s="14" customFormat="1" ht="10.199999999999999">
      <c r="B529" s="209"/>
      <c r="C529" s="210"/>
      <c r="D529" s="194" t="s">
        <v>148</v>
      </c>
      <c r="E529" s="211" t="s">
        <v>28</v>
      </c>
      <c r="F529" s="212" t="s">
        <v>1250</v>
      </c>
      <c r="G529" s="210"/>
      <c r="H529" s="213">
        <v>3.3159999999999998</v>
      </c>
      <c r="I529" s="214"/>
      <c r="J529" s="210"/>
      <c r="K529" s="210"/>
      <c r="L529" s="215"/>
      <c r="M529" s="216"/>
      <c r="N529" s="217"/>
      <c r="O529" s="217"/>
      <c r="P529" s="217"/>
      <c r="Q529" s="217"/>
      <c r="R529" s="217"/>
      <c r="S529" s="217"/>
      <c r="T529" s="218"/>
      <c r="AT529" s="219" t="s">
        <v>148</v>
      </c>
      <c r="AU529" s="219" t="s">
        <v>82</v>
      </c>
      <c r="AV529" s="14" t="s">
        <v>82</v>
      </c>
      <c r="AW529" s="14" t="s">
        <v>34</v>
      </c>
      <c r="AX529" s="14" t="s">
        <v>73</v>
      </c>
      <c r="AY529" s="219" t="s">
        <v>137</v>
      </c>
    </row>
    <row r="530" spans="1:65" s="13" customFormat="1" ht="10.199999999999999">
      <c r="B530" s="199"/>
      <c r="C530" s="200"/>
      <c r="D530" s="194" t="s">
        <v>148</v>
      </c>
      <c r="E530" s="201" t="s">
        <v>28</v>
      </c>
      <c r="F530" s="202" t="s">
        <v>1230</v>
      </c>
      <c r="G530" s="200"/>
      <c r="H530" s="201" t="s">
        <v>28</v>
      </c>
      <c r="I530" s="203"/>
      <c r="J530" s="200"/>
      <c r="K530" s="200"/>
      <c r="L530" s="204"/>
      <c r="M530" s="205"/>
      <c r="N530" s="206"/>
      <c r="O530" s="206"/>
      <c r="P530" s="206"/>
      <c r="Q530" s="206"/>
      <c r="R530" s="206"/>
      <c r="S530" s="206"/>
      <c r="T530" s="207"/>
      <c r="AT530" s="208" t="s">
        <v>148</v>
      </c>
      <c r="AU530" s="208" t="s">
        <v>82</v>
      </c>
      <c r="AV530" s="13" t="s">
        <v>80</v>
      </c>
      <c r="AW530" s="13" t="s">
        <v>34</v>
      </c>
      <c r="AX530" s="13" t="s">
        <v>73</v>
      </c>
      <c r="AY530" s="208" t="s">
        <v>137</v>
      </c>
    </row>
    <row r="531" spans="1:65" s="14" customFormat="1" ht="10.199999999999999">
      <c r="B531" s="209"/>
      <c r="C531" s="210"/>
      <c r="D531" s="194" t="s">
        <v>148</v>
      </c>
      <c r="E531" s="211" t="s">
        <v>28</v>
      </c>
      <c r="F531" s="212" t="s">
        <v>1251</v>
      </c>
      <c r="G531" s="210"/>
      <c r="H531" s="213">
        <v>3.0569999999999999</v>
      </c>
      <c r="I531" s="214"/>
      <c r="J531" s="210"/>
      <c r="K531" s="210"/>
      <c r="L531" s="215"/>
      <c r="M531" s="216"/>
      <c r="N531" s="217"/>
      <c r="O531" s="217"/>
      <c r="P531" s="217"/>
      <c r="Q531" s="217"/>
      <c r="R531" s="217"/>
      <c r="S531" s="217"/>
      <c r="T531" s="218"/>
      <c r="AT531" s="219" t="s">
        <v>148</v>
      </c>
      <c r="AU531" s="219" t="s">
        <v>82</v>
      </c>
      <c r="AV531" s="14" t="s">
        <v>82</v>
      </c>
      <c r="AW531" s="14" t="s">
        <v>34</v>
      </c>
      <c r="AX531" s="14" t="s">
        <v>73</v>
      </c>
      <c r="AY531" s="219" t="s">
        <v>137</v>
      </c>
    </row>
    <row r="532" spans="1:65" s="13" customFormat="1" ht="10.199999999999999">
      <c r="B532" s="199"/>
      <c r="C532" s="200"/>
      <c r="D532" s="194" t="s">
        <v>148</v>
      </c>
      <c r="E532" s="201" t="s">
        <v>28</v>
      </c>
      <c r="F532" s="202" t="s">
        <v>1191</v>
      </c>
      <c r="G532" s="200"/>
      <c r="H532" s="201" t="s">
        <v>28</v>
      </c>
      <c r="I532" s="203"/>
      <c r="J532" s="200"/>
      <c r="K532" s="200"/>
      <c r="L532" s="204"/>
      <c r="M532" s="205"/>
      <c r="N532" s="206"/>
      <c r="O532" s="206"/>
      <c r="P532" s="206"/>
      <c r="Q532" s="206"/>
      <c r="R532" s="206"/>
      <c r="S532" s="206"/>
      <c r="T532" s="207"/>
      <c r="AT532" s="208" t="s">
        <v>148</v>
      </c>
      <c r="AU532" s="208" t="s">
        <v>82</v>
      </c>
      <c r="AV532" s="13" t="s">
        <v>80</v>
      </c>
      <c r="AW532" s="13" t="s">
        <v>34</v>
      </c>
      <c r="AX532" s="13" t="s">
        <v>73</v>
      </c>
      <c r="AY532" s="208" t="s">
        <v>137</v>
      </c>
    </row>
    <row r="533" spans="1:65" s="14" customFormat="1" ht="10.199999999999999">
      <c r="B533" s="209"/>
      <c r="C533" s="210"/>
      <c r="D533" s="194" t="s">
        <v>148</v>
      </c>
      <c r="E533" s="211" t="s">
        <v>28</v>
      </c>
      <c r="F533" s="212" t="s">
        <v>1252</v>
      </c>
      <c r="G533" s="210"/>
      <c r="H533" s="213">
        <v>0.51200000000000001</v>
      </c>
      <c r="I533" s="214"/>
      <c r="J533" s="210"/>
      <c r="K533" s="210"/>
      <c r="L533" s="215"/>
      <c r="M533" s="216"/>
      <c r="N533" s="217"/>
      <c r="O533" s="217"/>
      <c r="P533" s="217"/>
      <c r="Q533" s="217"/>
      <c r="R533" s="217"/>
      <c r="S533" s="217"/>
      <c r="T533" s="218"/>
      <c r="AT533" s="219" t="s">
        <v>148</v>
      </c>
      <c r="AU533" s="219" t="s">
        <v>82</v>
      </c>
      <c r="AV533" s="14" t="s">
        <v>82</v>
      </c>
      <c r="AW533" s="14" t="s">
        <v>34</v>
      </c>
      <c r="AX533" s="14" t="s">
        <v>73</v>
      </c>
      <c r="AY533" s="219" t="s">
        <v>137</v>
      </c>
    </row>
    <row r="534" spans="1:65" s="15" customFormat="1" ht="10.199999999999999">
      <c r="B534" s="220"/>
      <c r="C534" s="221"/>
      <c r="D534" s="194" t="s">
        <v>148</v>
      </c>
      <c r="E534" s="222" t="s">
        <v>28</v>
      </c>
      <c r="F534" s="223" t="s">
        <v>154</v>
      </c>
      <c r="G534" s="221"/>
      <c r="H534" s="224">
        <v>18.638999999999999</v>
      </c>
      <c r="I534" s="225"/>
      <c r="J534" s="221"/>
      <c r="K534" s="221"/>
      <c r="L534" s="226"/>
      <c r="M534" s="227"/>
      <c r="N534" s="228"/>
      <c r="O534" s="228"/>
      <c r="P534" s="228"/>
      <c r="Q534" s="228"/>
      <c r="R534" s="228"/>
      <c r="S534" s="228"/>
      <c r="T534" s="229"/>
      <c r="AT534" s="230" t="s">
        <v>148</v>
      </c>
      <c r="AU534" s="230" t="s">
        <v>82</v>
      </c>
      <c r="AV534" s="15" t="s">
        <v>144</v>
      </c>
      <c r="AW534" s="15" t="s">
        <v>34</v>
      </c>
      <c r="AX534" s="15" t="s">
        <v>80</v>
      </c>
      <c r="AY534" s="230" t="s">
        <v>137</v>
      </c>
    </row>
    <row r="535" spans="1:65" s="2" customFormat="1" ht="16.5" customHeight="1">
      <c r="A535" s="36"/>
      <c r="B535" s="37"/>
      <c r="C535" s="242" t="s">
        <v>1253</v>
      </c>
      <c r="D535" s="242" t="s">
        <v>354</v>
      </c>
      <c r="E535" s="243" t="s">
        <v>1254</v>
      </c>
      <c r="F535" s="244" t="s">
        <v>1255</v>
      </c>
      <c r="G535" s="245" t="s">
        <v>387</v>
      </c>
      <c r="H535" s="246">
        <v>37.28</v>
      </c>
      <c r="I535" s="247"/>
      <c r="J535" s="248">
        <f>ROUND(I535*H535,2)</f>
        <v>0</v>
      </c>
      <c r="K535" s="244" t="s">
        <v>143</v>
      </c>
      <c r="L535" s="249"/>
      <c r="M535" s="250" t="s">
        <v>28</v>
      </c>
      <c r="N535" s="251" t="s">
        <v>46</v>
      </c>
      <c r="O535" s="67"/>
      <c r="P535" s="190">
        <f>O535*H535</f>
        <v>0</v>
      </c>
      <c r="Q535" s="190">
        <v>1E-3</v>
      </c>
      <c r="R535" s="190">
        <f>Q535*H535</f>
        <v>3.7280000000000001E-2</v>
      </c>
      <c r="S535" s="190">
        <v>0</v>
      </c>
      <c r="T535" s="191">
        <f>S535*H535</f>
        <v>0</v>
      </c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R535" s="192" t="s">
        <v>410</v>
      </c>
      <c r="AT535" s="192" t="s">
        <v>354</v>
      </c>
      <c r="AU535" s="192" t="s">
        <v>82</v>
      </c>
      <c r="AY535" s="19" t="s">
        <v>137</v>
      </c>
      <c r="BE535" s="193">
        <f>IF(N535="základní",J535,0)</f>
        <v>0</v>
      </c>
      <c r="BF535" s="193">
        <f>IF(N535="snížená",J535,0)</f>
        <v>0</v>
      </c>
      <c r="BG535" s="193">
        <f>IF(N535="zákl. přenesená",J535,0)</f>
        <v>0</v>
      </c>
      <c r="BH535" s="193">
        <f>IF(N535="sníž. přenesená",J535,0)</f>
        <v>0</v>
      </c>
      <c r="BI535" s="193">
        <f>IF(N535="nulová",J535,0)</f>
        <v>0</v>
      </c>
      <c r="BJ535" s="19" t="s">
        <v>144</v>
      </c>
      <c r="BK535" s="193">
        <f>ROUND(I535*H535,2)</f>
        <v>0</v>
      </c>
      <c r="BL535" s="19" t="s">
        <v>282</v>
      </c>
      <c r="BM535" s="192" t="s">
        <v>1256</v>
      </c>
    </row>
    <row r="536" spans="1:65" s="2" customFormat="1" ht="10.199999999999999">
      <c r="A536" s="36"/>
      <c r="B536" s="37"/>
      <c r="C536" s="38"/>
      <c r="D536" s="194" t="s">
        <v>146</v>
      </c>
      <c r="E536" s="38"/>
      <c r="F536" s="195" t="s">
        <v>1255</v>
      </c>
      <c r="G536" s="38"/>
      <c r="H536" s="38"/>
      <c r="I536" s="196"/>
      <c r="J536" s="38"/>
      <c r="K536" s="38"/>
      <c r="L536" s="41"/>
      <c r="M536" s="197"/>
      <c r="N536" s="198"/>
      <c r="O536" s="67"/>
      <c r="P536" s="67"/>
      <c r="Q536" s="67"/>
      <c r="R536" s="67"/>
      <c r="S536" s="67"/>
      <c r="T536" s="68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T536" s="19" t="s">
        <v>146</v>
      </c>
      <c r="AU536" s="19" t="s">
        <v>82</v>
      </c>
    </row>
    <row r="537" spans="1:65" s="13" customFormat="1" ht="10.199999999999999">
      <c r="B537" s="199"/>
      <c r="C537" s="200"/>
      <c r="D537" s="194" t="s">
        <v>148</v>
      </c>
      <c r="E537" s="201" t="s">
        <v>28</v>
      </c>
      <c r="F537" s="202" t="s">
        <v>1185</v>
      </c>
      <c r="G537" s="200"/>
      <c r="H537" s="201" t="s">
        <v>28</v>
      </c>
      <c r="I537" s="203"/>
      <c r="J537" s="200"/>
      <c r="K537" s="200"/>
      <c r="L537" s="204"/>
      <c r="M537" s="205"/>
      <c r="N537" s="206"/>
      <c r="O537" s="206"/>
      <c r="P537" s="206"/>
      <c r="Q537" s="206"/>
      <c r="R537" s="206"/>
      <c r="S537" s="206"/>
      <c r="T537" s="207"/>
      <c r="AT537" s="208" t="s">
        <v>148</v>
      </c>
      <c r="AU537" s="208" t="s">
        <v>82</v>
      </c>
      <c r="AV537" s="13" t="s">
        <v>80</v>
      </c>
      <c r="AW537" s="13" t="s">
        <v>34</v>
      </c>
      <c r="AX537" s="13" t="s">
        <v>73</v>
      </c>
      <c r="AY537" s="208" t="s">
        <v>137</v>
      </c>
    </row>
    <row r="538" spans="1:65" s="13" customFormat="1" ht="10.199999999999999">
      <c r="B538" s="199"/>
      <c r="C538" s="200"/>
      <c r="D538" s="194" t="s">
        <v>148</v>
      </c>
      <c r="E538" s="201" t="s">
        <v>28</v>
      </c>
      <c r="F538" s="202" t="s">
        <v>1257</v>
      </c>
      <c r="G538" s="200"/>
      <c r="H538" s="201" t="s">
        <v>28</v>
      </c>
      <c r="I538" s="203"/>
      <c r="J538" s="200"/>
      <c r="K538" s="200"/>
      <c r="L538" s="204"/>
      <c r="M538" s="205"/>
      <c r="N538" s="206"/>
      <c r="O538" s="206"/>
      <c r="P538" s="206"/>
      <c r="Q538" s="206"/>
      <c r="R538" s="206"/>
      <c r="S538" s="206"/>
      <c r="T538" s="207"/>
      <c r="AT538" s="208" t="s">
        <v>148</v>
      </c>
      <c r="AU538" s="208" t="s">
        <v>82</v>
      </c>
      <c r="AV538" s="13" t="s">
        <v>80</v>
      </c>
      <c r="AW538" s="13" t="s">
        <v>34</v>
      </c>
      <c r="AX538" s="13" t="s">
        <v>73</v>
      </c>
      <c r="AY538" s="208" t="s">
        <v>137</v>
      </c>
    </row>
    <row r="539" spans="1:65" s="13" customFormat="1" ht="10.199999999999999">
      <c r="B539" s="199"/>
      <c r="C539" s="200"/>
      <c r="D539" s="194" t="s">
        <v>148</v>
      </c>
      <c r="E539" s="201" t="s">
        <v>28</v>
      </c>
      <c r="F539" s="202" t="s">
        <v>1245</v>
      </c>
      <c r="G539" s="200"/>
      <c r="H539" s="201" t="s">
        <v>28</v>
      </c>
      <c r="I539" s="203"/>
      <c r="J539" s="200"/>
      <c r="K539" s="200"/>
      <c r="L539" s="204"/>
      <c r="M539" s="205"/>
      <c r="N539" s="206"/>
      <c r="O539" s="206"/>
      <c r="P539" s="206"/>
      <c r="Q539" s="206"/>
      <c r="R539" s="206"/>
      <c r="S539" s="206"/>
      <c r="T539" s="207"/>
      <c r="AT539" s="208" t="s">
        <v>148</v>
      </c>
      <c r="AU539" s="208" t="s">
        <v>82</v>
      </c>
      <c r="AV539" s="13" t="s">
        <v>80</v>
      </c>
      <c r="AW539" s="13" t="s">
        <v>34</v>
      </c>
      <c r="AX539" s="13" t="s">
        <v>73</v>
      </c>
      <c r="AY539" s="208" t="s">
        <v>137</v>
      </c>
    </row>
    <row r="540" spans="1:65" s="13" customFormat="1" ht="10.199999999999999">
      <c r="B540" s="199"/>
      <c r="C540" s="200"/>
      <c r="D540" s="194" t="s">
        <v>148</v>
      </c>
      <c r="E540" s="201" t="s">
        <v>28</v>
      </c>
      <c r="F540" s="202" t="s">
        <v>1173</v>
      </c>
      <c r="G540" s="200"/>
      <c r="H540" s="201" t="s">
        <v>28</v>
      </c>
      <c r="I540" s="203"/>
      <c r="J540" s="200"/>
      <c r="K540" s="200"/>
      <c r="L540" s="204"/>
      <c r="M540" s="205"/>
      <c r="N540" s="206"/>
      <c r="O540" s="206"/>
      <c r="P540" s="206"/>
      <c r="Q540" s="206"/>
      <c r="R540" s="206"/>
      <c r="S540" s="206"/>
      <c r="T540" s="207"/>
      <c r="AT540" s="208" t="s">
        <v>148</v>
      </c>
      <c r="AU540" s="208" t="s">
        <v>82</v>
      </c>
      <c r="AV540" s="13" t="s">
        <v>80</v>
      </c>
      <c r="AW540" s="13" t="s">
        <v>34</v>
      </c>
      <c r="AX540" s="13" t="s">
        <v>73</v>
      </c>
      <c r="AY540" s="208" t="s">
        <v>137</v>
      </c>
    </row>
    <row r="541" spans="1:65" s="14" customFormat="1" ht="10.199999999999999">
      <c r="B541" s="209"/>
      <c r="C541" s="210"/>
      <c r="D541" s="194" t="s">
        <v>148</v>
      </c>
      <c r="E541" s="211" t="s">
        <v>28</v>
      </c>
      <c r="F541" s="212" t="s">
        <v>1258</v>
      </c>
      <c r="G541" s="210"/>
      <c r="H541" s="213">
        <v>15.867000000000001</v>
      </c>
      <c r="I541" s="214"/>
      <c r="J541" s="210"/>
      <c r="K541" s="210"/>
      <c r="L541" s="215"/>
      <c r="M541" s="216"/>
      <c r="N541" s="217"/>
      <c r="O541" s="217"/>
      <c r="P541" s="217"/>
      <c r="Q541" s="217"/>
      <c r="R541" s="217"/>
      <c r="S541" s="217"/>
      <c r="T541" s="218"/>
      <c r="AT541" s="219" t="s">
        <v>148</v>
      </c>
      <c r="AU541" s="219" t="s">
        <v>82</v>
      </c>
      <c r="AV541" s="14" t="s">
        <v>82</v>
      </c>
      <c r="AW541" s="14" t="s">
        <v>34</v>
      </c>
      <c r="AX541" s="14" t="s">
        <v>73</v>
      </c>
      <c r="AY541" s="219" t="s">
        <v>137</v>
      </c>
    </row>
    <row r="542" spans="1:65" s="13" customFormat="1" ht="10.199999999999999">
      <c r="B542" s="199"/>
      <c r="C542" s="200"/>
      <c r="D542" s="194" t="s">
        <v>148</v>
      </c>
      <c r="E542" s="201" t="s">
        <v>28</v>
      </c>
      <c r="F542" s="202" t="s">
        <v>1247</v>
      </c>
      <c r="G542" s="200"/>
      <c r="H542" s="201" t="s">
        <v>28</v>
      </c>
      <c r="I542" s="203"/>
      <c r="J542" s="200"/>
      <c r="K542" s="200"/>
      <c r="L542" s="204"/>
      <c r="M542" s="205"/>
      <c r="N542" s="206"/>
      <c r="O542" s="206"/>
      <c r="P542" s="206"/>
      <c r="Q542" s="206"/>
      <c r="R542" s="206"/>
      <c r="S542" s="206"/>
      <c r="T542" s="207"/>
      <c r="AT542" s="208" t="s">
        <v>148</v>
      </c>
      <c r="AU542" s="208" t="s">
        <v>82</v>
      </c>
      <c r="AV542" s="13" t="s">
        <v>80</v>
      </c>
      <c r="AW542" s="13" t="s">
        <v>34</v>
      </c>
      <c r="AX542" s="13" t="s">
        <v>73</v>
      </c>
      <c r="AY542" s="208" t="s">
        <v>137</v>
      </c>
    </row>
    <row r="543" spans="1:65" s="14" customFormat="1" ht="10.199999999999999">
      <c r="B543" s="209"/>
      <c r="C543" s="210"/>
      <c r="D543" s="194" t="s">
        <v>148</v>
      </c>
      <c r="E543" s="211" t="s">
        <v>28</v>
      </c>
      <c r="F543" s="212" t="s">
        <v>1259</v>
      </c>
      <c r="G543" s="210"/>
      <c r="H543" s="213">
        <v>7.6429999999999998</v>
      </c>
      <c r="I543" s="214"/>
      <c r="J543" s="210"/>
      <c r="K543" s="210"/>
      <c r="L543" s="215"/>
      <c r="M543" s="216"/>
      <c r="N543" s="217"/>
      <c r="O543" s="217"/>
      <c r="P543" s="217"/>
      <c r="Q543" s="217"/>
      <c r="R543" s="217"/>
      <c r="S543" s="217"/>
      <c r="T543" s="218"/>
      <c r="AT543" s="219" t="s">
        <v>148</v>
      </c>
      <c r="AU543" s="219" t="s">
        <v>82</v>
      </c>
      <c r="AV543" s="14" t="s">
        <v>82</v>
      </c>
      <c r="AW543" s="14" t="s">
        <v>34</v>
      </c>
      <c r="AX543" s="14" t="s">
        <v>73</v>
      </c>
      <c r="AY543" s="219" t="s">
        <v>137</v>
      </c>
    </row>
    <row r="544" spans="1:65" s="13" customFormat="1" ht="10.199999999999999">
      <c r="B544" s="199"/>
      <c r="C544" s="200"/>
      <c r="D544" s="194" t="s">
        <v>148</v>
      </c>
      <c r="E544" s="201" t="s">
        <v>28</v>
      </c>
      <c r="F544" s="202" t="s">
        <v>1249</v>
      </c>
      <c r="G544" s="200"/>
      <c r="H544" s="201" t="s">
        <v>28</v>
      </c>
      <c r="I544" s="203"/>
      <c r="J544" s="200"/>
      <c r="K544" s="200"/>
      <c r="L544" s="204"/>
      <c r="M544" s="205"/>
      <c r="N544" s="206"/>
      <c r="O544" s="206"/>
      <c r="P544" s="206"/>
      <c r="Q544" s="206"/>
      <c r="R544" s="206"/>
      <c r="S544" s="206"/>
      <c r="T544" s="207"/>
      <c r="AT544" s="208" t="s">
        <v>148</v>
      </c>
      <c r="AU544" s="208" t="s">
        <v>82</v>
      </c>
      <c r="AV544" s="13" t="s">
        <v>80</v>
      </c>
      <c r="AW544" s="13" t="s">
        <v>34</v>
      </c>
      <c r="AX544" s="13" t="s">
        <v>73</v>
      </c>
      <c r="AY544" s="208" t="s">
        <v>137</v>
      </c>
    </row>
    <row r="545" spans="1:51" s="13" customFormat="1" ht="10.199999999999999">
      <c r="B545" s="199"/>
      <c r="C545" s="200"/>
      <c r="D545" s="194" t="s">
        <v>148</v>
      </c>
      <c r="E545" s="201" t="s">
        <v>28</v>
      </c>
      <c r="F545" s="202" t="s">
        <v>1187</v>
      </c>
      <c r="G545" s="200"/>
      <c r="H545" s="201" t="s">
        <v>28</v>
      </c>
      <c r="I545" s="203"/>
      <c r="J545" s="200"/>
      <c r="K545" s="200"/>
      <c r="L545" s="204"/>
      <c r="M545" s="205"/>
      <c r="N545" s="206"/>
      <c r="O545" s="206"/>
      <c r="P545" s="206"/>
      <c r="Q545" s="206"/>
      <c r="R545" s="206"/>
      <c r="S545" s="206"/>
      <c r="T545" s="207"/>
      <c r="AT545" s="208" t="s">
        <v>148</v>
      </c>
      <c r="AU545" s="208" t="s">
        <v>82</v>
      </c>
      <c r="AV545" s="13" t="s">
        <v>80</v>
      </c>
      <c r="AW545" s="13" t="s">
        <v>34</v>
      </c>
      <c r="AX545" s="13" t="s">
        <v>73</v>
      </c>
      <c r="AY545" s="208" t="s">
        <v>137</v>
      </c>
    </row>
    <row r="546" spans="1:51" s="14" customFormat="1" ht="10.199999999999999">
      <c r="B546" s="209"/>
      <c r="C546" s="210"/>
      <c r="D546" s="194" t="s">
        <v>148</v>
      </c>
      <c r="E546" s="211" t="s">
        <v>28</v>
      </c>
      <c r="F546" s="212" t="s">
        <v>1260</v>
      </c>
      <c r="G546" s="210"/>
      <c r="H546" s="213">
        <v>6.633</v>
      </c>
      <c r="I546" s="214"/>
      <c r="J546" s="210"/>
      <c r="K546" s="210"/>
      <c r="L546" s="215"/>
      <c r="M546" s="216"/>
      <c r="N546" s="217"/>
      <c r="O546" s="217"/>
      <c r="P546" s="217"/>
      <c r="Q546" s="217"/>
      <c r="R546" s="217"/>
      <c r="S546" s="217"/>
      <c r="T546" s="218"/>
      <c r="AT546" s="219" t="s">
        <v>148</v>
      </c>
      <c r="AU546" s="219" t="s">
        <v>82</v>
      </c>
      <c r="AV546" s="14" t="s">
        <v>82</v>
      </c>
      <c r="AW546" s="14" t="s">
        <v>34</v>
      </c>
      <c r="AX546" s="14" t="s">
        <v>73</v>
      </c>
      <c r="AY546" s="219" t="s">
        <v>137</v>
      </c>
    </row>
    <row r="547" spans="1:51" s="13" customFormat="1" ht="10.199999999999999">
      <c r="B547" s="199"/>
      <c r="C547" s="200"/>
      <c r="D547" s="194" t="s">
        <v>148</v>
      </c>
      <c r="E547" s="201" t="s">
        <v>28</v>
      </c>
      <c r="F547" s="202" t="s">
        <v>1230</v>
      </c>
      <c r="G547" s="200"/>
      <c r="H547" s="201" t="s">
        <v>28</v>
      </c>
      <c r="I547" s="203"/>
      <c r="J547" s="200"/>
      <c r="K547" s="200"/>
      <c r="L547" s="204"/>
      <c r="M547" s="205"/>
      <c r="N547" s="206"/>
      <c r="O547" s="206"/>
      <c r="P547" s="206"/>
      <c r="Q547" s="206"/>
      <c r="R547" s="206"/>
      <c r="S547" s="206"/>
      <c r="T547" s="207"/>
      <c r="AT547" s="208" t="s">
        <v>148</v>
      </c>
      <c r="AU547" s="208" t="s">
        <v>82</v>
      </c>
      <c r="AV547" s="13" t="s">
        <v>80</v>
      </c>
      <c r="AW547" s="13" t="s">
        <v>34</v>
      </c>
      <c r="AX547" s="13" t="s">
        <v>73</v>
      </c>
      <c r="AY547" s="208" t="s">
        <v>137</v>
      </c>
    </row>
    <row r="548" spans="1:51" s="14" customFormat="1" ht="10.199999999999999">
      <c r="B548" s="209"/>
      <c r="C548" s="210"/>
      <c r="D548" s="194" t="s">
        <v>148</v>
      </c>
      <c r="E548" s="211" t="s">
        <v>28</v>
      </c>
      <c r="F548" s="212" t="s">
        <v>1261</v>
      </c>
      <c r="G548" s="210"/>
      <c r="H548" s="213">
        <v>6.1139999999999999</v>
      </c>
      <c r="I548" s="214"/>
      <c r="J548" s="210"/>
      <c r="K548" s="210"/>
      <c r="L548" s="215"/>
      <c r="M548" s="216"/>
      <c r="N548" s="217"/>
      <c r="O548" s="217"/>
      <c r="P548" s="217"/>
      <c r="Q548" s="217"/>
      <c r="R548" s="217"/>
      <c r="S548" s="217"/>
      <c r="T548" s="218"/>
      <c r="AT548" s="219" t="s">
        <v>148</v>
      </c>
      <c r="AU548" s="219" t="s">
        <v>82</v>
      </c>
      <c r="AV548" s="14" t="s">
        <v>82</v>
      </c>
      <c r="AW548" s="14" t="s">
        <v>34</v>
      </c>
      <c r="AX548" s="14" t="s">
        <v>73</v>
      </c>
      <c r="AY548" s="219" t="s">
        <v>137</v>
      </c>
    </row>
    <row r="549" spans="1:51" s="13" customFormat="1" ht="10.199999999999999">
      <c r="B549" s="199"/>
      <c r="C549" s="200"/>
      <c r="D549" s="194" t="s">
        <v>148</v>
      </c>
      <c r="E549" s="201" t="s">
        <v>28</v>
      </c>
      <c r="F549" s="202" t="s">
        <v>1191</v>
      </c>
      <c r="G549" s="200"/>
      <c r="H549" s="201" t="s">
        <v>28</v>
      </c>
      <c r="I549" s="203"/>
      <c r="J549" s="200"/>
      <c r="K549" s="200"/>
      <c r="L549" s="204"/>
      <c r="M549" s="205"/>
      <c r="N549" s="206"/>
      <c r="O549" s="206"/>
      <c r="P549" s="206"/>
      <c r="Q549" s="206"/>
      <c r="R549" s="206"/>
      <c r="S549" s="206"/>
      <c r="T549" s="207"/>
      <c r="AT549" s="208" t="s">
        <v>148</v>
      </c>
      <c r="AU549" s="208" t="s">
        <v>82</v>
      </c>
      <c r="AV549" s="13" t="s">
        <v>80</v>
      </c>
      <c r="AW549" s="13" t="s">
        <v>34</v>
      </c>
      <c r="AX549" s="13" t="s">
        <v>73</v>
      </c>
      <c r="AY549" s="208" t="s">
        <v>137</v>
      </c>
    </row>
    <row r="550" spans="1:51" s="14" customFormat="1" ht="10.199999999999999">
      <c r="B550" s="209"/>
      <c r="C550" s="210"/>
      <c r="D550" s="194" t="s">
        <v>148</v>
      </c>
      <c r="E550" s="211" t="s">
        <v>28</v>
      </c>
      <c r="F550" s="212" t="s">
        <v>1262</v>
      </c>
      <c r="G550" s="210"/>
      <c r="H550" s="213">
        <v>1.0229999999999999</v>
      </c>
      <c r="I550" s="214"/>
      <c r="J550" s="210"/>
      <c r="K550" s="210"/>
      <c r="L550" s="215"/>
      <c r="M550" s="216"/>
      <c r="N550" s="217"/>
      <c r="O550" s="217"/>
      <c r="P550" s="217"/>
      <c r="Q550" s="217"/>
      <c r="R550" s="217"/>
      <c r="S550" s="217"/>
      <c r="T550" s="218"/>
      <c r="AT550" s="219" t="s">
        <v>148</v>
      </c>
      <c r="AU550" s="219" t="s">
        <v>82</v>
      </c>
      <c r="AV550" s="14" t="s">
        <v>82</v>
      </c>
      <c r="AW550" s="14" t="s">
        <v>34</v>
      </c>
      <c r="AX550" s="14" t="s">
        <v>73</v>
      </c>
      <c r="AY550" s="219" t="s">
        <v>137</v>
      </c>
    </row>
    <row r="551" spans="1:51" s="15" customFormat="1" ht="10.199999999999999">
      <c r="B551" s="220"/>
      <c r="C551" s="221"/>
      <c r="D551" s="194" t="s">
        <v>148</v>
      </c>
      <c r="E551" s="222" t="s">
        <v>28</v>
      </c>
      <c r="F551" s="223" t="s">
        <v>154</v>
      </c>
      <c r="G551" s="221"/>
      <c r="H551" s="224">
        <v>37.28</v>
      </c>
      <c r="I551" s="225"/>
      <c r="J551" s="221"/>
      <c r="K551" s="221"/>
      <c r="L551" s="226"/>
      <c r="M551" s="256"/>
      <c r="N551" s="257"/>
      <c r="O551" s="257"/>
      <c r="P551" s="257"/>
      <c r="Q551" s="257"/>
      <c r="R551" s="257"/>
      <c r="S551" s="257"/>
      <c r="T551" s="258"/>
      <c r="AT551" s="230" t="s">
        <v>148</v>
      </c>
      <c r="AU551" s="230" t="s">
        <v>82</v>
      </c>
      <c r="AV551" s="15" t="s">
        <v>144</v>
      </c>
      <c r="AW551" s="15" t="s">
        <v>34</v>
      </c>
      <c r="AX551" s="15" t="s">
        <v>80</v>
      </c>
      <c r="AY551" s="230" t="s">
        <v>137</v>
      </c>
    </row>
    <row r="552" spans="1:51" s="2" customFormat="1" ht="6.9" customHeight="1">
      <c r="A552" s="36"/>
      <c r="B552" s="50"/>
      <c r="C552" s="51"/>
      <c r="D552" s="51"/>
      <c r="E552" s="51"/>
      <c r="F552" s="51"/>
      <c r="G552" s="51"/>
      <c r="H552" s="51"/>
      <c r="I552" s="51"/>
      <c r="J552" s="51"/>
      <c r="K552" s="51"/>
      <c r="L552" s="41"/>
      <c r="M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</row>
  </sheetData>
  <sheetProtection algorithmName="SHA-512" hashValue="FMv6pwksWKQfn84m8vG+bPBrVopccdhAhSK71Pb1eCK1jI3IUWxW1+ABJY86WduIzn2SChkKgDkgtMxhHsik0w==" saltValue="JeIl+Y+5lPCDKnA50yyv3TeW9s3cRSpb6PwWHGhEb6HLsEkof+PxAmRQli5N1efk8iE97v2p7RxXw2ebB6n2lQ==" spinCount="100000" sheet="1" objects="1" scenarios="1" formatColumns="0" formatRows="0" autoFilter="0"/>
  <autoFilter ref="C96:K551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4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98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1:46" s="1" customFormat="1" ht="24.9" customHeight="1">
      <c r="B4" s="22"/>
      <c r="D4" s="113" t="s">
        <v>104</v>
      </c>
      <c r="L4" s="22"/>
      <c r="M4" s="114" t="s">
        <v>10</v>
      </c>
      <c r="AT4" s="19" t="s">
        <v>34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15" t="s">
        <v>16</v>
      </c>
      <c r="L6" s="22"/>
    </row>
    <row r="7" spans="1:46" s="1" customFormat="1" ht="16.5" customHeight="1">
      <c r="B7" s="22"/>
      <c r="E7" s="387" t="str">
        <f>'Rekapitulace stavby'!K6</f>
        <v>Olešnický potok, Čestice, rekonstrukce koryta, ř. km 0,600 – 0,900</v>
      </c>
      <c r="F7" s="388"/>
      <c r="G7" s="388"/>
      <c r="H7" s="388"/>
      <c r="L7" s="22"/>
    </row>
    <row r="8" spans="1:46" s="1" customFormat="1" ht="12" customHeight="1">
      <c r="B8" s="22"/>
      <c r="D8" s="115" t="s">
        <v>105</v>
      </c>
      <c r="L8" s="22"/>
    </row>
    <row r="9" spans="1:46" s="2" customFormat="1" ht="16.5" customHeight="1">
      <c r="A9" s="36"/>
      <c r="B9" s="41"/>
      <c r="C9" s="36"/>
      <c r="D9" s="36"/>
      <c r="E9" s="387" t="s">
        <v>808</v>
      </c>
      <c r="F9" s="389"/>
      <c r="G9" s="389"/>
      <c r="H9" s="389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2" customHeight="1">
      <c r="A10" s="36"/>
      <c r="B10" s="41"/>
      <c r="C10" s="36"/>
      <c r="D10" s="115" t="s">
        <v>107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6.5" customHeight="1">
      <c r="A11" s="36"/>
      <c r="B11" s="41"/>
      <c r="C11" s="36"/>
      <c r="D11" s="36"/>
      <c r="E11" s="390" t="s">
        <v>1263</v>
      </c>
      <c r="F11" s="389"/>
      <c r="G11" s="389"/>
      <c r="H11" s="389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0.199999999999999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14. 8. 2020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0.8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1" t="str">
        <f>'Rekapitulace stavby'!E14</f>
        <v>Vyplň údaj</v>
      </c>
      <c r="F20" s="392"/>
      <c r="G20" s="392"/>
      <c r="H20" s="392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3" t="s">
        <v>109</v>
      </c>
      <c r="F29" s="393"/>
      <c r="G29" s="393"/>
      <c r="H29" s="393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ROUND(J93, 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hidden="1" customHeight="1">
      <c r="A35" s="36"/>
      <c r="B35" s="41"/>
      <c r="C35" s="36"/>
      <c r="D35" s="125" t="s">
        <v>43</v>
      </c>
      <c r="E35" s="115" t="s">
        <v>44</v>
      </c>
      <c r="F35" s="126">
        <f>ROUND((SUM(BE93:BE413)),  2)</f>
        <v>0</v>
      </c>
      <c r="G35" s="36"/>
      <c r="H35" s="36"/>
      <c r="I35" s="127">
        <v>0.21</v>
      </c>
      <c r="J35" s="126">
        <f>ROUND(((SUM(BE93:BE413))*I35),  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hidden="1" customHeight="1">
      <c r="A36" s="36"/>
      <c r="B36" s="41"/>
      <c r="C36" s="36"/>
      <c r="D36" s="36"/>
      <c r="E36" s="115" t="s">
        <v>45</v>
      </c>
      <c r="F36" s="126">
        <f>ROUND((SUM(BF93:BF413)),  2)</f>
        <v>0</v>
      </c>
      <c r="G36" s="36"/>
      <c r="H36" s="36"/>
      <c r="I36" s="127">
        <v>0.15</v>
      </c>
      <c r="J36" s="126">
        <f>ROUND(((SUM(BF93:BF413))*I36),  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>
      <c r="A37" s="36"/>
      <c r="B37" s="41"/>
      <c r="C37" s="36"/>
      <c r="D37" s="115" t="s">
        <v>43</v>
      </c>
      <c r="E37" s="115" t="s">
        <v>46</v>
      </c>
      <c r="F37" s="126">
        <f>ROUND((SUM(BG93:BG413)),  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1"/>
      <c r="C38" s="36"/>
      <c r="D38" s="36"/>
      <c r="E38" s="115" t="s">
        <v>47</v>
      </c>
      <c r="F38" s="126">
        <f>ROUND((SUM(BH93:BH413)),  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hidden="1" customHeight="1">
      <c r="A39" s="36"/>
      <c r="B39" s="41"/>
      <c r="C39" s="36"/>
      <c r="D39" s="36"/>
      <c r="E39" s="115" t="s">
        <v>48</v>
      </c>
      <c r="F39" s="126">
        <f>ROUND((SUM(BI93:BI413)),  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5" t="s">
        <v>110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94" t="str">
        <f>E7</f>
        <v>Olešnický potok, Čestice, rekonstrukce koryta, ř. km 0,600 – 0,900</v>
      </c>
      <c r="F50" s="395"/>
      <c r="G50" s="395"/>
      <c r="H50" s="395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1" customFormat="1" ht="12" customHeight="1">
      <c r="B51" s="23"/>
      <c r="C51" s="31" t="s">
        <v>105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47" s="2" customFormat="1" ht="16.5" customHeight="1">
      <c r="A52" s="36"/>
      <c r="B52" s="37"/>
      <c r="C52" s="38"/>
      <c r="D52" s="38"/>
      <c r="E52" s="394" t="s">
        <v>808</v>
      </c>
      <c r="F52" s="396"/>
      <c r="G52" s="396"/>
      <c r="H52" s="396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12" customHeight="1">
      <c r="A53" s="36"/>
      <c r="B53" s="37"/>
      <c r="C53" s="31" t="s">
        <v>107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16.5" customHeight="1">
      <c r="A54" s="36"/>
      <c r="B54" s="37"/>
      <c r="C54" s="38"/>
      <c r="D54" s="38"/>
      <c r="E54" s="343" t="str">
        <f>E11</f>
        <v>2.2 - SO 02.2 -  Rekonstrukce navazujících zdí</v>
      </c>
      <c r="F54" s="396"/>
      <c r="G54" s="396"/>
      <c r="H54" s="396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2" customHeight="1">
      <c r="A56" s="36"/>
      <c r="B56" s="37"/>
      <c r="C56" s="31" t="s">
        <v>22</v>
      </c>
      <c r="D56" s="38"/>
      <c r="E56" s="38"/>
      <c r="F56" s="29" t="str">
        <f>F14</f>
        <v>Čestice</v>
      </c>
      <c r="G56" s="38"/>
      <c r="H56" s="38"/>
      <c r="I56" s="31" t="s">
        <v>24</v>
      </c>
      <c r="J56" s="62" t="str">
        <f>IF(J14="","",J14)</f>
        <v>14. 8. 2020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40.049999999999997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15.15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47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47" s="2" customFormat="1" ht="29.25" customHeight="1">
      <c r="A61" s="36"/>
      <c r="B61" s="37"/>
      <c r="C61" s="139" t="s">
        <v>111</v>
      </c>
      <c r="D61" s="140"/>
      <c r="E61" s="140"/>
      <c r="F61" s="140"/>
      <c r="G61" s="140"/>
      <c r="H61" s="140"/>
      <c r="I61" s="140"/>
      <c r="J61" s="141" t="s">
        <v>112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47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8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J93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113</v>
      </c>
    </row>
    <row r="64" spans="1:47" s="9" customFormat="1" ht="24.9" customHeight="1">
      <c r="B64" s="143"/>
      <c r="C64" s="144"/>
      <c r="D64" s="145" t="s">
        <v>114</v>
      </c>
      <c r="E64" s="146"/>
      <c r="F64" s="146"/>
      <c r="G64" s="146"/>
      <c r="H64" s="146"/>
      <c r="I64" s="146"/>
      <c r="J64" s="147">
        <f>J94</f>
        <v>0</v>
      </c>
      <c r="K64" s="144"/>
      <c r="L64" s="148"/>
    </row>
    <row r="65" spans="1:31" s="10" customFormat="1" ht="19.95" customHeight="1">
      <c r="B65" s="149"/>
      <c r="C65" s="100"/>
      <c r="D65" s="150" t="s">
        <v>115</v>
      </c>
      <c r="E65" s="151"/>
      <c r="F65" s="151"/>
      <c r="G65" s="151"/>
      <c r="H65" s="151"/>
      <c r="I65" s="151"/>
      <c r="J65" s="152">
        <f>J95</f>
        <v>0</v>
      </c>
      <c r="K65" s="100"/>
      <c r="L65" s="153"/>
    </row>
    <row r="66" spans="1:31" s="10" customFormat="1" ht="19.95" customHeight="1">
      <c r="B66" s="149"/>
      <c r="C66" s="100"/>
      <c r="D66" s="150" t="s">
        <v>116</v>
      </c>
      <c r="E66" s="151"/>
      <c r="F66" s="151"/>
      <c r="G66" s="151"/>
      <c r="H66" s="151"/>
      <c r="I66" s="151"/>
      <c r="J66" s="152">
        <f>J140</f>
        <v>0</v>
      </c>
      <c r="K66" s="100"/>
      <c r="L66" s="153"/>
    </row>
    <row r="67" spans="1:31" s="10" customFormat="1" ht="19.95" customHeight="1">
      <c r="B67" s="149"/>
      <c r="C67" s="100"/>
      <c r="D67" s="150" t="s">
        <v>635</v>
      </c>
      <c r="E67" s="151"/>
      <c r="F67" s="151"/>
      <c r="G67" s="151"/>
      <c r="H67" s="151"/>
      <c r="I67" s="151"/>
      <c r="J67" s="152">
        <f>J153</f>
        <v>0</v>
      </c>
      <c r="K67" s="100"/>
      <c r="L67" s="153"/>
    </row>
    <row r="68" spans="1:31" s="10" customFormat="1" ht="19.95" customHeight="1">
      <c r="B68" s="149"/>
      <c r="C68" s="100"/>
      <c r="D68" s="150" t="s">
        <v>117</v>
      </c>
      <c r="E68" s="151"/>
      <c r="F68" s="151"/>
      <c r="G68" s="151"/>
      <c r="H68" s="151"/>
      <c r="I68" s="151"/>
      <c r="J68" s="152">
        <f>J211</f>
        <v>0</v>
      </c>
      <c r="K68" s="100"/>
      <c r="L68" s="153"/>
    </row>
    <row r="69" spans="1:31" s="10" customFormat="1" ht="19.95" customHeight="1">
      <c r="B69" s="149"/>
      <c r="C69" s="100"/>
      <c r="D69" s="150" t="s">
        <v>119</v>
      </c>
      <c r="E69" s="151"/>
      <c r="F69" s="151"/>
      <c r="G69" s="151"/>
      <c r="H69" s="151"/>
      <c r="I69" s="151"/>
      <c r="J69" s="152">
        <f>J216</f>
        <v>0</v>
      </c>
      <c r="K69" s="100"/>
      <c r="L69" s="153"/>
    </row>
    <row r="70" spans="1:31" s="10" customFormat="1" ht="19.95" customHeight="1">
      <c r="B70" s="149"/>
      <c r="C70" s="100"/>
      <c r="D70" s="150" t="s">
        <v>120</v>
      </c>
      <c r="E70" s="151"/>
      <c r="F70" s="151"/>
      <c r="G70" s="151"/>
      <c r="H70" s="151"/>
      <c r="I70" s="151"/>
      <c r="J70" s="152">
        <f>J400</f>
        <v>0</v>
      </c>
      <c r="K70" s="100"/>
      <c r="L70" s="153"/>
    </row>
    <row r="71" spans="1:31" s="10" customFormat="1" ht="19.95" customHeight="1">
      <c r="B71" s="149"/>
      <c r="C71" s="100"/>
      <c r="D71" s="150" t="s">
        <v>121</v>
      </c>
      <c r="E71" s="151"/>
      <c r="F71" s="151"/>
      <c r="G71" s="151"/>
      <c r="H71" s="151"/>
      <c r="I71" s="151"/>
      <c r="J71" s="152">
        <f>J411</f>
        <v>0</v>
      </c>
      <c r="K71" s="100"/>
      <c r="L71" s="153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" customHeight="1">
      <c r="A77" s="3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" customHeight="1">
      <c r="A78" s="36"/>
      <c r="B78" s="37"/>
      <c r="C78" s="25" t="s">
        <v>122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6.5" customHeight="1">
      <c r="A81" s="36"/>
      <c r="B81" s="37"/>
      <c r="C81" s="38"/>
      <c r="D81" s="38"/>
      <c r="E81" s="394" t="str">
        <f>E7</f>
        <v>Olešnický potok, Čestice, rekonstrukce koryta, ř. km 0,600 – 0,900</v>
      </c>
      <c r="F81" s="395"/>
      <c r="G81" s="395"/>
      <c r="H81" s="395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1" customFormat="1" ht="12" customHeight="1">
      <c r="B82" s="23"/>
      <c r="C82" s="31" t="s">
        <v>105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65" s="2" customFormat="1" ht="16.5" customHeight="1">
      <c r="A83" s="36"/>
      <c r="B83" s="37"/>
      <c r="C83" s="38"/>
      <c r="D83" s="38"/>
      <c r="E83" s="394" t="s">
        <v>808</v>
      </c>
      <c r="F83" s="396"/>
      <c r="G83" s="396"/>
      <c r="H83" s="396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107</v>
      </c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43" t="str">
        <f>E11</f>
        <v>2.2 - SO 02.2 -  Rekonstrukce navazujících zdí</v>
      </c>
      <c r="F85" s="396"/>
      <c r="G85" s="396"/>
      <c r="H85" s="396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22</v>
      </c>
      <c r="D87" s="38"/>
      <c r="E87" s="38"/>
      <c r="F87" s="29" t="str">
        <f>F14</f>
        <v>Čestice</v>
      </c>
      <c r="G87" s="38"/>
      <c r="H87" s="38"/>
      <c r="I87" s="31" t="s">
        <v>24</v>
      </c>
      <c r="J87" s="62" t="str">
        <f>IF(J14="","",J14)</f>
        <v>14. 8. 2020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40.049999999999997" customHeight="1">
      <c r="A89" s="36"/>
      <c r="B89" s="37"/>
      <c r="C89" s="31" t="s">
        <v>26</v>
      </c>
      <c r="D89" s="38"/>
      <c r="E89" s="38"/>
      <c r="F89" s="29" t="str">
        <f>E17</f>
        <v>Povodí Labe, státní podnik, OIČ, Hradec Králové</v>
      </c>
      <c r="G89" s="38"/>
      <c r="H89" s="38"/>
      <c r="I89" s="31" t="s">
        <v>33</v>
      </c>
      <c r="J89" s="34" t="str">
        <f>E23</f>
        <v>Povodí Labe, státní podnik, OIČ, Hradec Králové</v>
      </c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15" customHeight="1">
      <c r="A90" s="36"/>
      <c r="B90" s="37"/>
      <c r="C90" s="31" t="s">
        <v>31</v>
      </c>
      <c r="D90" s="38"/>
      <c r="E90" s="38"/>
      <c r="F90" s="29" t="str">
        <f>IF(E20="","",E20)</f>
        <v>Vyplň údaj</v>
      </c>
      <c r="G90" s="38"/>
      <c r="H90" s="38"/>
      <c r="I90" s="31" t="s">
        <v>35</v>
      </c>
      <c r="J90" s="34" t="str">
        <f>E26</f>
        <v>Ing. Eva Morkesová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54"/>
      <c r="B92" s="155"/>
      <c r="C92" s="156" t="s">
        <v>123</v>
      </c>
      <c r="D92" s="157" t="s">
        <v>58</v>
      </c>
      <c r="E92" s="157" t="s">
        <v>54</v>
      </c>
      <c r="F92" s="157" t="s">
        <v>55</v>
      </c>
      <c r="G92" s="157" t="s">
        <v>124</v>
      </c>
      <c r="H92" s="157" t="s">
        <v>125</v>
      </c>
      <c r="I92" s="157" t="s">
        <v>126</v>
      </c>
      <c r="J92" s="157" t="s">
        <v>112</v>
      </c>
      <c r="K92" s="158" t="s">
        <v>127</v>
      </c>
      <c r="L92" s="159"/>
      <c r="M92" s="71" t="s">
        <v>28</v>
      </c>
      <c r="N92" s="72" t="s">
        <v>43</v>
      </c>
      <c r="O92" s="72" t="s">
        <v>128</v>
      </c>
      <c r="P92" s="72" t="s">
        <v>129</v>
      </c>
      <c r="Q92" s="72" t="s">
        <v>130</v>
      </c>
      <c r="R92" s="72" t="s">
        <v>131</v>
      </c>
      <c r="S92" s="72" t="s">
        <v>132</v>
      </c>
      <c r="T92" s="73" t="s">
        <v>133</v>
      </c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65" s="2" customFormat="1" ht="22.8" customHeight="1">
      <c r="A93" s="36"/>
      <c r="B93" s="37"/>
      <c r="C93" s="78" t="s">
        <v>134</v>
      </c>
      <c r="D93" s="38"/>
      <c r="E93" s="38"/>
      <c r="F93" s="38"/>
      <c r="G93" s="38"/>
      <c r="H93" s="38"/>
      <c r="I93" s="38"/>
      <c r="J93" s="160">
        <f>BK93</f>
        <v>0</v>
      </c>
      <c r="K93" s="38"/>
      <c r="L93" s="41"/>
      <c r="M93" s="74"/>
      <c r="N93" s="161"/>
      <c r="O93" s="75"/>
      <c r="P93" s="162">
        <f>P94</f>
        <v>0</v>
      </c>
      <c r="Q93" s="75"/>
      <c r="R93" s="162">
        <f>R94</f>
        <v>7.3809274</v>
      </c>
      <c r="S93" s="75"/>
      <c r="T93" s="163">
        <f>T94</f>
        <v>43.615514999999995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113</v>
      </c>
      <c r="BK93" s="164">
        <f>BK94</f>
        <v>0</v>
      </c>
    </row>
    <row r="94" spans="1:65" s="12" customFormat="1" ht="25.95" customHeight="1">
      <c r="B94" s="165"/>
      <c r="C94" s="166"/>
      <c r="D94" s="167" t="s">
        <v>72</v>
      </c>
      <c r="E94" s="168" t="s">
        <v>135</v>
      </c>
      <c r="F94" s="168" t="s">
        <v>136</v>
      </c>
      <c r="G94" s="166"/>
      <c r="H94" s="166"/>
      <c r="I94" s="169"/>
      <c r="J94" s="170">
        <f>BK94</f>
        <v>0</v>
      </c>
      <c r="K94" s="166"/>
      <c r="L94" s="171"/>
      <c r="M94" s="172"/>
      <c r="N94" s="173"/>
      <c r="O94" s="173"/>
      <c r="P94" s="174">
        <f>P95+P140+P153+P211+P216+P400+P411</f>
        <v>0</v>
      </c>
      <c r="Q94" s="173"/>
      <c r="R94" s="174">
        <f>R95+R140+R153+R211+R216+R400+R411</f>
        <v>7.3809274</v>
      </c>
      <c r="S94" s="173"/>
      <c r="T94" s="175">
        <f>T95+T140+T153+T211+T216+T400+T411</f>
        <v>43.615514999999995</v>
      </c>
      <c r="AR94" s="176" t="s">
        <v>80</v>
      </c>
      <c r="AT94" s="177" t="s">
        <v>72</v>
      </c>
      <c r="AU94" s="177" t="s">
        <v>73</v>
      </c>
      <c r="AY94" s="176" t="s">
        <v>137</v>
      </c>
      <c r="BK94" s="178">
        <f>BK95+BK140+BK153+BK211+BK216+BK400+BK411</f>
        <v>0</v>
      </c>
    </row>
    <row r="95" spans="1:65" s="12" customFormat="1" ht="22.8" customHeight="1">
      <c r="B95" s="165"/>
      <c r="C95" s="166"/>
      <c r="D95" s="167" t="s">
        <v>72</v>
      </c>
      <c r="E95" s="179" t="s">
        <v>80</v>
      </c>
      <c r="F95" s="179" t="s">
        <v>138</v>
      </c>
      <c r="G95" s="166"/>
      <c r="H95" s="166"/>
      <c r="I95" s="169"/>
      <c r="J95" s="180">
        <f>BK95</f>
        <v>0</v>
      </c>
      <c r="K95" s="166"/>
      <c r="L95" s="171"/>
      <c r="M95" s="172"/>
      <c r="N95" s="173"/>
      <c r="O95" s="173"/>
      <c r="P95" s="174">
        <f>SUM(P96:P139)</f>
        <v>0</v>
      </c>
      <c r="Q95" s="173"/>
      <c r="R95" s="174">
        <f>SUM(R96:R139)</f>
        <v>2.3300000000000003E-4</v>
      </c>
      <c r="S95" s="173"/>
      <c r="T95" s="175">
        <f>SUM(T96:T139)</f>
        <v>0.89250000000000007</v>
      </c>
      <c r="AR95" s="176" t="s">
        <v>80</v>
      </c>
      <c r="AT95" s="177" t="s">
        <v>72</v>
      </c>
      <c r="AU95" s="177" t="s">
        <v>80</v>
      </c>
      <c r="AY95" s="176" t="s">
        <v>137</v>
      </c>
      <c r="BK95" s="178">
        <f>SUM(BK96:BK139)</f>
        <v>0</v>
      </c>
    </row>
    <row r="96" spans="1:65" s="2" customFormat="1" ht="16.5" customHeight="1">
      <c r="A96" s="36"/>
      <c r="B96" s="37"/>
      <c r="C96" s="181" t="s">
        <v>80</v>
      </c>
      <c r="D96" s="181" t="s">
        <v>139</v>
      </c>
      <c r="E96" s="182" t="s">
        <v>1264</v>
      </c>
      <c r="F96" s="183" t="s">
        <v>1265</v>
      </c>
      <c r="G96" s="184" t="s">
        <v>142</v>
      </c>
      <c r="H96" s="185">
        <v>3.5</v>
      </c>
      <c r="I96" s="186"/>
      <c r="J96" s="187">
        <f>ROUND(I96*H96,2)</f>
        <v>0</v>
      </c>
      <c r="K96" s="183" t="s">
        <v>143</v>
      </c>
      <c r="L96" s="41"/>
      <c r="M96" s="188" t="s">
        <v>28</v>
      </c>
      <c r="N96" s="189" t="s">
        <v>46</v>
      </c>
      <c r="O96" s="67"/>
      <c r="P96" s="190">
        <f>O96*H96</f>
        <v>0</v>
      </c>
      <c r="Q96" s="190">
        <v>0</v>
      </c>
      <c r="R96" s="190">
        <f>Q96*H96</f>
        <v>0</v>
      </c>
      <c r="S96" s="190">
        <v>0.255</v>
      </c>
      <c r="T96" s="191">
        <f>S96*H96</f>
        <v>0.89250000000000007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2" t="s">
        <v>144</v>
      </c>
      <c r="AT96" s="192" t="s">
        <v>139</v>
      </c>
      <c r="AU96" s="192" t="s">
        <v>82</v>
      </c>
      <c r="AY96" s="19" t="s">
        <v>137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9" t="s">
        <v>144</v>
      </c>
      <c r="BK96" s="193">
        <f>ROUND(I96*H96,2)</f>
        <v>0</v>
      </c>
      <c r="BL96" s="19" t="s">
        <v>144</v>
      </c>
      <c r="BM96" s="192" t="s">
        <v>1266</v>
      </c>
    </row>
    <row r="97" spans="1:65" s="2" customFormat="1" ht="28.8">
      <c r="A97" s="36"/>
      <c r="B97" s="37"/>
      <c r="C97" s="38"/>
      <c r="D97" s="194" t="s">
        <v>146</v>
      </c>
      <c r="E97" s="38"/>
      <c r="F97" s="195" t="s">
        <v>1267</v>
      </c>
      <c r="G97" s="38"/>
      <c r="H97" s="38"/>
      <c r="I97" s="196"/>
      <c r="J97" s="38"/>
      <c r="K97" s="38"/>
      <c r="L97" s="41"/>
      <c r="M97" s="197"/>
      <c r="N97" s="198"/>
      <c r="O97" s="67"/>
      <c r="P97" s="67"/>
      <c r="Q97" s="67"/>
      <c r="R97" s="67"/>
      <c r="S97" s="67"/>
      <c r="T97" s="68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146</v>
      </c>
      <c r="AU97" s="19" t="s">
        <v>82</v>
      </c>
    </row>
    <row r="98" spans="1:65" s="13" customFormat="1" ht="10.199999999999999">
      <c r="B98" s="199"/>
      <c r="C98" s="200"/>
      <c r="D98" s="194" t="s">
        <v>148</v>
      </c>
      <c r="E98" s="201" t="s">
        <v>28</v>
      </c>
      <c r="F98" s="202" t="s">
        <v>1268</v>
      </c>
      <c r="G98" s="200"/>
      <c r="H98" s="201" t="s">
        <v>28</v>
      </c>
      <c r="I98" s="203"/>
      <c r="J98" s="200"/>
      <c r="K98" s="200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148</v>
      </c>
      <c r="AU98" s="208" t="s">
        <v>82</v>
      </c>
      <c r="AV98" s="13" t="s">
        <v>80</v>
      </c>
      <c r="AW98" s="13" t="s">
        <v>34</v>
      </c>
      <c r="AX98" s="13" t="s">
        <v>73</v>
      </c>
      <c r="AY98" s="208" t="s">
        <v>137</v>
      </c>
    </row>
    <row r="99" spans="1:65" s="14" customFormat="1" ht="10.199999999999999">
      <c r="B99" s="209"/>
      <c r="C99" s="210"/>
      <c r="D99" s="194" t="s">
        <v>148</v>
      </c>
      <c r="E99" s="211" t="s">
        <v>28</v>
      </c>
      <c r="F99" s="212" t="s">
        <v>1269</v>
      </c>
      <c r="G99" s="210"/>
      <c r="H99" s="213">
        <v>3.5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148</v>
      </c>
      <c r="AU99" s="219" t="s">
        <v>82</v>
      </c>
      <c r="AV99" s="14" t="s">
        <v>82</v>
      </c>
      <c r="AW99" s="14" t="s">
        <v>34</v>
      </c>
      <c r="AX99" s="14" t="s">
        <v>80</v>
      </c>
      <c r="AY99" s="219" t="s">
        <v>137</v>
      </c>
    </row>
    <row r="100" spans="1:65" s="2" customFormat="1" ht="16.5" customHeight="1">
      <c r="A100" s="36"/>
      <c r="B100" s="37"/>
      <c r="C100" s="181" t="s">
        <v>82</v>
      </c>
      <c r="D100" s="181" t="s">
        <v>139</v>
      </c>
      <c r="E100" s="182" t="s">
        <v>1270</v>
      </c>
      <c r="F100" s="183" t="s">
        <v>1271</v>
      </c>
      <c r="G100" s="184" t="s">
        <v>165</v>
      </c>
      <c r="H100" s="185">
        <v>5.37</v>
      </c>
      <c r="I100" s="186"/>
      <c r="J100" s="187">
        <f>ROUND(I100*H100,2)</f>
        <v>0</v>
      </c>
      <c r="K100" s="183" t="s">
        <v>143</v>
      </c>
      <c r="L100" s="41"/>
      <c r="M100" s="188" t="s">
        <v>28</v>
      </c>
      <c r="N100" s="189" t="s">
        <v>46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144</v>
      </c>
      <c r="AT100" s="192" t="s">
        <v>139</v>
      </c>
      <c r="AU100" s="192" t="s">
        <v>82</v>
      </c>
      <c r="AY100" s="19" t="s">
        <v>137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9" t="s">
        <v>144</v>
      </c>
      <c r="BK100" s="193">
        <f>ROUND(I100*H100,2)</f>
        <v>0</v>
      </c>
      <c r="BL100" s="19" t="s">
        <v>144</v>
      </c>
      <c r="BM100" s="192" t="s">
        <v>1272</v>
      </c>
    </row>
    <row r="101" spans="1:65" s="2" customFormat="1" ht="19.2">
      <c r="A101" s="36"/>
      <c r="B101" s="37"/>
      <c r="C101" s="38"/>
      <c r="D101" s="194" t="s">
        <v>146</v>
      </c>
      <c r="E101" s="38"/>
      <c r="F101" s="195" t="s">
        <v>1273</v>
      </c>
      <c r="G101" s="38"/>
      <c r="H101" s="38"/>
      <c r="I101" s="196"/>
      <c r="J101" s="38"/>
      <c r="K101" s="38"/>
      <c r="L101" s="41"/>
      <c r="M101" s="197"/>
      <c r="N101" s="198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146</v>
      </c>
      <c r="AU101" s="19" t="s">
        <v>82</v>
      </c>
    </row>
    <row r="102" spans="1:65" s="13" customFormat="1" ht="10.199999999999999">
      <c r="B102" s="199"/>
      <c r="C102" s="200"/>
      <c r="D102" s="194" t="s">
        <v>148</v>
      </c>
      <c r="E102" s="201" t="s">
        <v>28</v>
      </c>
      <c r="F102" s="202" t="s">
        <v>1274</v>
      </c>
      <c r="G102" s="200"/>
      <c r="H102" s="201" t="s">
        <v>28</v>
      </c>
      <c r="I102" s="203"/>
      <c r="J102" s="200"/>
      <c r="K102" s="200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148</v>
      </c>
      <c r="AU102" s="208" t="s">
        <v>82</v>
      </c>
      <c r="AV102" s="13" t="s">
        <v>80</v>
      </c>
      <c r="AW102" s="13" t="s">
        <v>34</v>
      </c>
      <c r="AX102" s="13" t="s">
        <v>73</v>
      </c>
      <c r="AY102" s="208" t="s">
        <v>137</v>
      </c>
    </row>
    <row r="103" spans="1:65" s="14" customFormat="1" ht="10.199999999999999">
      <c r="B103" s="209"/>
      <c r="C103" s="210"/>
      <c r="D103" s="194" t="s">
        <v>148</v>
      </c>
      <c r="E103" s="211" t="s">
        <v>28</v>
      </c>
      <c r="F103" s="212" t="s">
        <v>1275</v>
      </c>
      <c r="G103" s="210"/>
      <c r="H103" s="213">
        <v>5.37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148</v>
      </c>
      <c r="AU103" s="219" t="s">
        <v>82</v>
      </c>
      <c r="AV103" s="14" t="s">
        <v>82</v>
      </c>
      <c r="AW103" s="14" t="s">
        <v>34</v>
      </c>
      <c r="AX103" s="14" t="s">
        <v>80</v>
      </c>
      <c r="AY103" s="219" t="s">
        <v>137</v>
      </c>
    </row>
    <row r="104" spans="1:65" s="2" customFormat="1" ht="16.5" customHeight="1">
      <c r="A104" s="36"/>
      <c r="B104" s="37"/>
      <c r="C104" s="181" t="s">
        <v>162</v>
      </c>
      <c r="D104" s="181" t="s">
        <v>139</v>
      </c>
      <c r="E104" s="182" t="s">
        <v>283</v>
      </c>
      <c r="F104" s="183" t="s">
        <v>284</v>
      </c>
      <c r="G104" s="184" t="s">
        <v>165</v>
      </c>
      <c r="H104" s="185">
        <v>9.59</v>
      </c>
      <c r="I104" s="186"/>
      <c r="J104" s="187">
        <f>ROUND(I104*H104,2)</f>
        <v>0</v>
      </c>
      <c r="K104" s="183" t="s">
        <v>143</v>
      </c>
      <c r="L104" s="41"/>
      <c r="M104" s="188" t="s">
        <v>28</v>
      </c>
      <c r="N104" s="189" t="s">
        <v>46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144</v>
      </c>
      <c r="AT104" s="192" t="s">
        <v>139</v>
      </c>
      <c r="AU104" s="192" t="s">
        <v>82</v>
      </c>
      <c r="AY104" s="19" t="s">
        <v>137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144</v>
      </c>
      <c r="BK104" s="193">
        <f>ROUND(I104*H104,2)</f>
        <v>0</v>
      </c>
      <c r="BL104" s="19" t="s">
        <v>144</v>
      </c>
      <c r="BM104" s="192" t="s">
        <v>292</v>
      </c>
    </row>
    <row r="105" spans="1:65" s="2" customFormat="1" ht="19.2">
      <c r="A105" s="36"/>
      <c r="B105" s="37"/>
      <c r="C105" s="38"/>
      <c r="D105" s="194" t="s">
        <v>146</v>
      </c>
      <c r="E105" s="38"/>
      <c r="F105" s="195" t="s">
        <v>286</v>
      </c>
      <c r="G105" s="38"/>
      <c r="H105" s="38"/>
      <c r="I105" s="196"/>
      <c r="J105" s="38"/>
      <c r="K105" s="38"/>
      <c r="L105" s="41"/>
      <c r="M105" s="197"/>
      <c r="N105" s="198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146</v>
      </c>
      <c r="AU105" s="19" t="s">
        <v>82</v>
      </c>
    </row>
    <row r="106" spans="1:65" s="13" customFormat="1" ht="10.199999999999999">
      <c r="B106" s="199"/>
      <c r="C106" s="200"/>
      <c r="D106" s="194" t="s">
        <v>148</v>
      </c>
      <c r="E106" s="201" t="s">
        <v>28</v>
      </c>
      <c r="F106" s="202" t="s">
        <v>1276</v>
      </c>
      <c r="G106" s="200"/>
      <c r="H106" s="201" t="s">
        <v>28</v>
      </c>
      <c r="I106" s="203"/>
      <c r="J106" s="200"/>
      <c r="K106" s="200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148</v>
      </c>
      <c r="AU106" s="208" t="s">
        <v>82</v>
      </c>
      <c r="AV106" s="13" t="s">
        <v>80</v>
      </c>
      <c r="AW106" s="13" t="s">
        <v>34</v>
      </c>
      <c r="AX106" s="13" t="s">
        <v>73</v>
      </c>
      <c r="AY106" s="208" t="s">
        <v>137</v>
      </c>
    </row>
    <row r="107" spans="1:65" s="14" customFormat="1" ht="10.199999999999999">
      <c r="B107" s="209"/>
      <c r="C107" s="210"/>
      <c r="D107" s="194" t="s">
        <v>148</v>
      </c>
      <c r="E107" s="211" t="s">
        <v>28</v>
      </c>
      <c r="F107" s="212" t="s">
        <v>1277</v>
      </c>
      <c r="G107" s="210"/>
      <c r="H107" s="213">
        <v>9.59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148</v>
      </c>
      <c r="AU107" s="219" t="s">
        <v>82</v>
      </c>
      <c r="AV107" s="14" t="s">
        <v>82</v>
      </c>
      <c r="AW107" s="14" t="s">
        <v>34</v>
      </c>
      <c r="AX107" s="14" t="s">
        <v>80</v>
      </c>
      <c r="AY107" s="219" t="s">
        <v>137</v>
      </c>
    </row>
    <row r="108" spans="1:65" s="2" customFormat="1" ht="16.5" customHeight="1">
      <c r="A108" s="36"/>
      <c r="B108" s="37"/>
      <c r="C108" s="181" t="s">
        <v>144</v>
      </c>
      <c r="D108" s="181" t="s">
        <v>139</v>
      </c>
      <c r="E108" s="182" t="s">
        <v>1278</v>
      </c>
      <c r="F108" s="183" t="s">
        <v>1279</v>
      </c>
      <c r="G108" s="184" t="s">
        <v>165</v>
      </c>
      <c r="H108" s="185">
        <v>1.1499999999999999</v>
      </c>
      <c r="I108" s="186"/>
      <c r="J108" s="187">
        <f>ROUND(I108*H108,2)</f>
        <v>0</v>
      </c>
      <c r="K108" s="183" t="s">
        <v>143</v>
      </c>
      <c r="L108" s="41"/>
      <c r="M108" s="188" t="s">
        <v>28</v>
      </c>
      <c r="N108" s="189" t="s">
        <v>46</v>
      </c>
      <c r="O108" s="67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144</v>
      </c>
      <c r="AT108" s="192" t="s">
        <v>139</v>
      </c>
      <c r="AU108" s="192" t="s">
        <v>82</v>
      </c>
      <c r="AY108" s="19" t="s">
        <v>137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9" t="s">
        <v>144</v>
      </c>
      <c r="BK108" s="193">
        <f>ROUND(I108*H108,2)</f>
        <v>0</v>
      </c>
      <c r="BL108" s="19" t="s">
        <v>144</v>
      </c>
      <c r="BM108" s="192" t="s">
        <v>334</v>
      </c>
    </row>
    <row r="109" spans="1:65" s="2" customFormat="1" ht="19.2">
      <c r="A109" s="36"/>
      <c r="B109" s="37"/>
      <c r="C109" s="38"/>
      <c r="D109" s="194" t="s">
        <v>146</v>
      </c>
      <c r="E109" s="38"/>
      <c r="F109" s="195" t="s">
        <v>1280</v>
      </c>
      <c r="G109" s="38"/>
      <c r="H109" s="38"/>
      <c r="I109" s="196"/>
      <c r="J109" s="38"/>
      <c r="K109" s="38"/>
      <c r="L109" s="41"/>
      <c r="M109" s="197"/>
      <c r="N109" s="198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146</v>
      </c>
      <c r="AU109" s="19" t="s">
        <v>82</v>
      </c>
    </row>
    <row r="110" spans="1:65" s="13" customFormat="1" ht="10.199999999999999">
      <c r="B110" s="199"/>
      <c r="C110" s="200"/>
      <c r="D110" s="194" t="s">
        <v>148</v>
      </c>
      <c r="E110" s="201" t="s">
        <v>28</v>
      </c>
      <c r="F110" s="202" t="s">
        <v>1281</v>
      </c>
      <c r="G110" s="200"/>
      <c r="H110" s="201" t="s">
        <v>28</v>
      </c>
      <c r="I110" s="203"/>
      <c r="J110" s="200"/>
      <c r="K110" s="200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148</v>
      </c>
      <c r="AU110" s="208" t="s">
        <v>82</v>
      </c>
      <c r="AV110" s="13" t="s">
        <v>80</v>
      </c>
      <c r="AW110" s="13" t="s">
        <v>34</v>
      </c>
      <c r="AX110" s="13" t="s">
        <v>73</v>
      </c>
      <c r="AY110" s="208" t="s">
        <v>137</v>
      </c>
    </row>
    <row r="111" spans="1:65" s="14" customFormat="1" ht="10.199999999999999">
      <c r="B111" s="209"/>
      <c r="C111" s="210"/>
      <c r="D111" s="194" t="s">
        <v>148</v>
      </c>
      <c r="E111" s="211" t="s">
        <v>28</v>
      </c>
      <c r="F111" s="212" t="s">
        <v>1282</v>
      </c>
      <c r="G111" s="210"/>
      <c r="H111" s="213">
        <v>1.1499999999999999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148</v>
      </c>
      <c r="AU111" s="219" t="s">
        <v>82</v>
      </c>
      <c r="AV111" s="14" t="s">
        <v>82</v>
      </c>
      <c r="AW111" s="14" t="s">
        <v>34</v>
      </c>
      <c r="AX111" s="14" t="s">
        <v>80</v>
      </c>
      <c r="AY111" s="219" t="s">
        <v>137</v>
      </c>
    </row>
    <row r="112" spans="1:65" s="2" customFormat="1" ht="16.5" customHeight="1">
      <c r="A112" s="36"/>
      <c r="B112" s="37"/>
      <c r="C112" s="181" t="s">
        <v>184</v>
      </c>
      <c r="D112" s="181" t="s">
        <v>139</v>
      </c>
      <c r="E112" s="182" t="s">
        <v>419</v>
      </c>
      <c r="F112" s="183" t="s">
        <v>420</v>
      </c>
      <c r="G112" s="184" t="s">
        <v>165</v>
      </c>
      <c r="H112" s="185">
        <v>1.1499999999999999</v>
      </c>
      <c r="I112" s="186"/>
      <c r="J112" s="187">
        <f>ROUND(I112*H112,2)</f>
        <v>0</v>
      </c>
      <c r="K112" s="183" t="s">
        <v>28</v>
      </c>
      <c r="L112" s="41"/>
      <c r="M112" s="188" t="s">
        <v>28</v>
      </c>
      <c r="N112" s="189" t="s">
        <v>46</v>
      </c>
      <c r="O112" s="67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144</v>
      </c>
      <c r="AT112" s="192" t="s">
        <v>139</v>
      </c>
      <c r="AU112" s="192" t="s">
        <v>82</v>
      </c>
      <c r="AY112" s="19" t="s">
        <v>137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9" t="s">
        <v>144</v>
      </c>
      <c r="BK112" s="193">
        <f>ROUND(I112*H112,2)</f>
        <v>0</v>
      </c>
      <c r="BL112" s="19" t="s">
        <v>144</v>
      </c>
      <c r="BM112" s="192" t="s">
        <v>1283</v>
      </c>
    </row>
    <row r="113" spans="1:65" s="2" customFormat="1" ht="10.199999999999999">
      <c r="A113" s="36"/>
      <c r="B113" s="37"/>
      <c r="C113" s="38"/>
      <c r="D113" s="194" t="s">
        <v>146</v>
      </c>
      <c r="E113" s="38"/>
      <c r="F113" s="195" t="s">
        <v>422</v>
      </c>
      <c r="G113" s="38"/>
      <c r="H113" s="38"/>
      <c r="I113" s="196"/>
      <c r="J113" s="38"/>
      <c r="K113" s="38"/>
      <c r="L113" s="41"/>
      <c r="M113" s="197"/>
      <c r="N113" s="198"/>
      <c r="O113" s="67"/>
      <c r="P113" s="67"/>
      <c r="Q113" s="67"/>
      <c r="R113" s="67"/>
      <c r="S113" s="67"/>
      <c r="T113" s="68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146</v>
      </c>
      <c r="AU113" s="19" t="s">
        <v>82</v>
      </c>
    </row>
    <row r="114" spans="1:65" s="13" customFormat="1" ht="10.199999999999999">
      <c r="B114" s="199"/>
      <c r="C114" s="200"/>
      <c r="D114" s="194" t="s">
        <v>148</v>
      </c>
      <c r="E114" s="201" t="s">
        <v>28</v>
      </c>
      <c r="F114" s="202" t="s">
        <v>1284</v>
      </c>
      <c r="G114" s="200"/>
      <c r="H114" s="201" t="s">
        <v>28</v>
      </c>
      <c r="I114" s="203"/>
      <c r="J114" s="200"/>
      <c r="K114" s="200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148</v>
      </c>
      <c r="AU114" s="208" t="s">
        <v>82</v>
      </c>
      <c r="AV114" s="13" t="s">
        <v>80</v>
      </c>
      <c r="AW114" s="13" t="s">
        <v>34</v>
      </c>
      <c r="AX114" s="13" t="s">
        <v>73</v>
      </c>
      <c r="AY114" s="208" t="s">
        <v>137</v>
      </c>
    </row>
    <row r="115" spans="1:65" s="14" customFormat="1" ht="10.199999999999999">
      <c r="B115" s="209"/>
      <c r="C115" s="210"/>
      <c r="D115" s="194" t="s">
        <v>148</v>
      </c>
      <c r="E115" s="211" t="s">
        <v>28</v>
      </c>
      <c r="F115" s="212" t="s">
        <v>1282</v>
      </c>
      <c r="G115" s="210"/>
      <c r="H115" s="213">
        <v>1.1499999999999999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148</v>
      </c>
      <c r="AU115" s="219" t="s">
        <v>82</v>
      </c>
      <c r="AV115" s="14" t="s">
        <v>82</v>
      </c>
      <c r="AW115" s="14" t="s">
        <v>34</v>
      </c>
      <c r="AX115" s="14" t="s">
        <v>80</v>
      </c>
      <c r="AY115" s="219" t="s">
        <v>137</v>
      </c>
    </row>
    <row r="116" spans="1:65" s="2" customFormat="1" ht="16.5" customHeight="1">
      <c r="A116" s="36"/>
      <c r="B116" s="37"/>
      <c r="C116" s="181" t="s">
        <v>191</v>
      </c>
      <c r="D116" s="181" t="s">
        <v>139</v>
      </c>
      <c r="E116" s="182" t="s">
        <v>369</v>
      </c>
      <c r="F116" s="183" t="s">
        <v>370</v>
      </c>
      <c r="G116" s="184" t="s">
        <v>165</v>
      </c>
      <c r="H116" s="185">
        <v>4.22</v>
      </c>
      <c r="I116" s="186"/>
      <c r="J116" s="187">
        <f>ROUND(I116*H116,2)</f>
        <v>0</v>
      </c>
      <c r="K116" s="183" t="s">
        <v>143</v>
      </c>
      <c r="L116" s="41"/>
      <c r="M116" s="188" t="s">
        <v>28</v>
      </c>
      <c r="N116" s="189" t="s">
        <v>46</v>
      </c>
      <c r="O116" s="67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144</v>
      </c>
      <c r="AT116" s="192" t="s">
        <v>139</v>
      </c>
      <c r="AU116" s="192" t="s">
        <v>82</v>
      </c>
      <c r="AY116" s="19" t="s">
        <v>137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9" t="s">
        <v>144</v>
      </c>
      <c r="BK116" s="193">
        <f>ROUND(I116*H116,2)</f>
        <v>0</v>
      </c>
      <c r="BL116" s="19" t="s">
        <v>144</v>
      </c>
      <c r="BM116" s="192" t="s">
        <v>1285</v>
      </c>
    </row>
    <row r="117" spans="1:65" s="2" customFormat="1" ht="19.2">
      <c r="A117" s="36"/>
      <c r="B117" s="37"/>
      <c r="C117" s="38"/>
      <c r="D117" s="194" t="s">
        <v>146</v>
      </c>
      <c r="E117" s="38"/>
      <c r="F117" s="195" t="s">
        <v>372</v>
      </c>
      <c r="G117" s="38"/>
      <c r="H117" s="38"/>
      <c r="I117" s="196"/>
      <c r="J117" s="38"/>
      <c r="K117" s="38"/>
      <c r="L117" s="41"/>
      <c r="M117" s="197"/>
      <c r="N117" s="198"/>
      <c r="O117" s="67"/>
      <c r="P117" s="67"/>
      <c r="Q117" s="67"/>
      <c r="R117" s="67"/>
      <c r="S117" s="67"/>
      <c r="T117" s="68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146</v>
      </c>
      <c r="AU117" s="19" t="s">
        <v>82</v>
      </c>
    </row>
    <row r="118" spans="1:65" s="13" customFormat="1" ht="10.199999999999999">
      <c r="B118" s="199"/>
      <c r="C118" s="200"/>
      <c r="D118" s="194" t="s">
        <v>148</v>
      </c>
      <c r="E118" s="201" t="s">
        <v>28</v>
      </c>
      <c r="F118" s="202" t="s">
        <v>1286</v>
      </c>
      <c r="G118" s="200"/>
      <c r="H118" s="201" t="s">
        <v>28</v>
      </c>
      <c r="I118" s="203"/>
      <c r="J118" s="200"/>
      <c r="K118" s="200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148</v>
      </c>
      <c r="AU118" s="208" t="s">
        <v>82</v>
      </c>
      <c r="AV118" s="13" t="s">
        <v>80</v>
      </c>
      <c r="AW118" s="13" t="s">
        <v>34</v>
      </c>
      <c r="AX118" s="13" t="s">
        <v>73</v>
      </c>
      <c r="AY118" s="208" t="s">
        <v>137</v>
      </c>
    </row>
    <row r="119" spans="1:65" s="14" customFormat="1" ht="10.199999999999999">
      <c r="B119" s="209"/>
      <c r="C119" s="210"/>
      <c r="D119" s="194" t="s">
        <v>148</v>
      </c>
      <c r="E119" s="211" t="s">
        <v>28</v>
      </c>
      <c r="F119" s="212" t="s">
        <v>1287</v>
      </c>
      <c r="G119" s="210"/>
      <c r="H119" s="213">
        <v>4.22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148</v>
      </c>
      <c r="AU119" s="219" t="s">
        <v>82</v>
      </c>
      <c r="AV119" s="14" t="s">
        <v>82</v>
      </c>
      <c r="AW119" s="14" t="s">
        <v>34</v>
      </c>
      <c r="AX119" s="14" t="s">
        <v>80</v>
      </c>
      <c r="AY119" s="219" t="s">
        <v>137</v>
      </c>
    </row>
    <row r="120" spans="1:65" s="2" customFormat="1" ht="16.5" customHeight="1">
      <c r="A120" s="36"/>
      <c r="B120" s="37"/>
      <c r="C120" s="181" t="s">
        <v>197</v>
      </c>
      <c r="D120" s="181" t="s">
        <v>139</v>
      </c>
      <c r="E120" s="182" t="s">
        <v>1288</v>
      </c>
      <c r="F120" s="183" t="s">
        <v>1289</v>
      </c>
      <c r="G120" s="184" t="s">
        <v>142</v>
      </c>
      <c r="H120" s="185">
        <v>7.76</v>
      </c>
      <c r="I120" s="186"/>
      <c r="J120" s="187">
        <f>ROUND(I120*H120,2)</f>
        <v>0</v>
      </c>
      <c r="K120" s="183" t="s">
        <v>143</v>
      </c>
      <c r="L120" s="41"/>
      <c r="M120" s="188" t="s">
        <v>28</v>
      </c>
      <c r="N120" s="189" t="s">
        <v>46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144</v>
      </c>
      <c r="AT120" s="192" t="s">
        <v>139</v>
      </c>
      <c r="AU120" s="192" t="s">
        <v>82</v>
      </c>
      <c r="AY120" s="19" t="s">
        <v>137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9" t="s">
        <v>144</v>
      </c>
      <c r="BK120" s="193">
        <f>ROUND(I120*H120,2)</f>
        <v>0</v>
      </c>
      <c r="BL120" s="19" t="s">
        <v>144</v>
      </c>
      <c r="BM120" s="192" t="s">
        <v>379</v>
      </c>
    </row>
    <row r="121" spans="1:65" s="2" customFormat="1" ht="19.2">
      <c r="A121" s="36"/>
      <c r="B121" s="37"/>
      <c r="C121" s="38"/>
      <c r="D121" s="194" t="s">
        <v>146</v>
      </c>
      <c r="E121" s="38"/>
      <c r="F121" s="195" t="s">
        <v>1290</v>
      </c>
      <c r="G121" s="38"/>
      <c r="H121" s="38"/>
      <c r="I121" s="196"/>
      <c r="J121" s="38"/>
      <c r="K121" s="38"/>
      <c r="L121" s="41"/>
      <c r="M121" s="197"/>
      <c r="N121" s="198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146</v>
      </c>
      <c r="AU121" s="19" t="s">
        <v>82</v>
      </c>
    </row>
    <row r="122" spans="1:65" s="13" customFormat="1" ht="10.199999999999999">
      <c r="B122" s="199"/>
      <c r="C122" s="200"/>
      <c r="D122" s="194" t="s">
        <v>148</v>
      </c>
      <c r="E122" s="201" t="s">
        <v>28</v>
      </c>
      <c r="F122" s="202" t="s">
        <v>1291</v>
      </c>
      <c r="G122" s="200"/>
      <c r="H122" s="201" t="s">
        <v>28</v>
      </c>
      <c r="I122" s="203"/>
      <c r="J122" s="200"/>
      <c r="K122" s="200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148</v>
      </c>
      <c r="AU122" s="208" t="s">
        <v>82</v>
      </c>
      <c r="AV122" s="13" t="s">
        <v>80</v>
      </c>
      <c r="AW122" s="13" t="s">
        <v>34</v>
      </c>
      <c r="AX122" s="13" t="s">
        <v>73</v>
      </c>
      <c r="AY122" s="208" t="s">
        <v>137</v>
      </c>
    </row>
    <row r="123" spans="1:65" s="13" customFormat="1" ht="10.199999999999999">
      <c r="B123" s="199"/>
      <c r="C123" s="200"/>
      <c r="D123" s="194" t="s">
        <v>148</v>
      </c>
      <c r="E123" s="201" t="s">
        <v>28</v>
      </c>
      <c r="F123" s="202" t="s">
        <v>1292</v>
      </c>
      <c r="G123" s="200"/>
      <c r="H123" s="201" t="s">
        <v>28</v>
      </c>
      <c r="I123" s="203"/>
      <c r="J123" s="200"/>
      <c r="K123" s="200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148</v>
      </c>
      <c r="AU123" s="208" t="s">
        <v>82</v>
      </c>
      <c r="AV123" s="13" t="s">
        <v>80</v>
      </c>
      <c r="AW123" s="13" t="s">
        <v>34</v>
      </c>
      <c r="AX123" s="13" t="s">
        <v>73</v>
      </c>
      <c r="AY123" s="208" t="s">
        <v>137</v>
      </c>
    </row>
    <row r="124" spans="1:65" s="14" customFormat="1" ht="10.199999999999999">
      <c r="B124" s="209"/>
      <c r="C124" s="210"/>
      <c r="D124" s="194" t="s">
        <v>148</v>
      </c>
      <c r="E124" s="211" t="s">
        <v>28</v>
      </c>
      <c r="F124" s="212" t="s">
        <v>1293</v>
      </c>
      <c r="G124" s="210"/>
      <c r="H124" s="213">
        <v>5.04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148</v>
      </c>
      <c r="AU124" s="219" t="s">
        <v>82</v>
      </c>
      <c r="AV124" s="14" t="s">
        <v>82</v>
      </c>
      <c r="AW124" s="14" t="s">
        <v>34</v>
      </c>
      <c r="AX124" s="14" t="s">
        <v>73</v>
      </c>
      <c r="AY124" s="219" t="s">
        <v>137</v>
      </c>
    </row>
    <row r="125" spans="1:65" s="13" customFormat="1" ht="10.199999999999999">
      <c r="B125" s="199"/>
      <c r="C125" s="200"/>
      <c r="D125" s="194" t="s">
        <v>148</v>
      </c>
      <c r="E125" s="201" t="s">
        <v>28</v>
      </c>
      <c r="F125" s="202" t="s">
        <v>152</v>
      </c>
      <c r="G125" s="200"/>
      <c r="H125" s="201" t="s">
        <v>28</v>
      </c>
      <c r="I125" s="203"/>
      <c r="J125" s="200"/>
      <c r="K125" s="200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148</v>
      </c>
      <c r="AU125" s="208" t="s">
        <v>82</v>
      </c>
      <c r="AV125" s="13" t="s">
        <v>80</v>
      </c>
      <c r="AW125" s="13" t="s">
        <v>34</v>
      </c>
      <c r="AX125" s="13" t="s">
        <v>73</v>
      </c>
      <c r="AY125" s="208" t="s">
        <v>137</v>
      </c>
    </row>
    <row r="126" spans="1:65" s="14" customFormat="1" ht="10.199999999999999">
      <c r="B126" s="209"/>
      <c r="C126" s="210"/>
      <c r="D126" s="194" t="s">
        <v>148</v>
      </c>
      <c r="E126" s="211" t="s">
        <v>28</v>
      </c>
      <c r="F126" s="212" t="s">
        <v>1294</v>
      </c>
      <c r="G126" s="210"/>
      <c r="H126" s="213">
        <v>2.72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148</v>
      </c>
      <c r="AU126" s="219" t="s">
        <v>82</v>
      </c>
      <c r="AV126" s="14" t="s">
        <v>82</v>
      </c>
      <c r="AW126" s="14" t="s">
        <v>34</v>
      </c>
      <c r="AX126" s="14" t="s">
        <v>73</v>
      </c>
      <c r="AY126" s="219" t="s">
        <v>137</v>
      </c>
    </row>
    <row r="127" spans="1:65" s="15" customFormat="1" ht="10.199999999999999">
      <c r="B127" s="220"/>
      <c r="C127" s="221"/>
      <c r="D127" s="194" t="s">
        <v>148</v>
      </c>
      <c r="E127" s="222" t="s">
        <v>28</v>
      </c>
      <c r="F127" s="223" t="s">
        <v>154</v>
      </c>
      <c r="G127" s="221"/>
      <c r="H127" s="224">
        <v>7.76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148</v>
      </c>
      <c r="AU127" s="230" t="s">
        <v>82</v>
      </c>
      <c r="AV127" s="15" t="s">
        <v>144</v>
      </c>
      <c r="AW127" s="15" t="s">
        <v>34</v>
      </c>
      <c r="AX127" s="15" t="s">
        <v>80</v>
      </c>
      <c r="AY127" s="230" t="s">
        <v>137</v>
      </c>
    </row>
    <row r="128" spans="1:65" s="2" customFormat="1" ht="16.5" customHeight="1">
      <c r="A128" s="36"/>
      <c r="B128" s="37"/>
      <c r="C128" s="242" t="s">
        <v>203</v>
      </c>
      <c r="D128" s="242" t="s">
        <v>354</v>
      </c>
      <c r="E128" s="243" t="s">
        <v>385</v>
      </c>
      <c r="F128" s="244" t="s">
        <v>386</v>
      </c>
      <c r="G128" s="245" t="s">
        <v>387</v>
      </c>
      <c r="H128" s="246">
        <v>0.23300000000000001</v>
      </c>
      <c r="I128" s="247"/>
      <c r="J128" s="248">
        <f>ROUND(I128*H128,2)</f>
        <v>0</v>
      </c>
      <c r="K128" s="244" t="s">
        <v>143</v>
      </c>
      <c r="L128" s="249"/>
      <c r="M128" s="250" t="s">
        <v>28</v>
      </c>
      <c r="N128" s="251" t="s">
        <v>46</v>
      </c>
      <c r="O128" s="67"/>
      <c r="P128" s="190">
        <f>O128*H128</f>
        <v>0</v>
      </c>
      <c r="Q128" s="190">
        <v>1E-3</v>
      </c>
      <c r="R128" s="190">
        <f>Q128*H128</f>
        <v>2.3300000000000003E-4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203</v>
      </c>
      <c r="AT128" s="192" t="s">
        <v>354</v>
      </c>
      <c r="AU128" s="192" t="s">
        <v>82</v>
      </c>
      <c r="AY128" s="19" t="s">
        <v>137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144</v>
      </c>
      <c r="BK128" s="193">
        <f>ROUND(I128*H128,2)</f>
        <v>0</v>
      </c>
      <c r="BL128" s="19" t="s">
        <v>144</v>
      </c>
      <c r="BM128" s="192" t="s">
        <v>388</v>
      </c>
    </row>
    <row r="129" spans="1:65" s="2" customFormat="1" ht="10.199999999999999">
      <c r="A129" s="36"/>
      <c r="B129" s="37"/>
      <c r="C129" s="38"/>
      <c r="D129" s="194" t="s">
        <v>146</v>
      </c>
      <c r="E129" s="38"/>
      <c r="F129" s="195" t="s">
        <v>386</v>
      </c>
      <c r="G129" s="38"/>
      <c r="H129" s="38"/>
      <c r="I129" s="196"/>
      <c r="J129" s="38"/>
      <c r="K129" s="38"/>
      <c r="L129" s="41"/>
      <c r="M129" s="197"/>
      <c r="N129" s="198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146</v>
      </c>
      <c r="AU129" s="19" t="s">
        <v>82</v>
      </c>
    </row>
    <row r="130" spans="1:65" s="13" customFormat="1" ht="10.199999999999999">
      <c r="B130" s="199"/>
      <c r="C130" s="200"/>
      <c r="D130" s="194" t="s">
        <v>148</v>
      </c>
      <c r="E130" s="201" t="s">
        <v>28</v>
      </c>
      <c r="F130" s="202" t="s">
        <v>1295</v>
      </c>
      <c r="G130" s="200"/>
      <c r="H130" s="201" t="s">
        <v>28</v>
      </c>
      <c r="I130" s="203"/>
      <c r="J130" s="200"/>
      <c r="K130" s="200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148</v>
      </c>
      <c r="AU130" s="208" t="s">
        <v>82</v>
      </c>
      <c r="AV130" s="13" t="s">
        <v>80</v>
      </c>
      <c r="AW130" s="13" t="s">
        <v>34</v>
      </c>
      <c r="AX130" s="13" t="s">
        <v>73</v>
      </c>
      <c r="AY130" s="208" t="s">
        <v>137</v>
      </c>
    </row>
    <row r="131" spans="1:65" s="14" customFormat="1" ht="10.199999999999999">
      <c r="B131" s="209"/>
      <c r="C131" s="210"/>
      <c r="D131" s="194" t="s">
        <v>148</v>
      </c>
      <c r="E131" s="211" t="s">
        <v>28</v>
      </c>
      <c r="F131" s="212" t="s">
        <v>1296</v>
      </c>
      <c r="G131" s="210"/>
      <c r="H131" s="213">
        <v>0.23300000000000001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148</v>
      </c>
      <c r="AU131" s="219" t="s">
        <v>82</v>
      </c>
      <c r="AV131" s="14" t="s">
        <v>82</v>
      </c>
      <c r="AW131" s="14" t="s">
        <v>34</v>
      </c>
      <c r="AX131" s="14" t="s">
        <v>80</v>
      </c>
      <c r="AY131" s="219" t="s">
        <v>137</v>
      </c>
    </row>
    <row r="132" spans="1:65" s="2" customFormat="1" ht="16.5" customHeight="1">
      <c r="A132" s="36"/>
      <c r="B132" s="37"/>
      <c r="C132" s="181" t="s">
        <v>211</v>
      </c>
      <c r="D132" s="181" t="s">
        <v>139</v>
      </c>
      <c r="E132" s="182" t="s">
        <v>392</v>
      </c>
      <c r="F132" s="183" t="s">
        <v>393</v>
      </c>
      <c r="G132" s="184" t="s">
        <v>142</v>
      </c>
      <c r="H132" s="185">
        <v>11.26</v>
      </c>
      <c r="I132" s="186"/>
      <c r="J132" s="187">
        <f>ROUND(I132*H132,2)</f>
        <v>0</v>
      </c>
      <c r="K132" s="183" t="s">
        <v>143</v>
      </c>
      <c r="L132" s="41"/>
      <c r="M132" s="188" t="s">
        <v>28</v>
      </c>
      <c r="N132" s="189" t="s">
        <v>46</v>
      </c>
      <c r="O132" s="67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144</v>
      </c>
      <c r="AT132" s="192" t="s">
        <v>139</v>
      </c>
      <c r="AU132" s="192" t="s">
        <v>82</v>
      </c>
      <c r="AY132" s="19" t="s">
        <v>137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9" t="s">
        <v>144</v>
      </c>
      <c r="BK132" s="193">
        <f>ROUND(I132*H132,2)</f>
        <v>0</v>
      </c>
      <c r="BL132" s="19" t="s">
        <v>144</v>
      </c>
      <c r="BM132" s="192" t="s">
        <v>394</v>
      </c>
    </row>
    <row r="133" spans="1:65" s="2" customFormat="1" ht="10.199999999999999">
      <c r="A133" s="36"/>
      <c r="B133" s="37"/>
      <c r="C133" s="38"/>
      <c r="D133" s="194" t="s">
        <v>146</v>
      </c>
      <c r="E133" s="38"/>
      <c r="F133" s="195" t="s">
        <v>395</v>
      </c>
      <c r="G133" s="38"/>
      <c r="H133" s="38"/>
      <c r="I133" s="196"/>
      <c r="J133" s="38"/>
      <c r="K133" s="38"/>
      <c r="L133" s="41"/>
      <c r="M133" s="197"/>
      <c r="N133" s="198"/>
      <c r="O133" s="67"/>
      <c r="P133" s="67"/>
      <c r="Q133" s="67"/>
      <c r="R133" s="67"/>
      <c r="S133" s="67"/>
      <c r="T133" s="68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146</v>
      </c>
      <c r="AU133" s="19" t="s">
        <v>82</v>
      </c>
    </row>
    <row r="134" spans="1:65" s="13" customFormat="1" ht="10.199999999999999">
      <c r="B134" s="199"/>
      <c r="C134" s="200"/>
      <c r="D134" s="194" t="s">
        <v>148</v>
      </c>
      <c r="E134" s="201" t="s">
        <v>28</v>
      </c>
      <c r="F134" s="202" t="s">
        <v>1297</v>
      </c>
      <c r="G134" s="200"/>
      <c r="H134" s="201" t="s">
        <v>28</v>
      </c>
      <c r="I134" s="203"/>
      <c r="J134" s="200"/>
      <c r="K134" s="200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148</v>
      </c>
      <c r="AU134" s="208" t="s">
        <v>82</v>
      </c>
      <c r="AV134" s="13" t="s">
        <v>80</v>
      </c>
      <c r="AW134" s="13" t="s">
        <v>34</v>
      </c>
      <c r="AX134" s="13" t="s">
        <v>73</v>
      </c>
      <c r="AY134" s="208" t="s">
        <v>137</v>
      </c>
    </row>
    <row r="135" spans="1:65" s="13" customFormat="1" ht="10.199999999999999">
      <c r="B135" s="199"/>
      <c r="C135" s="200"/>
      <c r="D135" s="194" t="s">
        <v>148</v>
      </c>
      <c r="E135" s="201" t="s">
        <v>28</v>
      </c>
      <c r="F135" s="202" t="s">
        <v>150</v>
      </c>
      <c r="G135" s="200"/>
      <c r="H135" s="201" t="s">
        <v>28</v>
      </c>
      <c r="I135" s="203"/>
      <c r="J135" s="200"/>
      <c r="K135" s="200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148</v>
      </c>
      <c r="AU135" s="208" t="s">
        <v>82</v>
      </c>
      <c r="AV135" s="13" t="s">
        <v>80</v>
      </c>
      <c r="AW135" s="13" t="s">
        <v>34</v>
      </c>
      <c r="AX135" s="13" t="s">
        <v>73</v>
      </c>
      <c r="AY135" s="208" t="s">
        <v>137</v>
      </c>
    </row>
    <row r="136" spans="1:65" s="14" customFormat="1" ht="10.199999999999999">
      <c r="B136" s="209"/>
      <c r="C136" s="210"/>
      <c r="D136" s="194" t="s">
        <v>148</v>
      </c>
      <c r="E136" s="211" t="s">
        <v>28</v>
      </c>
      <c r="F136" s="212" t="s">
        <v>1298</v>
      </c>
      <c r="G136" s="210"/>
      <c r="H136" s="213">
        <v>8.5399999999999991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148</v>
      </c>
      <c r="AU136" s="219" t="s">
        <v>82</v>
      </c>
      <c r="AV136" s="14" t="s">
        <v>82</v>
      </c>
      <c r="AW136" s="14" t="s">
        <v>34</v>
      </c>
      <c r="AX136" s="14" t="s">
        <v>73</v>
      </c>
      <c r="AY136" s="219" t="s">
        <v>137</v>
      </c>
    </row>
    <row r="137" spans="1:65" s="13" customFormat="1" ht="10.199999999999999">
      <c r="B137" s="199"/>
      <c r="C137" s="200"/>
      <c r="D137" s="194" t="s">
        <v>148</v>
      </c>
      <c r="E137" s="201" t="s">
        <v>28</v>
      </c>
      <c r="F137" s="202" t="s">
        <v>152</v>
      </c>
      <c r="G137" s="200"/>
      <c r="H137" s="201" t="s">
        <v>28</v>
      </c>
      <c r="I137" s="203"/>
      <c r="J137" s="200"/>
      <c r="K137" s="200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148</v>
      </c>
      <c r="AU137" s="208" t="s">
        <v>82</v>
      </c>
      <c r="AV137" s="13" t="s">
        <v>80</v>
      </c>
      <c r="AW137" s="13" t="s">
        <v>34</v>
      </c>
      <c r="AX137" s="13" t="s">
        <v>73</v>
      </c>
      <c r="AY137" s="208" t="s">
        <v>137</v>
      </c>
    </row>
    <row r="138" spans="1:65" s="14" customFormat="1" ht="10.199999999999999">
      <c r="B138" s="209"/>
      <c r="C138" s="210"/>
      <c r="D138" s="194" t="s">
        <v>148</v>
      </c>
      <c r="E138" s="211" t="s">
        <v>28</v>
      </c>
      <c r="F138" s="212" t="s">
        <v>1294</v>
      </c>
      <c r="G138" s="210"/>
      <c r="H138" s="213">
        <v>2.72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148</v>
      </c>
      <c r="AU138" s="219" t="s">
        <v>82</v>
      </c>
      <c r="AV138" s="14" t="s">
        <v>82</v>
      </c>
      <c r="AW138" s="14" t="s">
        <v>34</v>
      </c>
      <c r="AX138" s="14" t="s">
        <v>73</v>
      </c>
      <c r="AY138" s="219" t="s">
        <v>137</v>
      </c>
    </row>
    <row r="139" spans="1:65" s="15" customFormat="1" ht="10.199999999999999">
      <c r="B139" s="220"/>
      <c r="C139" s="221"/>
      <c r="D139" s="194" t="s">
        <v>148</v>
      </c>
      <c r="E139" s="222" t="s">
        <v>28</v>
      </c>
      <c r="F139" s="223" t="s">
        <v>154</v>
      </c>
      <c r="G139" s="221"/>
      <c r="H139" s="224">
        <v>11.26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148</v>
      </c>
      <c r="AU139" s="230" t="s">
        <v>82</v>
      </c>
      <c r="AV139" s="15" t="s">
        <v>144</v>
      </c>
      <c r="AW139" s="15" t="s">
        <v>34</v>
      </c>
      <c r="AX139" s="15" t="s">
        <v>80</v>
      </c>
      <c r="AY139" s="230" t="s">
        <v>137</v>
      </c>
    </row>
    <row r="140" spans="1:65" s="12" customFormat="1" ht="22.8" customHeight="1">
      <c r="B140" s="165"/>
      <c r="C140" s="166"/>
      <c r="D140" s="167" t="s">
        <v>72</v>
      </c>
      <c r="E140" s="179" t="s">
        <v>82</v>
      </c>
      <c r="F140" s="179" t="s">
        <v>434</v>
      </c>
      <c r="G140" s="166"/>
      <c r="H140" s="166"/>
      <c r="I140" s="169"/>
      <c r="J140" s="180">
        <f>BK140</f>
        <v>0</v>
      </c>
      <c r="K140" s="166"/>
      <c r="L140" s="171"/>
      <c r="M140" s="172"/>
      <c r="N140" s="173"/>
      <c r="O140" s="173"/>
      <c r="P140" s="174">
        <f>SUM(P141:P152)</f>
        <v>0</v>
      </c>
      <c r="Q140" s="173"/>
      <c r="R140" s="174">
        <f>SUM(R141:R152)</f>
        <v>0.39604899999999998</v>
      </c>
      <c r="S140" s="173"/>
      <c r="T140" s="175">
        <f>SUM(T141:T152)</f>
        <v>0</v>
      </c>
      <c r="AR140" s="176" t="s">
        <v>80</v>
      </c>
      <c r="AT140" s="177" t="s">
        <v>72</v>
      </c>
      <c r="AU140" s="177" t="s">
        <v>80</v>
      </c>
      <c r="AY140" s="176" t="s">
        <v>137</v>
      </c>
      <c r="BK140" s="178">
        <f>SUM(BK141:BK152)</f>
        <v>0</v>
      </c>
    </row>
    <row r="141" spans="1:65" s="2" customFormat="1" ht="16.5" customHeight="1">
      <c r="A141" s="36"/>
      <c r="B141" s="37"/>
      <c r="C141" s="181" t="s">
        <v>222</v>
      </c>
      <c r="D141" s="181" t="s">
        <v>139</v>
      </c>
      <c r="E141" s="182" t="s">
        <v>1299</v>
      </c>
      <c r="F141" s="183" t="s">
        <v>1300</v>
      </c>
      <c r="G141" s="184" t="s">
        <v>165</v>
      </c>
      <c r="H141" s="185">
        <v>1.1599999999999999</v>
      </c>
      <c r="I141" s="186"/>
      <c r="J141" s="187">
        <f>ROUND(I141*H141,2)</f>
        <v>0</v>
      </c>
      <c r="K141" s="183" t="s">
        <v>143</v>
      </c>
      <c r="L141" s="41"/>
      <c r="M141" s="188" t="s">
        <v>28</v>
      </c>
      <c r="N141" s="189" t="s">
        <v>46</v>
      </c>
      <c r="O141" s="67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144</v>
      </c>
      <c r="AT141" s="192" t="s">
        <v>139</v>
      </c>
      <c r="AU141" s="192" t="s">
        <v>82</v>
      </c>
      <c r="AY141" s="19" t="s">
        <v>137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9" t="s">
        <v>144</v>
      </c>
      <c r="BK141" s="193">
        <f>ROUND(I141*H141,2)</f>
        <v>0</v>
      </c>
      <c r="BL141" s="19" t="s">
        <v>144</v>
      </c>
      <c r="BM141" s="192" t="s">
        <v>1301</v>
      </c>
    </row>
    <row r="142" spans="1:65" s="2" customFormat="1" ht="19.2">
      <c r="A142" s="36"/>
      <c r="B142" s="37"/>
      <c r="C142" s="38"/>
      <c r="D142" s="194" t="s">
        <v>146</v>
      </c>
      <c r="E142" s="38"/>
      <c r="F142" s="195" t="s">
        <v>1302</v>
      </c>
      <c r="G142" s="38"/>
      <c r="H142" s="38"/>
      <c r="I142" s="196"/>
      <c r="J142" s="38"/>
      <c r="K142" s="38"/>
      <c r="L142" s="41"/>
      <c r="M142" s="197"/>
      <c r="N142" s="198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146</v>
      </c>
      <c r="AU142" s="19" t="s">
        <v>82</v>
      </c>
    </row>
    <row r="143" spans="1:65" s="13" customFormat="1" ht="10.199999999999999">
      <c r="B143" s="199"/>
      <c r="C143" s="200"/>
      <c r="D143" s="194" t="s">
        <v>148</v>
      </c>
      <c r="E143" s="201" t="s">
        <v>28</v>
      </c>
      <c r="F143" s="202" t="s">
        <v>1303</v>
      </c>
      <c r="G143" s="200"/>
      <c r="H143" s="201" t="s">
        <v>28</v>
      </c>
      <c r="I143" s="203"/>
      <c r="J143" s="200"/>
      <c r="K143" s="200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148</v>
      </c>
      <c r="AU143" s="208" t="s">
        <v>82</v>
      </c>
      <c r="AV143" s="13" t="s">
        <v>80</v>
      </c>
      <c r="AW143" s="13" t="s">
        <v>34</v>
      </c>
      <c r="AX143" s="13" t="s">
        <v>73</v>
      </c>
      <c r="AY143" s="208" t="s">
        <v>137</v>
      </c>
    </row>
    <row r="144" spans="1:65" s="14" customFormat="1" ht="10.199999999999999">
      <c r="B144" s="209"/>
      <c r="C144" s="210"/>
      <c r="D144" s="194" t="s">
        <v>148</v>
      </c>
      <c r="E144" s="211" t="s">
        <v>28</v>
      </c>
      <c r="F144" s="212" t="s">
        <v>1304</v>
      </c>
      <c r="G144" s="210"/>
      <c r="H144" s="213">
        <v>1.1599999999999999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148</v>
      </c>
      <c r="AU144" s="219" t="s">
        <v>82</v>
      </c>
      <c r="AV144" s="14" t="s">
        <v>82</v>
      </c>
      <c r="AW144" s="14" t="s">
        <v>34</v>
      </c>
      <c r="AX144" s="14" t="s">
        <v>80</v>
      </c>
      <c r="AY144" s="219" t="s">
        <v>137</v>
      </c>
    </row>
    <row r="145" spans="1:65" s="2" customFormat="1" ht="24.15" customHeight="1">
      <c r="A145" s="36"/>
      <c r="B145" s="37"/>
      <c r="C145" s="181" t="s">
        <v>236</v>
      </c>
      <c r="D145" s="181" t="s">
        <v>139</v>
      </c>
      <c r="E145" s="182" t="s">
        <v>1305</v>
      </c>
      <c r="F145" s="183" t="s">
        <v>1306</v>
      </c>
      <c r="G145" s="184" t="s">
        <v>214</v>
      </c>
      <c r="H145" s="185">
        <v>2.2000000000000002</v>
      </c>
      <c r="I145" s="186"/>
      <c r="J145" s="187">
        <f>ROUND(I145*H145,2)</f>
        <v>0</v>
      </c>
      <c r="K145" s="183" t="s">
        <v>143</v>
      </c>
      <c r="L145" s="41"/>
      <c r="M145" s="188" t="s">
        <v>28</v>
      </c>
      <c r="N145" s="189" t="s">
        <v>46</v>
      </c>
      <c r="O145" s="67"/>
      <c r="P145" s="190">
        <f>O145*H145</f>
        <v>0</v>
      </c>
      <c r="Q145" s="190">
        <v>0.17985999999999999</v>
      </c>
      <c r="R145" s="190">
        <f>Q145*H145</f>
        <v>0.39569199999999999</v>
      </c>
      <c r="S145" s="190">
        <v>0</v>
      </c>
      <c r="T145" s="19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144</v>
      </c>
      <c r="AT145" s="192" t="s">
        <v>139</v>
      </c>
      <c r="AU145" s="192" t="s">
        <v>82</v>
      </c>
      <c r="AY145" s="19" t="s">
        <v>137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9" t="s">
        <v>144</v>
      </c>
      <c r="BK145" s="193">
        <f>ROUND(I145*H145,2)</f>
        <v>0</v>
      </c>
      <c r="BL145" s="19" t="s">
        <v>144</v>
      </c>
      <c r="BM145" s="192" t="s">
        <v>1307</v>
      </c>
    </row>
    <row r="146" spans="1:65" s="2" customFormat="1" ht="19.2">
      <c r="A146" s="36"/>
      <c r="B146" s="37"/>
      <c r="C146" s="38"/>
      <c r="D146" s="194" t="s">
        <v>146</v>
      </c>
      <c r="E146" s="38"/>
      <c r="F146" s="195" t="s">
        <v>1308</v>
      </c>
      <c r="G146" s="38"/>
      <c r="H146" s="38"/>
      <c r="I146" s="196"/>
      <c r="J146" s="38"/>
      <c r="K146" s="38"/>
      <c r="L146" s="41"/>
      <c r="M146" s="197"/>
      <c r="N146" s="198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146</v>
      </c>
      <c r="AU146" s="19" t="s">
        <v>82</v>
      </c>
    </row>
    <row r="147" spans="1:65" s="13" customFormat="1" ht="10.199999999999999">
      <c r="B147" s="199"/>
      <c r="C147" s="200"/>
      <c r="D147" s="194" t="s">
        <v>148</v>
      </c>
      <c r="E147" s="201" t="s">
        <v>28</v>
      </c>
      <c r="F147" s="202" t="s">
        <v>1309</v>
      </c>
      <c r="G147" s="200"/>
      <c r="H147" s="201" t="s">
        <v>28</v>
      </c>
      <c r="I147" s="203"/>
      <c r="J147" s="200"/>
      <c r="K147" s="200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148</v>
      </c>
      <c r="AU147" s="208" t="s">
        <v>82</v>
      </c>
      <c r="AV147" s="13" t="s">
        <v>80</v>
      </c>
      <c r="AW147" s="13" t="s">
        <v>34</v>
      </c>
      <c r="AX147" s="13" t="s">
        <v>73</v>
      </c>
      <c r="AY147" s="208" t="s">
        <v>137</v>
      </c>
    </row>
    <row r="148" spans="1:65" s="14" customFormat="1" ht="10.199999999999999">
      <c r="B148" s="209"/>
      <c r="C148" s="210"/>
      <c r="D148" s="194" t="s">
        <v>148</v>
      </c>
      <c r="E148" s="211" t="s">
        <v>28</v>
      </c>
      <c r="F148" s="212" t="s">
        <v>1310</v>
      </c>
      <c r="G148" s="210"/>
      <c r="H148" s="213">
        <v>2.2000000000000002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148</v>
      </c>
      <c r="AU148" s="219" t="s">
        <v>82</v>
      </c>
      <c r="AV148" s="14" t="s">
        <v>82</v>
      </c>
      <c r="AW148" s="14" t="s">
        <v>34</v>
      </c>
      <c r="AX148" s="14" t="s">
        <v>80</v>
      </c>
      <c r="AY148" s="219" t="s">
        <v>137</v>
      </c>
    </row>
    <row r="149" spans="1:65" s="2" customFormat="1" ht="16.5" customHeight="1">
      <c r="A149" s="36"/>
      <c r="B149" s="37"/>
      <c r="C149" s="181" t="s">
        <v>246</v>
      </c>
      <c r="D149" s="181" t="s">
        <v>139</v>
      </c>
      <c r="E149" s="182" t="s">
        <v>1311</v>
      </c>
      <c r="F149" s="183" t="s">
        <v>1312</v>
      </c>
      <c r="G149" s="184" t="s">
        <v>214</v>
      </c>
      <c r="H149" s="185">
        <v>1.7</v>
      </c>
      <c r="I149" s="186"/>
      <c r="J149" s="187">
        <f>ROUND(I149*H149,2)</f>
        <v>0</v>
      </c>
      <c r="K149" s="183" t="s">
        <v>143</v>
      </c>
      <c r="L149" s="41"/>
      <c r="M149" s="188" t="s">
        <v>28</v>
      </c>
      <c r="N149" s="189" t="s">
        <v>46</v>
      </c>
      <c r="O149" s="67"/>
      <c r="P149" s="190">
        <f>O149*H149</f>
        <v>0</v>
      </c>
      <c r="Q149" s="190">
        <v>2.1000000000000001E-4</v>
      </c>
      <c r="R149" s="190">
        <f>Q149*H149</f>
        <v>3.57E-4</v>
      </c>
      <c r="S149" s="190">
        <v>0</v>
      </c>
      <c r="T149" s="19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144</v>
      </c>
      <c r="AT149" s="192" t="s">
        <v>139</v>
      </c>
      <c r="AU149" s="192" t="s">
        <v>82</v>
      </c>
      <c r="AY149" s="19" t="s">
        <v>137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9" t="s">
        <v>144</v>
      </c>
      <c r="BK149" s="193">
        <f>ROUND(I149*H149,2)</f>
        <v>0</v>
      </c>
      <c r="BL149" s="19" t="s">
        <v>144</v>
      </c>
      <c r="BM149" s="192" t="s">
        <v>1313</v>
      </c>
    </row>
    <row r="150" spans="1:65" s="2" customFormat="1" ht="10.199999999999999">
      <c r="A150" s="36"/>
      <c r="B150" s="37"/>
      <c r="C150" s="38"/>
      <c r="D150" s="194" t="s">
        <v>146</v>
      </c>
      <c r="E150" s="38"/>
      <c r="F150" s="195" t="s">
        <v>1314</v>
      </c>
      <c r="G150" s="38"/>
      <c r="H150" s="38"/>
      <c r="I150" s="196"/>
      <c r="J150" s="38"/>
      <c r="K150" s="38"/>
      <c r="L150" s="41"/>
      <c r="M150" s="197"/>
      <c r="N150" s="198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146</v>
      </c>
      <c r="AU150" s="19" t="s">
        <v>82</v>
      </c>
    </row>
    <row r="151" spans="1:65" s="13" customFormat="1" ht="10.199999999999999">
      <c r="B151" s="199"/>
      <c r="C151" s="200"/>
      <c r="D151" s="194" t="s">
        <v>148</v>
      </c>
      <c r="E151" s="201" t="s">
        <v>28</v>
      </c>
      <c r="F151" s="202" t="s">
        <v>1315</v>
      </c>
      <c r="G151" s="200"/>
      <c r="H151" s="201" t="s">
        <v>28</v>
      </c>
      <c r="I151" s="203"/>
      <c r="J151" s="200"/>
      <c r="K151" s="200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148</v>
      </c>
      <c r="AU151" s="208" t="s">
        <v>82</v>
      </c>
      <c r="AV151" s="13" t="s">
        <v>80</v>
      </c>
      <c r="AW151" s="13" t="s">
        <v>34</v>
      </c>
      <c r="AX151" s="13" t="s">
        <v>73</v>
      </c>
      <c r="AY151" s="208" t="s">
        <v>137</v>
      </c>
    </row>
    <row r="152" spans="1:65" s="14" customFormat="1" ht="10.199999999999999">
      <c r="B152" s="209"/>
      <c r="C152" s="210"/>
      <c r="D152" s="194" t="s">
        <v>148</v>
      </c>
      <c r="E152" s="211" t="s">
        <v>28</v>
      </c>
      <c r="F152" s="212" t="s">
        <v>1316</v>
      </c>
      <c r="G152" s="210"/>
      <c r="H152" s="213">
        <v>1.7</v>
      </c>
      <c r="I152" s="214"/>
      <c r="J152" s="210"/>
      <c r="K152" s="210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148</v>
      </c>
      <c r="AU152" s="219" t="s">
        <v>82</v>
      </c>
      <c r="AV152" s="14" t="s">
        <v>82</v>
      </c>
      <c r="AW152" s="14" t="s">
        <v>34</v>
      </c>
      <c r="AX152" s="14" t="s">
        <v>80</v>
      </c>
      <c r="AY152" s="219" t="s">
        <v>137</v>
      </c>
    </row>
    <row r="153" spans="1:65" s="12" customFormat="1" ht="22.8" customHeight="1">
      <c r="B153" s="165"/>
      <c r="C153" s="166"/>
      <c r="D153" s="167" t="s">
        <v>72</v>
      </c>
      <c r="E153" s="179" t="s">
        <v>162</v>
      </c>
      <c r="F153" s="179" t="s">
        <v>652</v>
      </c>
      <c r="G153" s="166"/>
      <c r="H153" s="166"/>
      <c r="I153" s="169"/>
      <c r="J153" s="180">
        <f>BK153</f>
        <v>0</v>
      </c>
      <c r="K153" s="166"/>
      <c r="L153" s="171"/>
      <c r="M153" s="172"/>
      <c r="N153" s="173"/>
      <c r="O153" s="173"/>
      <c r="P153" s="174">
        <f>SUM(P154:P210)</f>
        <v>0</v>
      </c>
      <c r="Q153" s="173"/>
      <c r="R153" s="174">
        <f>SUM(R154:R210)</f>
        <v>1.3578706600000001</v>
      </c>
      <c r="S153" s="173"/>
      <c r="T153" s="175">
        <f>SUM(T154:T210)</f>
        <v>0</v>
      </c>
      <c r="AR153" s="176" t="s">
        <v>80</v>
      </c>
      <c r="AT153" s="177" t="s">
        <v>72</v>
      </c>
      <c r="AU153" s="177" t="s">
        <v>80</v>
      </c>
      <c r="AY153" s="176" t="s">
        <v>137</v>
      </c>
      <c r="BK153" s="178">
        <f>SUM(BK154:BK210)</f>
        <v>0</v>
      </c>
    </row>
    <row r="154" spans="1:65" s="2" customFormat="1" ht="16.5" customHeight="1">
      <c r="A154" s="36"/>
      <c r="B154" s="37"/>
      <c r="C154" s="181" t="s">
        <v>253</v>
      </c>
      <c r="D154" s="181" t="s">
        <v>139</v>
      </c>
      <c r="E154" s="182" t="s">
        <v>815</v>
      </c>
      <c r="F154" s="183" t="s">
        <v>816</v>
      </c>
      <c r="G154" s="184" t="s">
        <v>165</v>
      </c>
      <c r="H154" s="185">
        <v>4.24</v>
      </c>
      <c r="I154" s="186"/>
      <c r="J154" s="187">
        <f>ROUND(I154*H154,2)</f>
        <v>0</v>
      </c>
      <c r="K154" s="183" t="s">
        <v>143</v>
      </c>
      <c r="L154" s="41"/>
      <c r="M154" s="188" t="s">
        <v>28</v>
      </c>
      <c r="N154" s="189" t="s">
        <v>46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144</v>
      </c>
      <c r="AT154" s="192" t="s">
        <v>139</v>
      </c>
      <c r="AU154" s="192" t="s">
        <v>82</v>
      </c>
      <c r="AY154" s="19" t="s">
        <v>137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9" t="s">
        <v>144</v>
      </c>
      <c r="BK154" s="193">
        <f>ROUND(I154*H154,2)</f>
        <v>0</v>
      </c>
      <c r="BL154" s="19" t="s">
        <v>144</v>
      </c>
      <c r="BM154" s="192" t="s">
        <v>817</v>
      </c>
    </row>
    <row r="155" spans="1:65" s="2" customFormat="1" ht="10.199999999999999">
      <c r="A155" s="36"/>
      <c r="B155" s="37"/>
      <c r="C155" s="38"/>
      <c r="D155" s="194" t="s">
        <v>146</v>
      </c>
      <c r="E155" s="38"/>
      <c r="F155" s="195" t="s">
        <v>818</v>
      </c>
      <c r="G155" s="38"/>
      <c r="H155" s="38"/>
      <c r="I155" s="196"/>
      <c r="J155" s="38"/>
      <c r="K155" s="38"/>
      <c r="L155" s="41"/>
      <c r="M155" s="197"/>
      <c r="N155" s="198"/>
      <c r="O155" s="67"/>
      <c r="P155" s="67"/>
      <c r="Q155" s="67"/>
      <c r="R155" s="67"/>
      <c r="S155" s="67"/>
      <c r="T155" s="6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146</v>
      </c>
      <c r="AU155" s="19" t="s">
        <v>82</v>
      </c>
    </row>
    <row r="156" spans="1:65" s="13" customFormat="1" ht="10.199999999999999">
      <c r="B156" s="199"/>
      <c r="C156" s="200"/>
      <c r="D156" s="194" t="s">
        <v>148</v>
      </c>
      <c r="E156" s="201" t="s">
        <v>28</v>
      </c>
      <c r="F156" s="202" t="s">
        <v>1317</v>
      </c>
      <c r="G156" s="200"/>
      <c r="H156" s="201" t="s">
        <v>28</v>
      </c>
      <c r="I156" s="203"/>
      <c r="J156" s="200"/>
      <c r="K156" s="200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148</v>
      </c>
      <c r="AU156" s="208" t="s">
        <v>82</v>
      </c>
      <c r="AV156" s="13" t="s">
        <v>80</v>
      </c>
      <c r="AW156" s="13" t="s">
        <v>34</v>
      </c>
      <c r="AX156" s="13" t="s">
        <v>73</v>
      </c>
      <c r="AY156" s="208" t="s">
        <v>137</v>
      </c>
    </row>
    <row r="157" spans="1:65" s="13" customFormat="1" ht="10.199999999999999">
      <c r="B157" s="199"/>
      <c r="C157" s="200"/>
      <c r="D157" s="194" t="s">
        <v>148</v>
      </c>
      <c r="E157" s="201" t="s">
        <v>28</v>
      </c>
      <c r="F157" s="202" t="s">
        <v>150</v>
      </c>
      <c r="G157" s="200"/>
      <c r="H157" s="201" t="s">
        <v>28</v>
      </c>
      <c r="I157" s="203"/>
      <c r="J157" s="200"/>
      <c r="K157" s="200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148</v>
      </c>
      <c r="AU157" s="208" t="s">
        <v>82</v>
      </c>
      <c r="AV157" s="13" t="s">
        <v>80</v>
      </c>
      <c r="AW157" s="13" t="s">
        <v>34</v>
      </c>
      <c r="AX157" s="13" t="s">
        <v>73</v>
      </c>
      <c r="AY157" s="208" t="s">
        <v>137</v>
      </c>
    </row>
    <row r="158" spans="1:65" s="14" customFormat="1" ht="10.199999999999999">
      <c r="B158" s="209"/>
      <c r="C158" s="210"/>
      <c r="D158" s="194" t="s">
        <v>148</v>
      </c>
      <c r="E158" s="211" t="s">
        <v>28</v>
      </c>
      <c r="F158" s="212" t="s">
        <v>1318</v>
      </c>
      <c r="G158" s="210"/>
      <c r="H158" s="213">
        <v>3.29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148</v>
      </c>
      <c r="AU158" s="219" t="s">
        <v>82</v>
      </c>
      <c r="AV158" s="14" t="s">
        <v>82</v>
      </c>
      <c r="AW158" s="14" t="s">
        <v>34</v>
      </c>
      <c r="AX158" s="14" t="s">
        <v>73</v>
      </c>
      <c r="AY158" s="219" t="s">
        <v>137</v>
      </c>
    </row>
    <row r="159" spans="1:65" s="13" customFormat="1" ht="10.199999999999999">
      <c r="B159" s="199"/>
      <c r="C159" s="200"/>
      <c r="D159" s="194" t="s">
        <v>148</v>
      </c>
      <c r="E159" s="201" t="s">
        <v>28</v>
      </c>
      <c r="F159" s="202" t="s">
        <v>152</v>
      </c>
      <c r="G159" s="200"/>
      <c r="H159" s="201" t="s">
        <v>28</v>
      </c>
      <c r="I159" s="203"/>
      <c r="J159" s="200"/>
      <c r="K159" s="200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148</v>
      </c>
      <c r="AU159" s="208" t="s">
        <v>82</v>
      </c>
      <c r="AV159" s="13" t="s">
        <v>80</v>
      </c>
      <c r="AW159" s="13" t="s">
        <v>34</v>
      </c>
      <c r="AX159" s="13" t="s">
        <v>73</v>
      </c>
      <c r="AY159" s="208" t="s">
        <v>137</v>
      </c>
    </row>
    <row r="160" spans="1:65" s="14" customFormat="1" ht="10.199999999999999">
      <c r="B160" s="209"/>
      <c r="C160" s="210"/>
      <c r="D160" s="194" t="s">
        <v>148</v>
      </c>
      <c r="E160" s="211" t="s">
        <v>28</v>
      </c>
      <c r="F160" s="212" t="s">
        <v>1319</v>
      </c>
      <c r="G160" s="210"/>
      <c r="H160" s="213">
        <v>0.95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148</v>
      </c>
      <c r="AU160" s="219" t="s">
        <v>82</v>
      </c>
      <c r="AV160" s="14" t="s">
        <v>82</v>
      </c>
      <c r="AW160" s="14" t="s">
        <v>34</v>
      </c>
      <c r="AX160" s="14" t="s">
        <v>73</v>
      </c>
      <c r="AY160" s="219" t="s">
        <v>137</v>
      </c>
    </row>
    <row r="161" spans="1:65" s="15" customFormat="1" ht="10.199999999999999">
      <c r="B161" s="220"/>
      <c r="C161" s="221"/>
      <c r="D161" s="194" t="s">
        <v>148</v>
      </c>
      <c r="E161" s="222" t="s">
        <v>28</v>
      </c>
      <c r="F161" s="223" t="s">
        <v>154</v>
      </c>
      <c r="G161" s="221"/>
      <c r="H161" s="224">
        <v>4.24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148</v>
      </c>
      <c r="AU161" s="230" t="s">
        <v>82</v>
      </c>
      <c r="AV161" s="15" t="s">
        <v>144</v>
      </c>
      <c r="AW161" s="15" t="s">
        <v>34</v>
      </c>
      <c r="AX161" s="15" t="s">
        <v>80</v>
      </c>
      <c r="AY161" s="230" t="s">
        <v>137</v>
      </c>
    </row>
    <row r="162" spans="1:65" s="2" customFormat="1" ht="16.5" customHeight="1">
      <c r="A162" s="36"/>
      <c r="B162" s="37"/>
      <c r="C162" s="181" t="s">
        <v>261</v>
      </c>
      <c r="D162" s="181" t="s">
        <v>139</v>
      </c>
      <c r="E162" s="182" t="s">
        <v>821</v>
      </c>
      <c r="F162" s="183" t="s">
        <v>822</v>
      </c>
      <c r="G162" s="184" t="s">
        <v>142</v>
      </c>
      <c r="H162" s="185">
        <v>17.21</v>
      </c>
      <c r="I162" s="186"/>
      <c r="J162" s="187">
        <f>ROUND(I162*H162,2)</f>
        <v>0</v>
      </c>
      <c r="K162" s="183" t="s">
        <v>143</v>
      </c>
      <c r="L162" s="41"/>
      <c r="M162" s="188" t="s">
        <v>28</v>
      </c>
      <c r="N162" s="189" t="s">
        <v>46</v>
      </c>
      <c r="O162" s="67"/>
      <c r="P162" s="190">
        <f>O162*H162</f>
        <v>0</v>
      </c>
      <c r="Q162" s="190">
        <v>4.1739999999999999E-2</v>
      </c>
      <c r="R162" s="190">
        <f>Q162*H162</f>
        <v>0.71834540000000002</v>
      </c>
      <c r="S162" s="190">
        <v>0</v>
      </c>
      <c r="T162" s="19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144</v>
      </c>
      <c r="AT162" s="192" t="s">
        <v>139</v>
      </c>
      <c r="AU162" s="192" t="s">
        <v>82</v>
      </c>
      <c r="AY162" s="19" t="s">
        <v>137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9" t="s">
        <v>144</v>
      </c>
      <c r="BK162" s="193">
        <f>ROUND(I162*H162,2)</f>
        <v>0</v>
      </c>
      <c r="BL162" s="19" t="s">
        <v>144</v>
      </c>
      <c r="BM162" s="192" t="s">
        <v>823</v>
      </c>
    </row>
    <row r="163" spans="1:65" s="2" customFormat="1" ht="10.199999999999999">
      <c r="A163" s="36"/>
      <c r="B163" s="37"/>
      <c r="C163" s="38"/>
      <c r="D163" s="194" t="s">
        <v>146</v>
      </c>
      <c r="E163" s="38"/>
      <c r="F163" s="195" t="s">
        <v>824</v>
      </c>
      <c r="G163" s="38"/>
      <c r="H163" s="38"/>
      <c r="I163" s="196"/>
      <c r="J163" s="38"/>
      <c r="K163" s="38"/>
      <c r="L163" s="41"/>
      <c r="M163" s="197"/>
      <c r="N163" s="198"/>
      <c r="O163" s="67"/>
      <c r="P163" s="67"/>
      <c r="Q163" s="67"/>
      <c r="R163" s="67"/>
      <c r="S163" s="67"/>
      <c r="T163" s="68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146</v>
      </c>
      <c r="AU163" s="19" t="s">
        <v>82</v>
      </c>
    </row>
    <row r="164" spans="1:65" s="13" customFormat="1" ht="10.199999999999999">
      <c r="B164" s="199"/>
      <c r="C164" s="200"/>
      <c r="D164" s="194" t="s">
        <v>148</v>
      </c>
      <c r="E164" s="201" t="s">
        <v>28</v>
      </c>
      <c r="F164" s="202" t="s">
        <v>1320</v>
      </c>
      <c r="G164" s="200"/>
      <c r="H164" s="201" t="s">
        <v>28</v>
      </c>
      <c r="I164" s="203"/>
      <c r="J164" s="200"/>
      <c r="K164" s="200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148</v>
      </c>
      <c r="AU164" s="208" t="s">
        <v>82</v>
      </c>
      <c r="AV164" s="13" t="s">
        <v>80</v>
      </c>
      <c r="AW164" s="13" t="s">
        <v>34</v>
      </c>
      <c r="AX164" s="13" t="s">
        <v>73</v>
      </c>
      <c r="AY164" s="208" t="s">
        <v>137</v>
      </c>
    </row>
    <row r="165" spans="1:65" s="13" customFormat="1" ht="10.199999999999999">
      <c r="B165" s="199"/>
      <c r="C165" s="200"/>
      <c r="D165" s="194" t="s">
        <v>148</v>
      </c>
      <c r="E165" s="201" t="s">
        <v>28</v>
      </c>
      <c r="F165" s="202" t="s">
        <v>1321</v>
      </c>
      <c r="G165" s="200"/>
      <c r="H165" s="201" t="s">
        <v>28</v>
      </c>
      <c r="I165" s="203"/>
      <c r="J165" s="200"/>
      <c r="K165" s="200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148</v>
      </c>
      <c r="AU165" s="208" t="s">
        <v>82</v>
      </c>
      <c r="AV165" s="13" t="s">
        <v>80</v>
      </c>
      <c r="AW165" s="13" t="s">
        <v>34</v>
      </c>
      <c r="AX165" s="13" t="s">
        <v>73</v>
      </c>
      <c r="AY165" s="208" t="s">
        <v>137</v>
      </c>
    </row>
    <row r="166" spans="1:65" s="13" customFormat="1" ht="10.199999999999999">
      <c r="B166" s="199"/>
      <c r="C166" s="200"/>
      <c r="D166" s="194" t="s">
        <v>148</v>
      </c>
      <c r="E166" s="201" t="s">
        <v>28</v>
      </c>
      <c r="F166" s="202" t="s">
        <v>150</v>
      </c>
      <c r="G166" s="200"/>
      <c r="H166" s="201" t="s">
        <v>28</v>
      </c>
      <c r="I166" s="203"/>
      <c r="J166" s="200"/>
      <c r="K166" s="200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148</v>
      </c>
      <c r="AU166" s="208" t="s">
        <v>82</v>
      </c>
      <c r="AV166" s="13" t="s">
        <v>80</v>
      </c>
      <c r="AW166" s="13" t="s">
        <v>34</v>
      </c>
      <c r="AX166" s="13" t="s">
        <v>73</v>
      </c>
      <c r="AY166" s="208" t="s">
        <v>137</v>
      </c>
    </row>
    <row r="167" spans="1:65" s="14" customFormat="1" ht="10.199999999999999">
      <c r="B167" s="209"/>
      <c r="C167" s="210"/>
      <c r="D167" s="194" t="s">
        <v>148</v>
      </c>
      <c r="E167" s="211" t="s">
        <v>28</v>
      </c>
      <c r="F167" s="212" t="s">
        <v>1322</v>
      </c>
      <c r="G167" s="210"/>
      <c r="H167" s="213">
        <v>12.87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148</v>
      </c>
      <c r="AU167" s="219" t="s">
        <v>82</v>
      </c>
      <c r="AV167" s="14" t="s">
        <v>82</v>
      </c>
      <c r="AW167" s="14" t="s">
        <v>34</v>
      </c>
      <c r="AX167" s="14" t="s">
        <v>73</v>
      </c>
      <c r="AY167" s="219" t="s">
        <v>137</v>
      </c>
    </row>
    <row r="168" spans="1:65" s="13" customFormat="1" ht="10.199999999999999">
      <c r="B168" s="199"/>
      <c r="C168" s="200"/>
      <c r="D168" s="194" t="s">
        <v>148</v>
      </c>
      <c r="E168" s="201" t="s">
        <v>28</v>
      </c>
      <c r="F168" s="202" t="s">
        <v>152</v>
      </c>
      <c r="G168" s="200"/>
      <c r="H168" s="201" t="s">
        <v>28</v>
      </c>
      <c r="I168" s="203"/>
      <c r="J168" s="200"/>
      <c r="K168" s="200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148</v>
      </c>
      <c r="AU168" s="208" t="s">
        <v>82</v>
      </c>
      <c r="AV168" s="13" t="s">
        <v>80</v>
      </c>
      <c r="AW168" s="13" t="s">
        <v>34</v>
      </c>
      <c r="AX168" s="13" t="s">
        <v>73</v>
      </c>
      <c r="AY168" s="208" t="s">
        <v>137</v>
      </c>
    </row>
    <row r="169" spans="1:65" s="14" customFormat="1" ht="10.199999999999999">
      <c r="B169" s="209"/>
      <c r="C169" s="210"/>
      <c r="D169" s="194" t="s">
        <v>148</v>
      </c>
      <c r="E169" s="211" t="s">
        <v>28</v>
      </c>
      <c r="F169" s="212" t="s">
        <v>1323</v>
      </c>
      <c r="G169" s="210"/>
      <c r="H169" s="213">
        <v>4.08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148</v>
      </c>
      <c r="AU169" s="219" t="s">
        <v>82</v>
      </c>
      <c r="AV169" s="14" t="s">
        <v>82</v>
      </c>
      <c r="AW169" s="14" t="s">
        <v>34</v>
      </c>
      <c r="AX169" s="14" t="s">
        <v>73</v>
      </c>
      <c r="AY169" s="219" t="s">
        <v>137</v>
      </c>
    </row>
    <row r="170" spans="1:65" s="16" customFormat="1" ht="10.199999999999999">
      <c r="B170" s="231"/>
      <c r="C170" s="232"/>
      <c r="D170" s="194" t="s">
        <v>148</v>
      </c>
      <c r="E170" s="233" t="s">
        <v>28</v>
      </c>
      <c r="F170" s="234" t="s">
        <v>232</v>
      </c>
      <c r="G170" s="232"/>
      <c r="H170" s="235">
        <v>16.95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148</v>
      </c>
      <c r="AU170" s="241" t="s">
        <v>82</v>
      </c>
      <c r="AV170" s="16" t="s">
        <v>162</v>
      </c>
      <c r="AW170" s="16" t="s">
        <v>34</v>
      </c>
      <c r="AX170" s="16" t="s">
        <v>73</v>
      </c>
      <c r="AY170" s="241" t="s">
        <v>137</v>
      </c>
    </row>
    <row r="171" spans="1:65" s="13" customFormat="1" ht="10.199999999999999">
      <c r="B171" s="199"/>
      <c r="C171" s="200"/>
      <c r="D171" s="194" t="s">
        <v>148</v>
      </c>
      <c r="E171" s="201" t="s">
        <v>28</v>
      </c>
      <c r="F171" s="202" t="s">
        <v>1324</v>
      </c>
      <c r="G171" s="200"/>
      <c r="H171" s="201" t="s">
        <v>28</v>
      </c>
      <c r="I171" s="203"/>
      <c r="J171" s="200"/>
      <c r="K171" s="200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148</v>
      </c>
      <c r="AU171" s="208" t="s">
        <v>82</v>
      </c>
      <c r="AV171" s="13" t="s">
        <v>80</v>
      </c>
      <c r="AW171" s="13" t="s">
        <v>34</v>
      </c>
      <c r="AX171" s="13" t="s">
        <v>73</v>
      </c>
      <c r="AY171" s="208" t="s">
        <v>137</v>
      </c>
    </row>
    <row r="172" spans="1:65" s="13" customFormat="1" ht="10.199999999999999">
      <c r="B172" s="199"/>
      <c r="C172" s="200"/>
      <c r="D172" s="194" t="s">
        <v>148</v>
      </c>
      <c r="E172" s="201" t="s">
        <v>28</v>
      </c>
      <c r="F172" s="202" t="s">
        <v>1325</v>
      </c>
      <c r="G172" s="200"/>
      <c r="H172" s="201" t="s">
        <v>28</v>
      </c>
      <c r="I172" s="203"/>
      <c r="J172" s="200"/>
      <c r="K172" s="200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148</v>
      </c>
      <c r="AU172" s="208" t="s">
        <v>82</v>
      </c>
      <c r="AV172" s="13" t="s">
        <v>80</v>
      </c>
      <c r="AW172" s="13" t="s">
        <v>34</v>
      </c>
      <c r="AX172" s="13" t="s">
        <v>73</v>
      </c>
      <c r="AY172" s="208" t="s">
        <v>137</v>
      </c>
    </row>
    <row r="173" spans="1:65" s="14" customFormat="1" ht="10.199999999999999">
      <c r="B173" s="209"/>
      <c r="C173" s="210"/>
      <c r="D173" s="194" t="s">
        <v>148</v>
      </c>
      <c r="E173" s="211" t="s">
        <v>28</v>
      </c>
      <c r="F173" s="212" t="s">
        <v>1326</v>
      </c>
      <c r="G173" s="210"/>
      <c r="H173" s="213">
        <v>0.26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148</v>
      </c>
      <c r="AU173" s="219" t="s">
        <v>82</v>
      </c>
      <c r="AV173" s="14" t="s">
        <v>82</v>
      </c>
      <c r="AW173" s="14" t="s">
        <v>34</v>
      </c>
      <c r="AX173" s="14" t="s">
        <v>73</v>
      </c>
      <c r="AY173" s="219" t="s">
        <v>137</v>
      </c>
    </row>
    <row r="174" spans="1:65" s="15" customFormat="1" ht="10.199999999999999">
      <c r="B174" s="220"/>
      <c r="C174" s="221"/>
      <c r="D174" s="194" t="s">
        <v>148</v>
      </c>
      <c r="E174" s="222" t="s">
        <v>28</v>
      </c>
      <c r="F174" s="223" t="s">
        <v>154</v>
      </c>
      <c r="G174" s="221"/>
      <c r="H174" s="224">
        <v>17.21</v>
      </c>
      <c r="I174" s="225"/>
      <c r="J174" s="221"/>
      <c r="K174" s="221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148</v>
      </c>
      <c r="AU174" s="230" t="s">
        <v>82</v>
      </c>
      <c r="AV174" s="15" t="s">
        <v>144</v>
      </c>
      <c r="AW174" s="15" t="s">
        <v>34</v>
      </c>
      <c r="AX174" s="15" t="s">
        <v>80</v>
      </c>
      <c r="AY174" s="230" t="s">
        <v>137</v>
      </c>
    </row>
    <row r="175" spans="1:65" s="2" customFormat="1" ht="16.5" customHeight="1">
      <c r="A175" s="36"/>
      <c r="B175" s="37"/>
      <c r="C175" s="181" t="s">
        <v>8</v>
      </c>
      <c r="D175" s="181" t="s">
        <v>139</v>
      </c>
      <c r="E175" s="182" t="s">
        <v>830</v>
      </c>
      <c r="F175" s="183" t="s">
        <v>831</v>
      </c>
      <c r="G175" s="184" t="s">
        <v>142</v>
      </c>
      <c r="H175" s="185">
        <v>17.21</v>
      </c>
      <c r="I175" s="186"/>
      <c r="J175" s="187">
        <f>ROUND(I175*H175,2)</f>
        <v>0</v>
      </c>
      <c r="K175" s="183" t="s">
        <v>143</v>
      </c>
      <c r="L175" s="41"/>
      <c r="M175" s="188" t="s">
        <v>28</v>
      </c>
      <c r="N175" s="189" t="s">
        <v>46</v>
      </c>
      <c r="O175" s="67"/>
      <c r="P175" s="190">
        <f>O175*H175</f>
        <v>0</v>
      </c>
      <c r="Q175" s="190">
        <v>2.0000000000000002E-5</v>
      </c>
      <c r="R175" s="190">
        <f>Q175*H175</f>
        <v>3.4420000000000002E-4</v>
      </c>
      <c r="S175" s="190">
        <v>0</v>
      </c>
      <c r="T175" s="19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144</v>
      </c>
      <c r="AT175" s="192" t="s">
        <v>139</v>
      </c>
      <c r="AU175" s="192" t="s">
        <v>82</v>
      </c>
      <c r="AY175" s="19" t="s">
        <v>137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9" t="s">
        <v>144</v>
      </c>
      <c r="BK175" s="193">
        <f>ROUND(I175*H175,2)</f>
        <v>0</v>
      </c>
      <c r="BL175" s="19" t="s">
        <v>144</v>
      </c>
      <c r="BM175" s="192" t="s">
        <v>832</v>
      </c>
    </row>
    <row r="176" spans="1:65" s="2" customFormat="1" ht="10.199999999999999">
      <c r="A176" s="36"/>
      <c r="B176" s="37"/>
      <c r="C176" s="38"/>
      <c r="D176" s="194" t="s">
        <v>146</v>
      </c>
      <c r="E176" s="38"/>
      <c r="F176" s="195" t="s">
        <v>833</v>
      </c>
      <c r="G176" s="38"/>
      <c r="H176" s="38"/>
      <c r="I176" s="196"/>
      <c r="J176" s="38"/>
      <c r="K176" s="38"/>
      <c r="L176" s="41"/>
      <c r="M176" s="197"/>
      <c r="N176" s="198"/>
      <c r="O176" s="67"/>
      <c r="P176" s="67"/>
      <c r="Q176" s="67"/>
      <c r="R176" s="67"/>
      <c r="S176" s="67"/>
      <c r="T176" s="68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146</v>
      </c>
      <c r="AU176" s="19" t="s">
        <v>82</v>
      </c>
    </row>
    <row r="177" spans="1:65" s="2" customFormat="1" ht="16.5" customHeight="1">
      <c r="A177" s="36"/>
      <c r="B177" s="37"/>
      <c r="C177" s="181" t="s">
        <v>282</v>
      </c>
      <c r="D177" s="181" t="s">
        <v>139</v>
      </c>
      <c r="E177" s="182" t="s">
        <v>653</v>
      </c>
      <c r="F177" s="183" t="s">
        <v>654</v>
      </c>
      <c r="G177" s="184" t="s">
        <v>165</v>
      </c>
      <c r="H177" s="185">
        <v>10.18</v>
      </c>
      <c r="I177" s="186"/>
      <c r="J177" s="187">
        <f>ROUND(I177*H177,2)</f>
        <v>0</v>
      </c>
      <c r="K177" s="183" t="s">
        <v>143</v>
      </c>
      <c r="L177" s="41"/>
      <c r="M177" s="188" t="s">
        <v>28</v>
      </c>
      <c r="N177" s="189" t="s">
        <v>46</v>
      </c>
      <c r="O177" s="67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144</v>
      </c>
      <c r="AT177" s="192" t="s">
        <v>139</v>
      </c>
      <c r="AU177" s="192" t="s">
        <v>82</v>
      </c>
      <c r="AY177" s="19" t="s">
        <v>137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9" t="s">
        <v>144</v>
      </c>
      <c r="BK177" s="193">
        <f>ROUND(I177*H177,2)</f>
        <v>0</v>
      </c>
      <c r="BL177" s="19" t="s">
        <v>144</v>
      </c>
      <c r="BM177" s="192" t="s">
        <v>840</v>
      </c>
    </row>
    <row r="178" spans="1:65" s="2" customFormat="1" ht="28.8">
      <c r="A178" s="36"/>
      <c r="B178" s="37"/>
      <c r="C178" s="38"/>
      <c r="D178" s="194" t="s">
        <v>146</v>
      </c>
      <c r="E178" s="38"/>
      <c r="F178" s="195" t="s">
        <v>656</v>
      </c>
      <c r="G178" s="38"/>
      <c r="H178" s="38"/>
      <c r="I178" s="196"/>
      <c r="J178" s="38"/>
      <c r="K178" s="38"/>
      <c r="L178" s="41"/>
      <c r="M178" s="197"/>
      <c r="N178" s="198"/>
      <c r="O178" s="67"/>
      <c r="P178" s="67"/>
      <c r="Q178" s="67"/>
      <c r="R178" s="67"/>
      <c r="S178" s="67"/>
      <c r="T178" s="68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146</v>
      </c>
      <c r="AU178" s="19" t="s">
        <v>82</v>
      </c>
    </row>
    <row r="179" spans="1:65" s="13" customFormat="1" ht="10.199999999999999">
      <c r="B179" s="199"/>
      <c r="C179" s="200"/>
      <c r="D179" s="194" t="s">
        <v>148</v>
      </c>
      <c r="E179" s="201" t="s">
        <v>28</v>
      </c>
      <c r="F179" s="202" t="s">
        <v>1327</v>
      </c>
      <c r="G179" s="200"/>
      <c r="H179" s="201" t="s">
        <v>28</v>
      </c>
      <c r="I179" s="203"/>
      <c r="J179" s="200"/>
      <c r="K179" s="200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148</v>
      </c>
      <c r="AU179" s="208" t="s">
        <v>82</v>
      </c>
      <c r="AV179" s="13" t="s">
        <v>80</v>
      </c>
      <c r="AW179" s="13" t="s">
        <v>34</v>
      </c>
      <c r="AX179" s="13" t="s">
        <v>73</v>
      </c>
      <c r="AY179" s="208" t="s">
        <v>137</v>
      </c>
    </row>
    <row r="180" spans="1:65" s="13" customFormat="1" ht="10.199999999999999">
      <c r="B180" s="199"/>
      <c r="C180" s="200"/>
      <c r="D180" s="194" t="s">
        <v>148</v>
      </c>
      <c r="E180" s="201" t="s">
        <v>28</v>
      </c>
      <c r="F180" s="202" t="s">
        <v>150</v>
      </c>
      <c r="G180" s="200"/>
      <c r="H180" s="201" t="s">
        <v>28</v>
      </c>
      <c r="I180" s="203"/>
      <c r="J180" s="200"/>
      <c r="K180" s="200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148</v>
      </c>
      <c r="AU180" s="208" t="s">
        <v>82</v>
      </c>
      <c r="AV180" s="13" t="s">
        <v>80</v>
      </c>
      <c r="AW180" s="13" t="s">
        <v>34</v>
      </c>
      <c r="AX180" s="13" t="s">
        <v>73</v>
      </c>
      <c r="AY180" s="208" t="s">
        <v>137</v>
      </c>
    </row>
    <row r="181" spans="1:65" s="14" customFormat="1" ht="10.199999999999999">
      <c r="B181" s="209"/>
      <c r="C181" s="210"/>
      <c r="D181" s="194" t="s">
        <v>148</v>
      </c>
      <c r="E181" s="211" t="s">
        <v>28</v>
      </c>
      <c r="F181" s="212" t="s">
        <v>1328</v>
      </c>
      <c r="G181" s="210"/>
      <c r="H181" s="213">
        <v>3.4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148</v>
      </c>
      <c r="AU181" s="219" t="s">
        <v>82</v>
      </c>
      <c r="AV181" s="14" t="s">
        <v>82</v>
      </c>
      <c r="AW181" s="14" t="s">
        <v>34</v>
      </c>
      <c r="AX181" s="14" t="s">
        <v>73</v>
      </c>
      <c r="AY181" s="219" t="s">
        <v>137</v>
      </c>
    </row>
    <row r="182" spans="1:65" s="13" customFormat="1" ht="10.199999999999999">
      <c r="B182" s="199"/>
      <c r="C182" s="200"/>
      <c r="D182" s="194" t="s">
        <v>148</v>
      </c>
      <c r="E182" s="201" t="s">
        <v>28</v>
      </c>
      <c r="F182" s="202" t="s">
        <v>152</v>
      </c>
      <c r="G182" s="200"/>
      <c r="H182" s="201" t="s">
        <v>28</v>
      </c>
      <c r="I182" s="203"/>
      <c r="J182" s="200"/>
      <c r="K182" s="200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148</v>
      </c>
      <c r="AU182" s="208" t="s">
        <v>82</v>
      </c>
      <c r="AV182" s="13" t="s">
        <v>80</v>
      </c>
      <c r="AW182" s="13" t="s">
        <v>34</v>
      </c>
      <c r="AX182" s="13" t="s">
        <v>73</v>
      </c>
      <c r="AY182" s="208" t="s">
        <v>137</v>
      </c>
    </row>
    <row r="183" spans="1:65" s="14" customFormat="1" ht="10.199999999999999">
      <c r="B183" s="209"/>
      <c r="C183" s="210"/>
      <c r="D183" s="194" t="s">
        <v>148</v>
      </c>
      <c r="E183" s="211" t="s">
        <v>28</v>
      </c>
      <c r="F183" s="212" t="s">
        <v>505</v>
      </c>
      <c r="G183" s="210"/>
      <c r="H183" s="213">
        <v>6.78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148</v>
      </c>
      <c r="AU183" s="219" t="s">
        <v>82</v>
      </c>
      <c r="AV183" s="14" t="s">
        <v>82</v>
      </c>
      <c r="AW183" s="14" t="s">
        <v>34</v>
      </c>
      <c r="AX183" s="14" t="s">
        <v>73</v>
      </c>
      <c r="AY183" s="219" t="s">
        <v>137</v>
      </c>
    </row>
    <row r="184" spans="1:65" s="15" customFormat="1" ht="10.199999999999999">
      <c r="B184" s="220"/>
      <c r="C184" s="221"/>
      <c r="D184" s="194" t="s">
        <v>148</v>
      </c>
      <c r="E184" s="222" t="s">
        <v>28</v>
      </c>
      <c r="F184" s="223" t="s">
        <v>154</v>
      </c>
      <c r="G184" s="221"/>
      <c r="H184" s="224">
        <v>10.18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148</v>
      </c>
      <c r="AU184" s="230" t="s">
        <v>82</v>
      </c>
      <c r="AV184" s="15" t="s">
        <v>144</v>
      </c>
      <c r="AW184" s="15" t="s">
        <v>34</v>
      </c>
      <c r="AX184" s="15" t="s">
        <v>80</v>
      </c>
      <c r="AY184" s="230" t="s">
        <v>137</v>
      </c>
    </row>
    <row r="185" spans="1:65" s="2" customFormat="1" ht="16.5" customHeight="1">
      <c r="A185" s="36"/>
      <c r="B185" s="37"/>
      <c r="C185" s="181" t="s">
        <v>289</v>
      </c>
      <c r="D185" s="181" t="s">
        <v>139</v>
      </c>
      <c r="E185" s="182" t="s">
        <v>659</v>
      </c>
      <c r="F185" s="183" t="s">
        <v>660</v>
      </c>
      <c r="G185" s="184" t="s">
        <v>142</v>
      </c>
      <c r="H185" s="185">
        <v>41.078000000000003</v>
      </c>
      <c r="I185" s="186"/>
      <c r="J185" s="187">
        <f>ROUND(I185*H185,2)</f>
        <v>0</v>
      </c>
      <c r="K185" s="183" t="s">
        <v>143</v>
      </c>
      <c r="L185" s="41"/>
      <c r="M185" s="188" t="s">
        <v>28</v>
      </c>
      <c r="N185" s="189" t="s">
        <v>46</v>
      </c>
      <c r="O185" s="67"/>
      <c r="P185" s="190">
        <f>O185*H185</f>
        <v>0</v>
      </c>
      <c r="Q185" s="190">
        <v>7.26E-3</v>
      </c>
      <c r="R185" s="190">
        <f>Q185*H185</f>
        <v>0.29822628000000001</v>
      </c>
      <c r="S185" s="190">
        <v>0</v>
      </c>
      <c r="T185" s="19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144</v>
      </c>
      <c r="AT185" s="192" t="s">
        <v>139</v>
      </c>
      <c r="AU185" s="192" t="s">
        <v>82</v>
      </c>
      <c r="AY185" s="19" t="s">
        <v>137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9" t="s">
        <v>144</v>
      </c>
      <c r="BK185" s="193">
        <f>ROUND(I185*H185,2)</f>
        <v>0</v>
      </c>
      <c r="BL185" s="19" t="s">
        <v>144</v>
      </c>
      <c r="BM185" s="192" t="s">
        <v>661</v>
      </c>
    </row>
    <row r="186" spans="1:65" s="2" customFormat="1" ht="28.8">
      <c r="A186" s="36"/>
      <c r="B186" s="37"/>
      <c r="C186" s="38"/>
      <c r="D186" s="194" t="s">
        <v>146</v>
      </c>
      <c r="E186" s="38"/>
      <c r="F186" s="195" t="s">
        <v>662</v>
      </c>
      <c r="G186" s="38"/>
      <c r="H186" s="38"/>
      <c r="I186" s="196"/>
      <c r="J186" s="38"/>
      <c r="K186" s="38"/>
      <c r="L186" s="41"/>
      <c r="M186" s="197"/>
      <c r="N186" s="198"/>
      <c r="O186" s="67"/>
      <c r="P186" s="67"/>
      <c r="Q186" s="67"/>
      <c r="R186" s="67"/>
      <c r="S186" s="67"/>
      <c r="T186" s="68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146</v>
      </c>
      <c r="AU186" s="19" t="s">
        <v>82</v>
      </c>
    </row>
    <row r="187" spans="1:65" s="13" customFormat="1" ht="10.199999999999999">
      <c r="B187" s="199"/>
      <c r="C187" s="200"/>
      <c r="D187" s="194" t="s">
        <v>148</v>
      </c>
      <c r="E187" s="201" t="s">
        <v>28</v>
      </c>
      <c r="F187" s="202" t="s">
        <v>1329</v>
      </c>
      <c r="G187" s="200"/>
      <c r="H187" s="201" t="s">
        <v>28</v>
      </c>
      <c r="I187" s="203"/>
      <c r="J187" s="200"/>
      <c r="K187" s="200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148</v>
      </c>
      <c r="AU187" s="208" t="s">
        <v>82</v>
      </c>
      <c r="AV187" s="13" t="s">
        <v>80</v>
      </c>
      <c r="AW187" s="13" t="s">
        <v>34</v>
      </c>
      <c r="AX187" s="13" t="s">
        <v>73</v>
      </c>
      <c r="AY187" s="208" t="s">
        <v>137</v>
      </c>
    </row>
    <row r="188" spans="1:65" s="13" customFormat="1" ht="10.199999999999999">
      <c r="B188" s="199"/>
      <c r="C188" s="200"/>
      <c r="D188" s="194" t="s">
        <v>148</v>
      </c>
      <c r="E188" s="201" t="s">
        <v>28</v>
      </c>
      <c r="F188" s="202" t="s">
        <v>150</v>
      </c>
      <c r="G188" s="200"/>
      <c r="H188" s="201" t="s">
        <v>28</v>
      </c>
      <c r="I188" s="203"/>
      <c r="J188" s="200"/>
      <c r="K188" s="200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148</v>
      </c>
      <c r="AU188" s="208" t="s">
        <v>82</v>
      </c>
      <c r="AV188" s="13" t="s">
        <v>80</v>
      </c>
      <c r="AW188" s="13" t="s">
        <v>34</v>
      </c>
      <c r="AX188" s="13" t="s">
        <v>73</v>
      </c>
      <c r="AY188" s="208" t="s">
        <v>137</v>
      </c>
    </row>
    <row r="189" spans="1:65" s="14" customFormat="1" ht="10.199999999999999">
      <c r="B189" s="209"/>
      <c r="C189" s="210"/>
      <c r="D189" s="194" t="s">
        <v>148</v>
      </c>
      <c r="E189" s="211" t="s">
        <v>28</v>
      </c>
      <c r="F189" s="212" t="s">
        <v>1330</v>
      </c>
      <c r="G189" s="210"/>
      <c r="H189" s="213">
        <v>22.66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148</v>
      </c>
      <c r="AU189" s="219" t="s">
        <v>82</v>
      </c>
      <c r="AV189" s="14" t="s">
        <v>82</v>
      </c>
      <c r="AW189" s="14" t="s">
        <v>34</v>
      </c>
      <c r="AX189" s="14" t="s">
        <v>73</v>
      </c>
      <c r="AY189" s="219" t="s">
        <v>137</v>
      </c>
    </row>
    <row r="190" spans="1:65" s="13" customFormat="1" ht="10.199999999999999">
      <c r="B190" s="199"/>
      <c r="C190" s="200"/>
      <c r="D190" s="194" t="s">
        <v>148</v>
      </c>
      <c r="E190" s="201" t="s">
        <v>28</v>
      </c>
      <c r="F190" s="202" t="s">
        <v>152</v>
      </c>
      <c r="G190" s="200"/>
      <c r="H190" s="201" t="s">
        <v>28</v>
      </c>
      <c r="I190" s="203"/>
      <c r="J190" s="200"/>
      <c r="K190" s="200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148</v>
      </c>
      <c r="AU190" s="208" t="s">
        <v>82</v>
      </c>
      <c r="AV190" s="13" t="s">
        <v>80</v>
      </c>
      <c r="AW190" s="13" t="s">
        <v>34</v>
      </c>
      <c r="AX190" s="13" t="s">
        <v>73</v>
      </c>
      <c r="AY190" s="208" t="s">
        <v>137</v>
      </c>
    </row>
    <row r="191" spans="1:65" s="14" customFormat="1" ht="10.199999999999999">
      <c r="B191" s="209"/>
      <c r="C191" s="210"/>
      <c r="D191" s="194" t="s">
        <v>148</v>
      </c>
      <c r="E191" s="211" t="s">
        <v>28</v>
      </c>
      <c r="F191" s="212" t="s">
        <v>1331</v>
      </c>
      <c r="G191" s="210"/>
      <c r="H191" s="213">
        <v>16.82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148</v>
      </c>
      <c r="AU191" s="219" t="s">
        <v>82</v>
      </c>
      <c r="AV191" s="14" t="s">
        <v>82</v>
      </c>
      <c r="AW191" s="14" t="s">
        <v>34</v>
      </c>
      <c r="AX191" s="14" t="s">
        <v>73</v>
      </c>
      <c r="AY191" s="219" t="s">
        <v>137</v>
      </c>
    </row>
    <row r="192" spans="1:65" s="16" customFormat="1" ht="10.199999999999999">
      <c r="B192" s="231"/>
      <c r="C192" s="232"/>
      <c r="D192" s="194" t="s">
        <v>148</v>
      </c>
      <c r="E192" s="233" t="s">
        <v>28</v>
      </c>
      <c r="F192" s="234" t="s">
        <v>232</v>
      </c>
      <c r="G192" s="232"/>
      <c r="H192" s="235">
        <v>39.480000000000004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148</v>
      </c>
      <c r="AU192" s="241" t="s">
        <v>82</v>
      </c>
      <c r="AV192" s="16" t="s">
        <v>162</v>
      </c>
      <c r="AW192" s="16" t="s">
        <v>34</v>
      </c>
      <c r="AX192" s="16" t="s">
        <v>73</v>
      </c>
      <c r="AY192" s="241" t="s">
        <v>137</v>
      </c>
    </row>
    <row r="193" spans="1:65" s="13" customFormat="1" ht="10.199999999999999">
      <c r="B193" s="199"/>
      <c r="C193" s="200"/>
      <c r="D193" s="194" t="s">
        <v>148</v>
      </c>
      <c r="E193" s="201" t="s">
        <v>28</v>
      </c>
      <c r="F193" s="202" t="s">
        <v>1332</v>
      </c>
      <c r="G193" s="200"/>
      <c r="H193" s="201" t="s">
        <v>28</v>
      </c>
      <c r="I193" s="203"/>
      <c r="J193" s="200"/>
      <c r="K193" s="200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148</v>
      </c>
      <c r="AU193" s="208" t="s">
        <v>82</v>
      </c>
      <c r="AV193" s="13" t="s">
        <v>80</v>
      </c>
      <c r="AW193" s="13" t="s">
        <v>34</v>
      </c>
      <c r="AX193" s="13" t="s">
        <v>73</v>
      </c>
      <c r="AY193" s="208" t="s">
        <v>137</v>
      </c>
    </row>
    <row r="194" spans="1:65" s="13" customFormat="1" ht="10.199999999999999">
      <c r="B194" s="199"/>
      <c r="C194" s="200"/>
      <c r="D194" s="194" t="s">
        <v>148</v>
      </c>
      <c r="E194" s="201" t="s">
        <v>28</v>
      </c>
      <c r="F194" s="202" t="s">
        <v>1333</v>
      </c>
      <c r="G194" s="200"/>
      <c r="H194" s="201" t="s">
        <v>28</v>
      </c>
      <c r="I194" s="203"/>
      <c r="J194" s="200"/>
      <c r="K194" s="200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148</v>
      </c>
      <c r="AU194" s="208" t="s">
        <v>82</v>
      </c>
      <c r="AV194" s="13" t="s">
        <v>80</v>
      </c>
      <c r="AW194" s="13" t="s">
        <v>34</v>
      </c>
      <c r="AX194" s="13" t="s">
        <v>73</v>
      </c>
      <c r="AY194" s="208" t="s">
        <v>137</v>
      </c>
    </row>
    <row r="195" spans="1:65" s="14" customFormat="1" ht="10.199999999999999">
      <c r="B195" s="209"/>
      <c r="C195" s="210"/>
      <c r="D195" s="194" t="s">
        <v>148</v>
      </c>
      <c r="E195" s="211" t="s">
        <v>28</v>
      </c>
      <c r="F195" s="212" t="s">
        <v>1334</v>
      </c>
      <c r="G195" s="210"/>
      <c r="H195" s="213">
        <v>0.495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148</v>
      </c>
      <c r="AU195" s="219" t="s">
        <v>82</v>
      </c>
      <c r="AV195" s="14" t="s">
        <v>82</v>
      </c>
      <c r="AW195" s="14" t="s">
        <v>34</v>
      </c>
      <c r="AX195" s="14" t="s">
        <v>73</v>
      </c>
      <c r="AY195" s="219" t="s">
        <v>137</v>
      </c>
    </row>
    <row r="196" spans="1:65" s="13" customFormat="1" ht="10.199999999999999">
      <c r="B196" s="199"/>
      <c r="C196" s="200"/>
      <c r="D196" s="194" t="s">
        <v>148</v>
      </c>
      <c r="E196" s="201" t="s">
        <v>28</v>
      </c>
      <c r="F196" s="202" t="s">
        <v>1335</v>
      </c>
      <c r="G196" s="200"/>
      <c r="H196" s="201" t="s">
        <v>28</v>
      </c>
      <c r="I196" s="203"/>
      <c r="J196" s="200"/>
      <c r="K196" s="200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148</v>
      </c>
      <c r="AU196" s="208" t="s">
        <v>82</v>
      </c>
      <c r="AV196" s="13" t="s">
        <v>80</v>
      </c>
      <c r="AW196" s="13" t="s">
        <v>34</v>
      </c>
      <c r="AX196" s="13" t="s">
        <v>73</v>
      </c>
      <c r="AY196" s="208" t="s">
        <v>137</v>
      </c>
    </row>
    <row r="197" spans="1:65" s="14" customFormat="1" ht="10.199999999999999">
      <c r="B197" s="209"/>
      <c r="C197" s="210"/>
      <c r="D197" s="194" t="s">
        <v>148</v>
      </c>
      <c r="E197" s="211" t="s">
        <v>28</v>
      </c>
      <c r="F197" s="212" t="s">
        <v>1336</v>
      </c>
      <c r="G197" s="210"/>
      <c r="H197" s="213">
        <v>1.103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148</v>
      </c>
      <c r="AU197" s="219" t="s">
        <v>82</v>
      </c>
      <c r="AV197" s="14" t="s">
        <v>82</v>
      </c>
      <c r="AW197" s="14" t="s">
        <v>34</v>
      </c>
      <c r="AX197" s="14" t="s">
        <v>73</v>
      </c>
      <c r="AY197" s="219" t="s">
        <v>137</v>
      </c>
    </row>
    <row r="198" spans="1:65" s="16" customFormat="1" ht="10.199999999999999">
      <c r="B198" s="231"/>
      <c r="C198" s="232"/>
      <c r="D198" s="194" t="s">
        <v>148</v>
      </c>
      <c r="E198" s="233" t="s">
        <v>28</v>
      </c>
      <c r="F198" s="234" t="s">
        <v>232</v>
      </c>
      <c r="G198" s="232"/>
      <c r="H198" s="235">
        <v>1.5979999999999999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148</v>
      </c>
      <c r="AU198" s="241" t="s">
        <v>82</v>
      </c>
      <c r="AV198" s="16" t="s">
        <v>162</v>
      </c>
      <c r="AW198" s="16" t="s">
        <v>34</v>
      </c>
      <c r="AX198" s="16" t="s">
        <v>73</v>
      </c>
      <c r="AY198" s="241" t="s">
        <v>137</v>
      </c>
    </row>
    <row r="199" spans="1:65" s="15" customFormat="1" ht="10.199999999999999">
      <c r="B199" s="220"/>
      <c r="C199" s="221"/>
      <c r="D199" s="194" t="s">
        <v>148</v>
      </c>
      <c r="E199" s="222" t="s">
        <v>28</v>
      </c>
      <c r="F199" s="223" t="s">
        <v>154</v>
      </c>
      <c r="G199" s="221"/>
      <c r="H199" s="224">
        <v>41.078000000000003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9"/>
      <c r="AT199" s="230" t="s">
        <v>148</v>
      </c>
      <c r="AU199" s="230" t="s">
        <v>82</v>
      </c>
      <c r="AV199" s="15" t="s">
        <v>144</v>
      </c>
      <c r="AW199" s="15" t="s">
        <v>34</v>
      </c>
      <c r="AX199" s="15" t="s">
        <v>80</v>
      </c>
      <c r="AY199" s="230" t="s">
        <v>137</v>
      </c>
    </row>
    <row r="200" spans="1:65" s="2" customFormat="1" ht="16.5" customHeight="1">
      <c r="A200" s="36"/>
      <c r="B200" s="37"/>
      <c r="C200" s="181" t="s">
        <v>302</v>
      </c>
      <c r="D200" s="181" t="s">
        <v>139</v>
      </c>
      <c r="E200" s="182" t="s">
        <v>665</v>
      </c>
      <c r="F200" s="183" t="s">
        <v>666</v>
      </c>
      <c r="G200" s="184" t="s">
        <v>142</v>
      </c>
      <c r="H200" s="185">
        <v>41.078000000000003</v>
      </c>
      <c r="I200" s="186"/>
      <c r="J200" s="187">
        <f>ROUND(I200*H200,2)</f>
        <v>0</v>
      </c>
      <c r="K200" s="183" t="s">
        <v>143</v>
      </c>
      <c r="L200" s="41"/>
      <c r="M200" s="188" t="s">
        <v>28</v>
      </c>
      <c r="N200" s="189" t="s">
        <v>46</v>
      </c>
      <c r="O200" s="67"/>
      <c r="P200" s="190">
        <f>O200*H200</f>
        <v>0</v>
      </c>
      <c r="Q200" s="190">
        <v>8.5999999999999998E-4</v>
      </c>
      <c r="R200" s="190">
        <f>Q200*H200</f>
        <v>3.5327080000000004E-2</v>
      </c>
      <c r="S200" s="190">
        <v>0</v>
      </c>
      <c r="T200" s="19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144</v>
      </c>
      <c r="AT200" s="192" t="s">
        <v>139</v>
      </c>
      <c r="AU200" s="192" t="s">
        <v>82</v>
      </c>
      <c r="AY200" s="19" t="s">
        <v>137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9" t="s">
        <v>144</v>
      </c>
      <c r="BK200" s="193">
        <f>ROUND(I200*H200,2)</f>
        <v>0</v>
      </c>
      <c r="BL200" s="19" t="s">
        <v>144</v>
      </c>
      <c r="BM200" s="192" t="s">
        <v>667</v>
      </c>
    </row>
    <row r="201" spans="1:65" s="2" customFormat="1" ht="28.8">
      <c r="A201" s="36"/>
      <c r="B201" s="37"/>
      <c r="C201" s="38"/>
      <c r="D201" s="194" t="s">
        <v>146</v>
      </c>
      <c r="E201" s="38"/>
      <c r="F201" s="195" t="s">
        <v>668</v>
      </c>
      <c r="G201" s="38"/>
      <c r="H201" s="38"/>
      <c r="I201" s="196"/>
      <c r="J201" s="38"/>
      <c r="K201" s="38"/>
      <c r="L201" s="41"/>
      <c r="M201" s="197"/>
      <c r="N201" s="198"/>
      <c r="O201" s="67"/>
      <c r="P201" s="67"/>
      <c r="Q201" s="67"/>
      <c r="R201" s="67"/>
      <c r="S201" s="67"/>
      <c r="T201" s="68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146</v>
      </c>
      <c r="AU201" s="19" t="s">
        <v>82</v>
      </c>
    </row>
    <row r="202" spans="1:65" s="2" customFormat="1" ht="16.5" customHeight="1">
      <c r="A202" s="36"/>
      <c r="B202" s="37"/>
      <c r="C202" s="181" t="s">
        <v>308</v>
      </c>
      <c r="D202" s="181" t="s">
        <v>139</v>
      </c>
      <c r="E202" s="182" t="s">
        <v>852</v>
      </c>
      <c r="F202" s="183" t="s">
        <v>853</v>
      </c>
      <c r="G202" s="184" t="s">
        <v>357</v>
      </c>
      <c r="H202" s="185">
        <v>0.29399999999999998</v>
      </c>
      <c r="I202" s="186"/>
      <c r="J202" s="187">
        <f>ROUND(I202*H202,2)</f>
        <v>0</v>
      </c>
      <c r="K202" s="183" t="s">
        <v>143</v>
      </c>
      <c r="L202" s="41"/>
      <c r="M202" s="188" t="s">
        <v>28</v>
      </c>
      <c r="N202" s="189" t="s">
        <v>46</v>
      </c>
      <c r="O202" s="67"/>
      <c r="P202" s="190">
        <f>O202*H202</f>
        <v>0</v>
      </c>
      <c r="Q202" s="190">
        <v>1.03955</v>
      </c>
      <c r="R202" s="190">
        <f>Q202*H202</f>
        <v>0.3056277</v>
      </c>
      <c r="S202" s="190">
        <v>0</v>
      </c>
      <c r="T202" s="191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2" t="s">
        <v>144</v>
      </c>
      <c r="AT202" s="192" t="s">
        <v>139</v>
      </c>
      <c r="AU202" s="192" t="s">
        <v>82</v>
      </c>
      <c r="AY202" s="19" t="s">
        <v>137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9" t="s">
        <v>144</v>
      </c>
      <c r="BK202" s="193">
        <f>ROUND(I202*H202,2)</f>
        <v>0</v>
      </c>
      <c r="BL202" s="19" t="s">
        <v>144</v>
      </c>
      <c r="BM202" s="192" t="s">
        <v>854</v>
      </c>
    </row>
    <row r="203" spans="1:65" s="2" customFormat="1" ht="28.8">
      <c r="A203" s="36"/>
      <c r="B203" s="37"/>
      <c r="C203" s="38"/>
      <c r="D203" s="194" t="s">
        <v>146</v>
      </c>
      <c r="E203" s="38"/>
      <c r="F203" s="195" t="s">
        <v>855</v>
      </c>
      <c r="G203" s="38"/>
      <c r="H203" s="38"/>
      <c r="I203" s="196"/>
      <c r="J203" s="38"/>
      <c r="K203" s="38"/>
      <c r="L203" s="41"/>
      <c r="M203" s="197"/>
      <c r="N203" s="198"/>
      <c r="O203" s="67"/>
      <c r="P203" s="67"/>
      <c r="Q203" s="67"/>
      <c r="R203" s="67"/>
      <c r="S203" s="67"/>
      <c r="T203" s="68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146</v>
      </c>
      <c r="AU203" s="19" t="s">
        <v>82</v>
      </c>
    </row>
    <row r="204" spans="1:65" s="13" customFormat="1" ht="10.199999999999999">
      <c r="B204" s="199"/>
      <c r="C204" s="200"/>
      <c r="D204" s="194" t="s">
        <v>148</v>
      </c>
      <c r="E204" s="201" t="s">
        <v>28</v>
      </c>
      <c r="F204" s="202" t="s">
        <v>1337</v>
      </c>
      <c r="G204" s="200"/>
      <c r="H204" s="201" t="s">
        <v>28</v>
      </c>
      <c r="I204" s="203"/>
      <c r="J204" s="200"/>
      <c r="K204" s="200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148</v>
      </c>
      <c r="AU204" s="208" t="s">
        <v>82</v>
      </c>
      <c r="AV204" s="13" t="s">
        <v>80</v>
      </c>
      <c r="AW204" s="13" t="s">
        <v>34</v>
      </c>
      <c r="AX204" s="13" t="s">
        <v>73</v>
      </c>
      <c r="AY204" s="208" t="s">
        <v>137</v>
      </c>
    </row>
    <row r="205" spans="1:65" s="13" customFormat="1" ht="10.199999999999999">
      <c r="B205" s="199"/>
      <c r="C205" s="200"/>
      <c r="D205" s="194" t="s">
        <v>148</v>
      </c>
      <c r="E205" s="201" t="s">
        <v>28</v>
      </c>
      <c r="F205" s="202" t="s">
        <v>1338</v>
      </c>
      <c r="G205" s="200"/>
      <c r="H205" s="201" t="s">
        <v>28</v>
      </c>
      <c r="I205" s="203"/>
      <c r="J205" s="200"/>
      <c r="K205" s="200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148</v>
      </c>
      <c r="AU205" s="208" t="s">
        <v>82</v>
      </c>
      <c r="AV205" s="13" t="s">
        <v>80</v>
      </c>
      <c r="AW205" s="13" t="s">
        <v>34</v>
      </c>
      <c r="AX205" s="13" t="s">
        <v>73</v>
      </c>
      <c r="AY205" s="208" t="s">
        <v>137</v>
      </c>
    </row>
    <row r="206" spans="1:65" s="13" customFormat="1" ht="10.199999999999999">
      <c r="B206" s="199"/>
      <c r="C206" s="200"/>
      <c r="D206" s="194" t="s">
        <v>148</v>
      </c>
      <c r="E206" s="201" t="s">
        <v>28</v>
      </c>
      <c r="F206" s="202" t="s">
        <v>150</v>
      </c>
      <c r="G206" s="200"/>
      <c r="H206" s="201" t="s">
        <v>28</v>
      </c>
      <c r="I206" s="203"/>
      <c r="J206" s="200"/>
      <c r="K206" s="200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148</v>
      </c>
      <c r="AU206" s="208" t="s">
        <v>82</v>
      </c>
      <c r="AV206" s="13" t="s">
        <v>80</v>
      </c>
      <c r="AW206" s="13" t="s">
        <v>34</v>
      </c>
      <c r="AX206" s="13" t="s">
        <v>73</v>
      </c>
      <c r="AY206" s="208" t="s">
        <v>137</v>
      </c>
    </row>
    <row r="207" spans="1:65" s="14" customFormat="1" ht="10.199999999999999">
      <c r="B207" s="209"/>
      <c r="C207" s="210"/>
      <c r="D207" s="194" t="s">
        <v>148</v>
      </c>
      <c r="E207" s="211" t="s">
        <v>28</v>
      </c>
      <c r="F207" s="212" t="s">
        <v>1339</v>
      </c>
      <c r="G207" s="210"/>
      <c r="H207" s="213">
        <v>0.17699999999999999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148</v>
      </c>
      <c r="AU207" s="219" t="s">
        <v>82</v>
      </c>
      <c r="AV207" s="14" t="s">
        <v>82</v>
      </c>
      <c r="AW207" s="14" t="s">
        <v>34</v>
      </c>
      <c r="AX207" s="14" t="s">
        <v>73</v>
      </c>
      <c r="AY207" s="219" t="s">
        <v>137</v>
      </c>
    </row>
    <row r="208" spans="1:65" s="13" customFormat="1" ht="10.199999999999999">
      <c r="B208" s="199"/>
      <c r="C208" s="200"/>
      <c r="D208" s="194" t="s">
        <v>148</v>
      </c>
      <c r="E208" s="201" t="s">
        <v>28</v>
      </c>
      <c r="F208" s="202" t="s">
        <v>152</v>
      </c>
      <c r="G208" s="200"/>
      <c r="H208" s="201" t="s">
        <v>28</v>
      </c>
      <c r="I208" s="203"/>
      <c r="J208" s="200"/>
      <c r="K208" s="200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148</v>
      </c>
      <c r="AU208" s="208" t="s">
        <v>82</v>
      </c>
      <c r="AV208" s="13" t="s">
        <v>80</v>
      </c>
      <c r="AW208" s="13" t="s">
        <v>34</v>
      </c>
      <c r="AX208" s="13" t="s">
        <v>73</v>
      </c>
      <c r="AY208" s="208" t="s">
        <v>137</v>
      </c>
    </row>
    <row r="209" spans="1:65" s="14" customFormat="1" ht="10.199999999999999">
      <c r="B209" s="209"/>
      <c r="C209" s="210"/>
      <c r="D209" s="194" t="s">
        <v>148</v>
      </c>
      <c r="E209" s="211" t="s">
        <v>28</v>
      </c>
      <c r="F209" s="212" t="s">
        <v>1340</v>
      </c>
      <c r="G209" s="210"/>
      <c r="H209" s="213">
        <v>0.11700000000000001</v>
      </c>
      <c r="I209" s="214"/>
      <c r="J209" s="210"/>
      <c r="K209" s="210"/>
      <c r="L209" s="215"/>
      <c r="M209" s="216"/>
      <c r="N209" s="217"/>
      <c r="O209" s="217"/>
      <c r="P209" s="217"/>
      <c r="Q209" s="217"/>
      <c r="R209" s="217"/>
      <c r="S209" s="217"/>
      <c r="T209" s="218"/>
      <c r="AT209" s="219" t="s">
        <v>148</v>
      </c>
      <c r="AU209" s="219" t="s">
        <v>82</v>
      </c>
      <c r="AV209" s="14" t="s">
        <v>82</v>
      </c>
      <c r="AW209" s="14" t="s">
        <v>34</v>
      </c>
      <c r="AX209" s="14" t="s">
        <v>73</v>
      </c>
      <c r="AY209" s="219" t="s">
        <v>137</v>
      </c>
    </row>
    <row r="210" spans="1:65" s="15" customFormat="1" ht="10.199999999999999">
      <c r="B210" s="220"/>
      <c r="C210" s="221"/>
      <c r="D210" s="194" t="s">
        <v>148</v>
      </c>
      <c r="E210" s="222" t="s">
        <v>28</v>
      </c>
      <c r="F210" s="223" t="s">
        <v>154</v>
      </c>
      <c r="G210" s="221"/>
      <c r="H210" s="224">
        <v>0.29399999999999998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148</v>
      </c>
      <c r="AU210" s="230" t="s">
        <v>82</v>
      </c>
      <c r="AV210" s="15" t="s">
        <v>144</v>
      </c>
      <c r="AW210" s="15" t="s">
        <v>34</v>
      </c>
      <c r="AX210" s="15" t="s">
        <v>80</v>
      </c>
      <c r="AY210" s="230" t="s">
        <v>137</v>
      </c>
    </row>
    <row r="211" spans="1:65" s="12" customFormat="1" ht="22.8" customHeight="1">
      <c r="B211" s="165"/>
      <c r="C211" s="166"/>
      <c r="D211" s="167" t="s">
        <v>72</v>
      </c>
      <c r="E211" s="179" t="s">
        <v>144</v>
      </c>
      <c r="F211" s="179" t="s">
        <v>449</v>
      </c>
      <c r="G211" s="166"/>
      <c r="H211" s="166"/>
      <c r="I211" s="169"/>
      <c r="J211" s="180">
        <f>BK211</f>
        <v>0</v>
      </c>
      <c r="K211" s="166"/>
      <c r="L211" s="171"/>
      <c r="M211" s="172"/>
      <c r="N211" s="173"/>
      <c r="O211" s="173"/>
      <c r="P211" s="174">
        <f>SUM(P212:P215)</f>
        <v>0</v>
      </c>
      <c r="Q211" s="173"/>
      <c r="R211" s="174">
        <f>SUM(R212:R215)</f>
        <v>5.6104999999999995E-2</v>
      </c>
      <c r="S211" s="173"/>
      <c r="T211" s="175">
        <f>SUM(T212:T215)</f>
        <v>0</v>
      </c>
      <c r="AR211" s="176" t="s">
        <v>80</v>
      </c>
      <c r="AT211" s="177" t="s">
        <v>72</v>
      </c>
      <c r="AU211" s="177" t="s">
        <v>80</v>
      </c>
      <c r="AY211" s="176" t="s">
        <v>137</v>
      </c>
      <c r="BK211" s="178">
        <f>SUM(BK212:BK215)</f>
        <v>0</v>
      </c>
    </row>
    <row r="212" spans="1:65" s="2" customFormat="1" ht="21.75" customHeight="1">
      <c r="A212" s="36"/>
      <c r="B212" s="37"/>
      <c r="C212" s="181" t="s">
        <v>319</v>
      </c>
      <c r="D212" s="181" t="s">
        <v>139</v>
      </c>
      <c r="E212" s="182" t="s">
        <v>1341</v>
      </c>
      <c r="F212" s="183" t="s">
        <v>1342</v>
      </c>
      <c r="G212" s="184" t="s">
        <v>142</v>
      </c>
      <c r="H212" s="185">
        <v>3.5</v>
      </c>
      <c r="I212" s="186"/>
      <c r="J212" s="187">
        <f>ROUND(I212*H212,2)</f>
        <v>0</v>
      </c>
      <c r="K212" s="183" t="s">
        <v>143</v>
      </c>
      <c r="L212" s="41"/>
      <c r="M212" s="188" t="s">
        <v>28</v>
      </c>
      <c r="N212" s="189" t="s">
        <v>46</v>
      </c>
      <c r="O212" s="67"/>
      <c r="P212" s="190">
        <f>O212*H212</f>
        <v>0</v>
      </c>
      <c r="Q212" s="190">
        <v>1.6029999999999999E-2</v>
      </c>
      <c r="R212" s="190">
        <f>Q212*H212</f>
        <v>5.6104999999999995E-2</v>
      </c>
      <c r="S212" s="190">
        <v>0</v>
      </c>
      <c r="T212" s="19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2" t="s">
        <v>144</v>
      </c>
      <c r="AT212" s="192" t="s">
        <v>139</v>
      </c>
      <c r="AU212" s="192" t="s">
        <v>82</v>
      </c>
      <c r="AY212" s="19" t="s">
        <v>137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9" t="s">
        <v>144</v>
      </c>
      <c r="BK212" s="193">
        <f>ROUND(I212*H212,2)</f>
        <v>0</v>
      </c>
      <c r="BL212" s="19" t="s">
        <v>144</v>
      </c>
      <c r="BM212" s="192" t="s">
        <v>1343</v>
      </c>
    </row>
    <row r="213" spans="1:65" s="2" customFormat="1" ht="19.2">
      <c r="A213" s="36"/>
      <c r="B213" s="37"/>
      <c r="C213" s="38"/>
      <c r="D213" s="194" t="s">
        <v>146</v>
      </c>
      <c r="E213" s="38"/>
      <c r="F213" s="195" t="s">
        <v>1344</v>
      </c>
      <c r="G213" s="38"/>
      <c r="H213" s="38"/>
      <c r="I213" s="196"/>
      <c r="J213" s="38"/>
      <c r="K213" s="38"/>
      <c r="L213" s="41"/>
      <c r="M213" s="197"/>
      <c r="N213" s="198"/>
      <c r="O213" s="67"/>
      <c r="P213" s="67"/>
      <c r="Q213" s="67"/>
      <c r="R213" s="67"/>
      <c r="S213" s="67"/>
      <c r="T213" s="68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146</v>
      </c>
      <c r="AU213" s="19" t="s">
        <v>82</v>
      </c>
    </row>
    <row r="214" spans="1:65" s="13" customFormat="1" ht="10.199999999999999">
      <c r="B214" s="199"/>
      <c r="C214" s="200"/>
      <c r="D214" s="194" t="s">
        <v>148</v>
      </c>
      <c r="E214" s="201" t="s">
        <v>28</v>
      </c>
      <c r="F214" s="202" t="s">
        <v>1345</v>
      </c>
      <c r="G214" s="200"/>
      <c r="H214" s="201" t="s">
        <v>28</v>
      </c>
      <c r="I214" s="203"/>
      <c r="J214" s="200"/>
      <c r="K214" s="200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148</v>
      </c>
      <c r="AU214" s="208" t="s">
        <v>82</v>
      </c>
      <c r="AV214" s="13" t="s">
        <v>80</v>
      </c>
      <c r="AW214" s="13" t="s">
        <v>34</v>
      </c>
      <c r="AX214" s="13" t="s">
        <v>73</v>
      </c>
      <c r="AY214" s="208" t="s">
        <v>137</v>
      </c>
    </row>
    <row r="215" spans="1:65" s="14" customFormat="1" ht="10.199999999999999">
      <c r="B215" s="209"/>
      <c r="C215" s="210"/>
      <c r="D215" s="194" t="s">
        <v>148</v>
      </c>
      <c r="E215" s="211" t="s">
        <v>28</v>
      </c>
      <c r="F215" s="212" t="s">
        <v>1269</v>
      </c>
      <c r="G215" s="210"/>
      <c r="H215" s="213">
        <v>3.5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148</v>
      </c>
      <c r="AU215" s="219" t="s">
        <v>82</v>
      </c>
      <c r="AV215" s="14" t="s">
        <v>82</v>
      </c>
      <c r="AW215" s="14" t="s">
        <v>34</v>
      </c>
      <c r="AX215" s="14" t="s">
        <v>80</v>
      </c>
      <c r="AY215" s="219" t="s">
        <v>137</v>
      </c>
    </row>
    <row r="216" spans="1:65" s="12" customFormat="1" ht="22.8" customHeight="1">
      <c r="B216" s="165"/>
      <c r="C216" s="166"/>
      <c r="D216" s="167" t="s">
        <v>72</v>
      </c>
      <c r="E216" s="179" t="s">
        <v>211</v>
      </c>
      <c r="F216" s="179" t="s">
        <v>559</v>
      </c>
      <c r="G216" s="166"/>
      <c r="H216" s="166"/>
      <c r="I216" s="169"/>
      <c r="J216" s="180">
        <f>BK216</f>
        <v>0</v>
      </c>
      <c r="K216" s="166"/>
      <c r="L216" s="171"/>
      <c r="M216" s="172"/>
      <c r="N216" s="173"/>
      <c r="O216" s="173"/>
      <c r="P216" s="174">
        <f>SUM(P217:P399)</f>
        <v>0</v>
      </c>
      <c r="Q216" s="173"/>
      <c r="R216" s="174">
        <f>SUM(R217:R399)</f>
        <v>5.5706697399999996</v>
      </c>
      <c r="S216" s="173"/>
      <c r="T216" s="175">
        <f>SUM(T217:T399)</f>
        <v>42.723014999999997</v>
      </c>
      <c r="AR216" s="176" t="s">
        <v>80</v>
      </c>
      <c r="AT216" s="177" t="s">
        <v>72</v>
      </c>
      <c r="AU216" s="177" t="s">
        <v>80</v>
      </c>
      <c r="AY216" s="176" t="s">
        <v>137</v>
      </c>
      <c r="BK216" s="178">
        <f>SUM(BK217:BK399)</f>
        <v>0</v>
      </c>
    </row>
    <row r="217" spans="1:65" s="2" customFormat="1" ht="16.5" customHeight="1">
      <c r="A217" s="36"/>
      <c r="B217" s="37"/>
      <c r="C217" s="181" t="s">
        <v>7</v>
      </c>
      <c r="D217" s="181" t="s">
        <v>139</v>
      </c>
      <c r="E217" s="182" t="s">
        <v>669</v>
      </c>
      <c r="F217" s="183" t="s">
        <v>670</v>
      </c>
      <c r="G217" s="184" t="s">
        <v>214</v>
      </c>
      <c r="H217" s="185">
        <v>43.9</v>
      </c>
      <c r="I217" s="186"/>
      <c r="J217" s="187">
        <f>ROUND(I217*H217,2)</f>
        <v>0</v>
      </c>
      <c r="K217" s="183" t="s">
        <v>28</v>
      </c>
      <c r="L217" s="41"/>
      <c r="M217" s="188" t="s">
        <v>28</v>
      </c>
      <c r="N217" s="189" t="s">
        <v>46</v>
      </c>
      <c r="O217" s="67"/>
      <c r="P217" s="190">
        <f>O217*H217</f>
        <v>0</v>
      </c>
      <c r="Q217" s="190">
        <v>1.3999999999999999E-4</v>
      </c>
      <c r="R217" s="190">
        <f>Q217*H217</f>
        <v>6.1459999999999996E-3</v>
      </c>
      <c r="S217" s="190">
        <v>0</v>
      </c>
      <c r="T217" s="191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92" t="s">
        <v>144</v>
      </c>
      <c r="AT217" s="192" t="s">
        <v>139</v>
      </c>
      <c r="AU217" s="192" t="s">
        <v>82</v>
      </c>
      <c r="AY217" s="19" t="s">
        <v>137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9" t="s">
        <v>144</v>
      </c>
      <c r="BK217" s="193">
        <f>ROUND(I217*H217,2)</f>
        <v>0</v>
      </c>
      <c r="BL217" s="19" t="s">
        <v>144</v>
      </c>
      <c r="BM217" s="192" t="s">
        <v>922</v>
      </c>
    </row>
    <row r="218" spans="1:65" s="2" customFormat="1" ht="10.199999999999999">
      <c r="A218" s="36"/>
      <c r="B218" s="37"/>
      <c r="C218" s="38"/>
      <c r="D218" s="194" t="s">
        <v>146</v>
      </c>
      <c r="E218" s="38"/>
      <c r="F218" s="195" t="s">
        <v>670</v>
      </c>
      <c r="G218" s="38"/>
      <c r="H218" s="38"/>
      <c r="I218" s="196"/>
      <c r="J218" s="38"/>
      <c r="K218" s="38"/>
      <c r="L218" s="41"/>
      <c r="M218" s="197"/>
      <c r="N218" s="198"/>
      <c r="O218" s="67"/>
      <c r="P218" s="67"/>
      <c r="Q218" s="67"/>
      <c r="R218" s="67"/>
      <c r="S218" s="67"/>
      <c r="T218" s="68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146</v>
      </c>
      <c r="AU218" s="19" t="s">
        <v>82</v>
      </c>
    </row>
    <row r="219" spans="1:65" s="13" customFormat="1" ht="10.199999999999999">
      <c r="B219" s="199"/>
      <c r="C219" s="200"/>
      <c r="D219" s="194" t="s">
        <v>148</v>
      </c>
      <c r="E219" s="201" t="s">
        <v>28</v>
      </c>
      <c r="F219" s="202" t="s">
        <v>1346</v>
      </c>
      <c r="G219" s="200"/>
      <c r="H219" s="201" t="s">
        <v>28</v>
      </c>
      <c r="I219" s="203"/>
      <c r="J219" s="200"/>
      <c r="K219" s="200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148</v>
      </c>
      <c r="AU219" s="208" t="s">
        <v>82</v>
      </c>
      <c r="AV219" s="13" t="s">
        <v>80</v>
      </c>
      <c r="AW219" s="13" t="s">
        <v>34</v>
      </c>
      <c r="AX219" s="13" t="s">
        <v>73</v>
      </c>
      <c r="AY219" s="208" t="s">
        <v>137</v>
      </c>
    </row>
    <row r="220" spans="1:65" s="13" customFormat="1" ht="10.199999999999999">
      <c r="B220" s="199"/>
      <c r="C220" s="200"/>
      <c r="D220" s="194" t="s">
        <v>148</v>
      </c>
      <c r="E220" s="201" t="s">
        <v>28</v>
      </c>
      <c r="F220" s="202" t="s">
        <v>1347</v>
      </c>
      <c r="G220" s="200"/>
      <c r="H220" s="201" t="s">
        <v>28</v>
      </c>
      <c r="I220" s="203"/>
      <c r="J220" s="200"/>
      <c r="K220" s="200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148</v>
      </c>
      <c r="AU220" s="208" t="s">
        <v>82</v>
      </c>
      <c r="AV220" s="13" t="s">
        <v>80</v>
      </c>
      <c r="AW220" s="13" t="s">
        <v>34</v>
      </c>
      <c r="AX220" s="13" t="s">
        <v>73</v>
      </c>
      <c r="AY220" s="208" t="s">
        <v>137</v>
      </c>
    </row>
    <row r="221" spans="1:65" s="14" customFormat="1" ht="10.199999999999999">
      <c r="B221" s="209"/>
      <c r="C221" s="210"/>
      <c r="D221" s="194" t="s">
        <v>148</v>
      </c>
      <c r="E221" s="211" t="s">
        <v>28</v>
      </c>
      <c r="F221" s="212" t="s">
        <v>1348</v>
      </c>
      <c r="G221" s="210"/>
      <c r="H221" s="213">
        <v>26.1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148</v>
      </c>
      <c r="AU221" s="219" t="s">
        <v>82</v>
      </c>
      <c r="AV221" s="14" t="s">
        <v>82</v>
      </c>
      <c r="AW221" s="14" t="s">
        <v>34</v>
      </c>
      <c r="AX221" s="14" t="s">
        <v>73</v>
      </c>
      <c r="AY221" s="219" t="s">
        <v>137</v>
      </c>
    </row>
    <row r="222" spans="1:65" s="13" customFormat="1" ht="10.199999999999999">
      <c r="B222" s="199"/>
      <c r="C222" s="200"/>
      <c r="D222" s="194" t="s">
        <v>148</v>
      </c>
      <c r="E222" s="201" t="s">
        <v>28</v>
      </c>
      <c r="F222" s="202" t="s">
        <v>1349</v>
      </c>
      <c r="G222" s="200"/>
      <c r="H222" s="201" t="s">
        <v>28</v>
      </c>
      <c r="I222" s="203"/>
      <c r="J222" s="200"/>
      <c r="K222" s="200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148</v>
      </c>
      <c r="AU222" s="208" t="s">
        <v>82</v>
      </c>
      <c r="AV222" s="13" t="s">
        <v>80</v>
      </c>
      <c r="AW222" s="13" t="s">
        <v>34</v>
      </c>
      <c r="AX222" s="13" t="s">
        <v>73</v>
      </c>
      <c r="AY222" s="208" t="s">
        <v>137</v>
      </c>
    </row>
    <row r="223" spans="1:65" s="14" customFormat="1" ht="10.199999999999999">
      <c r="B223" s="209"/>
      <c r="C223" s="210"/>
      <c r="D223" s="194" t="s">
        <v>148</v>
      </c>
      <c r="E223" s="211" t="s">
        <v>28</v>
      </c>
      <c r="F223" s="212" t="s">
        <v>1350</v>
      </c>
      <c r="G223" s="210"/>
      <c r="H223" s="213">
        <v>7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148</v>
      </c>
      <c r="AU223" s="219" t="s">
        <v>82</v>
      </c>
      <c r="AV223" s="14" t="s">
        <v>82</v>
      </c>
      <c r="AW223" s="14" t="s">
        <v>34</v>
      </c>
      <c r="AX223" s="14" t="s">
        <v>73</v>
      </c>
      <c r="AY223" s="219" t="s">
        <v>137</v>
      </c>
    </row>
    <row r="224" spans="1:65" s="13" customFormat="1" ht="10.199999999999999">
      <c r="B224" s="199"/>
      <c r="C224" s="200"/>
      <c r="D224" s="194" t="s">
        <v>148</v>
      </c>
      <c r="E224" s="201" t="s">
        <v>28</v>
      </c>
      <c r="F224" s="202" t="s">
        <v>1351</v>
      </c>
      <c r="G224" s="200"/>
      <c r="H224" s="201" t="s">
        <v>28</v>
      </c>
      <c r="I224" s="203"/>
      <c r="J224" s="200"/>
      <c r="K224" s="200"/>
      <c r="L224" s="204"/>
      <c r="M224" s="205"/>
      <c r="N224" s="206"/>
      <c r="O224" s="206"/>
      <c r="P224" s="206"/>
      <c r="Q224" s="206"/>
      <c r="R224" s="206"/>
      <c r="S224" s="206"/>
      <c r="T224" s="207"/>
      <c r="AT224" s="208" t="s">
        <v>148</v>
      </c>
      <c r="AU224" s="208" t="s">
        <v>82</v>
      </c>
      <c r="AV224" s="13" t="s">
        <v>80</v>
      </c>
      <c r="AW224" s="13" t="s">
        <v>34</v>
      </c>
      <c r="AX224" s="13" t="s">
        <v>73</v>
      </c>
      <c r="AY224" s="208" t="s">
        <v>137</v>
      </c>
    </row>
    <row r="225" spans="1:65" s="14" customFormat="1" ht="10.199999999999999">
      <c r="B225" s="209"/>
      <c r="C225" s="210"/>
      <c r="D225" s="194" t="s">
        <v>148</v>
      </c>
      <c r="E225" s="211" t="s">
        <v>28</v>
      </c>
      <c r="F225" s="212" t="s">
        <v>1352</v>
      </c>
      <c r="G225" s="210"/>
      <c r="H225" s="213">
        <v>10.8</v>
      </c>
      <c r="I225" s="214"/>
      <c r="J225" s="210"/>
      <c r="K225" s="210"/>
      <c r="L225" s="215"/>
      <c r="M225" s="216"/>
      <c r="N225" s="217"/>
      <c r="O225" s="217"/>
      <c r="P225" s="217"/>
      <c r="Q225" s="217"/>
      <c r="R225" s="217"/>
      <c r="S225" s="217"/>
      <c r="T225" s="218"/>
      <c r="AT225" s="219" t="s">
        <v>148</v>
      </c>
      <c r="AU225" s="219" t="s">
        <v>82</v>
      </c>
      <c r="AV225" s="14" t="s">
        <v>82</v>
      </c>
      <c r="AW225" s="14" t="s">
        <v>34</v>
      </c>
      <c r="AX225" s="14" t="s">
        <v>73</v>
      </c>
      <c r="AY225" s="219" t="s">
        <v>137</v>
      </c>
    </row>
    <row r="226" spans="1:65" s="15" customFormat="1" ht="10.199999999999999">
      <c r="B226" s="220"/>
      <c r="C226" s="221"/>
      <c r="D226" s="194" t="s">
        <v>148</v>
      </c>
      <c r="E226" s="222" t="s">
        <v>28</v>
      </c>
      <c r="F226" s="223" t="s">
        <v>154</v>
      </c>
      <c r="G226" s="221"/>
      <c r="H226" s="224">
        <v>43.900000000000006</v>
      </c>
      <c r="I226" s="225"/>
      <c r="J226" s="221"/>
      <c r="K226" s="221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148</v>
      </c>
      <c r="AU226" s="230" t="s">
        <v>82</v>
      </c>
      <c r="AV226" s="15" t="s">
        <v>144</v>
      </c>
      <c r="AW226" s="15" t="s">
        <v>34</v>
      </c>
      <c r="AX226" s="15" t="s">
        <v>80</v>
      </c>
      <c r="AY226" s="230" t="s">
        <v>137</v>
      </c>
    </row>
    <row r="227" spans="1:65" s="2" customFormat="1" ht="16.5" customHeight="1">
      <c r="A227" s="36"/>
      <c r="B227" s="37"/>
      <c r="C227" s="181" t="s">
        <v>331</v>
      </c>
      <c r="D227" s="181" t="s">
        <v>139</v>
      </c>
      <c r="E227" s="182" t="s">
        <v>937</v>
      </c>
      <c r="F227" s="183" t="s">
        <v>938</v>
      </c>
      <c r="G227" s="184" t="s">
        <v>142</v>
      </c>
      <c r="H227" s="185">
        <v>1.998</v>
      </c>
      <c r="I227" s="186"/>
      <c r="J227" s="187">
        <f>ROUND(I227*H227,2)</f>
        <v>0</v>
      </c>
      <c r="K227" s="183" t="s">
        <v>143</v>
      </c>
      <c r="L227" s="41"/>
      <c r="M227" s="188" t="s">
        <v>28</v>
      </c>
      <c r="N227" s="189" t="s">
        <v>46</v>
      </c>
      <c r="O227" s="67"/>
      <c r="P227" s="190">
        <f>O227*H227</f>
        <v>0</v>
      </c>
      <c r="Q227" s="190">
        <v>6.3000000000000003E-4</v>
      </c>
      <c r="R227" s="190">
        <f>Q227*H227</f>
        <v>1.2587399999999999E-3</v>
      </c>
      <c r="S227" s="190">
        <v>0</v>
      </c>
      <c r="T227" s="19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2" t="s">
        <v>144</v>
      </c>
      <c r="AT227" s="192" t="s">
        <v>139</v>
      </c>
      <c r="AU227" s="192" t="s">
        <v>82</v>
      </c>
      <c r="AY227" s="19" t="s">
        <v>137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9" t="s">
        <v>144</v>
      </c>
      <c r="BK227" s="193">
        <f>ROUND(I227*H227,2)</f>
        <v>0</v>
      </c>
      <c r="BL227" s="19" t="s">
        <v>144</v>
      </c>
      <c r="BM227" s="192" t="s">
        <v>939</v>
      </c>
    </row>
    <row r="228" spans="1:65" s="2" customFormat="1" ht="10.199999999999999">
      <c r="A228" s="36"/>
      <c r="B228" s="37"/>
      <c r="C228" s="38"/>
      <c r="D228" s="194" t="s">
        <v>146</v>
      </c>
      <c r="E228" s="38"/>
      <c r="F228" s="195" t="s">
        <v>940</v>
      </c>
      <c r="G228" s="38"/>
      <c r="H228" s="38"/>
      <c r="I228" s="196"/>
      <c r="J228" s="38"/>
      <c r="K228" s="38"/>
      <c r="L228" s="41"/>
      <c r="M228" s="197"/>
      <c r="N228" s="198"/>
      <c r="O228" s="67"/>
      <c r="P228" s="67"/>
      <c r="Q228" s="67"/>
      <c r="R228" s="67"/>
      <c r="S228" s="67"/>
      <c r="T228" s="68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146</v>
      </c>
      <c r="AU228" s="19" t="s">
        <v>82</v>
      </c>
    </row>
    <row r="229" spans="1:65" s="13" customFormat="1" ht="10.199999999999999">
      <c r="B229" s="199"/>
      <c r="C229" s="200"/>
      <c r="D229" s="194" t="s">
        <v>148</v>
      </c>
      <c r="E229" s="201" t="s">
        <v>28</v>
      </c>
      <c r="F229" s="202" t="s">
        <v>1320</v>
      </c>
      <c r="G229" s="200"/>
      <c r="H229" s="201" t="s">
        <v>28</v>
      </c>
      <c r="I229" s="203"/>
      <c r="J229" s="200"/>
      <c r="K229" s="200"/>
      <c r="L229" s="204"/>
      <c r="M229" s="205"/>
      <c r="N229" s="206"/>
      <c r="O229" s="206"/>
      <c r="P229" s="206"/>
      <c r="Q229" s="206"/>
      <c r="R229" s="206"/>
      <c r="S229" s="206"/>
      <c r="T229" s="207"/>
      <c r="AT229" s="208" t="s">
        <v>148</v>
      </c>
      <c r="AU229" s="208" t="s">
        <v>82</v>
      </c>
      <c r="AV229" s="13" t="s">
        <v>80</v>
      </c>
      <c r="AW229" s="13" t="s">
        <v>34</v>
      </c>
      <c r="AX229" s="13" t="s">
        <v>73</v>
      </c>
      <c r="AY229" s="208" t="s">
        <v>137</v>
      </c>
    </row>
    <row r="230" spans="1:65" s="13" customFormat="1" ht="10.199999999999999">
      <c r="B230" s="199"/>
      <c r="C230" s="200"/>
      <c r="D230" s="194" t="s">
        <v>148</v>
      </c>
      <c r="E230" s="201" t="s">
        <v>28</v>
      </c>
      <c r="F230" s="202" t="s">
        <v>1353</v>
      </c>
      <c r="G230" s="200"/>
      <c r="H230" s="201" t="s">
        <v>28</v>
      </c>
      <c r="I230" s="203"/>
      <c r="J230" s="200"/>
      <c r="K230" s="200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148</v>
      </c>
      <c r="AU230" s="208" t="s">
        <v>82</v>
      </c>
      <c r="AV230" s="13" t="s">
        <v>80</v>
      </c>
      <c r="AW230" s="13" t="s">
        <v>34</v>
      </c>
      <c r="AX230" s="13" t="s">
        <v>73</v>
      </c>
      <c r="AY230" s="208" t="s">
        <v>137</v>
      </c>
    </row>
    <row r="231" spans="1:65" s="13" customFormat="1" ht="10.199999999999999">
      <c r="B231" s="199"/>
      <c r="C231" s="200"/>
      <c r="D231" s="194" t="s">
        <v>148</v>
      </c>
      <c r="E231" s="201" t="s">
        <v>28</v>
      </c>
      <c r="F231" s="202" t="s">
        <v>1333</v>
      </c>
      <c r="G231" s="200"/>
      <c r="H231" s="201" t="s">
        <v>28</v>
      </c>
      <c r="I231" s="203"/>
      <c r="J231" s="200"/>
      <c r="K231" s="200"/>
      <c r="L231" s="204"/>
      <c r="M231" s="205"/>
      <c r="N231" s="206"/>
      <c r="O231" s="206"/>
      <c r="P231" s="206"/>
      <c r="Q231" s="206"/>
      <c r="R231" s="206"/>
      <c r="S231" s="206"/>
      <c r="T231" s="207"/>
      <c r="AT231" s="208" t="s">
        <v>148</v>
      </c>
      <c r="AU231" s="208" t="s">
        <v>82</v>
      </c>
      <c r="AV231" s="13" t="s">
        <v>80</v>
      </c>
      <c r="AW231" s="13" t="s">
        <v>34</v>
      </c>
      <c r="AX231" s="13" t="s">
        <v>73</v>
      </c>
      <c r="AY231" s="208" t="s">
        <v>137</v>
      </c>
    </row>
    <row r="232" spans="1:65" s="14" customFormat="1" ht="10.199999999999999">
      <c r="B232" s="209"/>
      <c r="C232" s="210"/>
      <c r="D232" s="194" t="s">
        <v>148</v>
      </c>
      <c r="E232" s="211" t="s">
        <v>28</v>
      </c>
      <c r="F232" s="212" t="s">
        <v>1334</v>
      </c>
      <c r="G232" s="210"/>
      <c r="H232" s="213">
        <v>0.495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148</v>
      </c>
      <c r="AU232" s="219" t="s">
        <v>82</v>
      </c>
      <c r="AV232" s="14" t="s">
        <v>82</v>
      </c>
      <c r="AW232" s="14" t="s">
        <v>34</v>
      </c>
      <c r="AX232" s="14" t="s">
        <v>73</v>
      </c>
      <c r="AY232" s="219" t="s">
        <v>137</v>
      </c>
    </row>
    <row r="233" spans="1:65" s="13" customFormat="1" ht="10.199999999999999">
      <c r="B233" s="199"/>
      <c r="C233" s="200"/>
      <c r="D233" s="194" t="s">
        <v>148</v>
      </c>
      <c r="E233" s="201" t="s">
        <v>28</v>
      </c>
      <c r="F233" s="202" t="s">
        <v>1335</v>
      </c>
      <c r="G233" s="200"/>
      <c r="H233" s="201" t="s">
        <v>28</v>
      </c>
      <c r="I233" s="203"/>
      <c r="J233" s="200"/>
      <c r="K233" s="200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148</v>
      </c>
      <c r="AU233" s="208" t="s">
        <v>82</v>
      </c>
      <c r="AV233" s="13" t="s">
        <v>80</v>
      </c>
      <c r="AW233" s="13" t="s">
        <v>34</v>
      </c>
      <c r="AX233" s="13" t="s">
        <v>73</v>
      </c>
      <c r="AY233" s="208" t="s">
        <v>137</v>
      </c>
    </row>
    <row r="234" spans="1:65" s="14" customFormat="1" ht="10.199999999999999">
      <c r="B234" s="209"/>
      <c r="C234" s="210"/>
      <c r="D234" s="194" t="s">
        <v>148</v>
      </c>
      <c r="E234" s="211" t="s">
        <v>28</v>
      </c>
      <c r="F234" s="212" t="s">
        <v>1336</v>
      </c>
      <c r="G234" s="210"/>
      <c r="H234" s="213">
        <v>1.103</v>
      </c>
      <c r="I234" s="214"/>
      <c r="J234" s="210"/>
      <c r="K234" s="210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148</v>
      </c>
      <c r="AU234" s="219" t="s">
        <v>82</v>
      </c>
      <c r="AV234" s="14" t="s">
        <v>82</v>
      </c>
      <c r="AW234" s="14" t="s">
        <v>34</v>
      </c>
      <c r="AX234" s="14" t="s">
        <v>73</v>
      </c>
      <c r="AY234" s="219" t="s">
        <v>137</v>
      </c>
    </row>
    <row r="235" spans="1:65" s="16" customFormat="1" ht="10.199999999999999">
      <c r="B235" s="231"/>
      <c r="C235" s="232"/>
      <c r="D235" s="194" t="s">
        <v>148</v>
      </c>
      <c r="E235" s="233" t="s">
        <v>28</v>
      </c>
      <c r="F235" s="234" t="s">
        <v>232</v>
      </c>
      <c r="G235" s="232"/>
      <c r="H235" s="235">
        <v>1.5979999999999999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148</v>
      </c>
      <c r="AU235" s="241" t="s">
        <v>82</v>
      </c>
      <c r="AV235" s="16" t="s">
        <v>162</v>
      </c>
      <c r="AW235" s="16" t="s">
        <v>34</v>
      </c>
      <c r="AX235" s="16" t="s">
        <v>73</v>
      </c>
      <c r="AY235" s="241" t="s">
        <v>137</v>
      </c>
    </row>
    <row r="236" spans="1:65" s="13" customFormat="1" ht="10.199999999999999">
      <c r="B236" s="199"/>
      <c r="C236" s="200"/>
      <c r="D236" s="194" t="s">
        <v>148</v>
      </c>
      <c r="E236" s="201" t="s">
        <v>28</v>
      </c>
      <c r="F236" s="202" t="s">
        <v>1324</v>
      </c>
      <c r="G236" s="200"/>
      <c r="H236" s="201" t="s">
        <v>28</v>
      </c>
      <c r="I236" s="203"/>
      <c r="J236" s="200"/>
      <c r="K236" s="200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148</v>
      </c>
      <c r="AU236" s="208" t="s">
        <v>82</v>
      </c>
      <c r="AV236" s="13" t="s">
        <v>80</v>
      </c>
      <c r="AW236" s="13" t="s">
        <v>34</v>
      </c>
      <c r="AX236" s="13" t="s">
        <v>73</v>
      </c>
      <c r="AY236" s="208" t="s">
        <v>137</v>
      </c>
    </row>
    <row r="237" spans="1:65" s="13" customFormat="1" ht="10.199999999999999">
      <c r="B237" s="199"/>
      <c r="C237" s="200"/>
      <c r="D237" s="194" t="s">
        <v>148</v>
      </c>
      <c r="E237" s="201" t="s">
        <v>28</v>
      </c>
      <c r="F237" s="202" t="s">
        <v>1325</v>
      </c>
      <c r="G237" s="200"/>
      <c r="H237" s="201" t="s">
        <v>28</v>
      </c>
      <c r="I237" s="203"/>
      <c r="J237" s="200"/>
      <c r="K237" s="200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148</v>
      </c>
      <c r="AU237" s="208" t="s">
        <v>82</v>
      </c>
      <c r="AV237" s="13" t="s">
        <v>80</v>
      </c>
      <c r="AW237" s="13" t="s">
        <v>34</v>
      </c>
      <c r="AX237" s="13" t="s">
        <v>73</v>
      </c>
      <c r="AY237" s="208" t="s">
        <v>137</v>
      </c>
    </row>
    <row r="238" spans="1:65" s="14" customFormat="1" ht="10.199999999999999">
      <c r="B238" s="209"/>
      <c r="C238" s="210"/>
      <c r="D238" s="194" t="s">
        <v>148</v>
      </c>
      <c r="E238" s="211" t="s">
        <v>28</v>
      </c>
      <c r="F238" s="212" t="s">
        <v>1326</v>
      </c>
      <c r="G238" s="210"/>
      <c r="H238" s="213">
        <v>0.26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148</v>
      </c>
      <c r="AU238" s="219" t="s">
        <v>82</v>
      </c>
      <c r="AV238" s="14" t="s">
        <v>82</v>
      </c>
      <c r="AW238" s="14" t="s">
        <v>34</v>
      </c>
      <c r="AX238" s="14" t="s">
        <v>73</v>
      </c>
      <c r="AY238" s="219" t="s">
        <v>137</v>
      </c>
    </row>
    <row r="239" spans="1:65" s="13" customFormat="1" ht="10.199999999999999">
      <c r="B239" s="199"/>
      <c r="C239" s="200"/>
      <c r="D239" s="194" t="s">
        <v>148</v>
      </c>
      <c r="E239" s="201" t="s">
        <v>28</v>
      </c>
      <c r="F239" s="202" t="s">
        <v>1354</v>
      </c>
      <c r="G239" s="200"/>
      <c r="H239" s="201" t="s">
        <v>28</v>
      </c>
      <c r="I239" s="203"/>
      <c r="J239" s="200"/>
      <c r="K239" s="200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148</v>
      </c>
      <c r="AU239" s="208" t="s">
        <v>82</v>
      </c>
      <c r="AV239" s="13" t="s">
        <v>80</v>
      </c>
      <c r="AW239" s="13" t="s">
        <v>34</v>
      </c>
      <c r="AX239" s="13" t="s">
        <v>73</v>
      </c>
      <c r="AY239" s="208" t="s">
        <v>137</v>
      </c>
    </row>
    <row r="240" spans="1:65" s="14" customFormat="1" ht="10.199999999999999">
      <c r="B240" s="209"/>
      <c r="C240" s="210"/>
      <c r="D240" s="194" t="s">
        <v>148</v>
      </c>
      <c r="E240" s="211" t="s">
        <v>28</v>
      </c>
      <c r="F240" s="212" t="s">
        <v>1355</v>
      </c>
      <c r="G240" s="210"/>
      <c r="H240" s="213">
        <v>0.14000000000000001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148</v>
      </c>
      <c r="AU240" s="219" t="s">
        <v>82</v>
      </c>
      <c r="AV240" s="14" t="s">
        <v>82</v>
      </c>
      <c r="AW240" s="14" t="s">
        <v>34</v>
      </c>
      <c r="AX240" s="14" t="s">
        <v>73</v>
      </c>
      <c r="AY240" s="219" t="s">
        <v>137</v>
      </c>
    </row>
    <row r="241" spans="1:65" s="15" customFormat="1" ht="10.199999999999999">
      <c r="B241" s="220"/>
      <c r="C241" s="221"/>
      <c r="D241" s="194" t="s">
        <v>148</v>
      </c>
      <c r="E241" s="222" t="s">
        <v>28</v>
      </c>
      <c r="F241" s="223" t="s">
        <v>154</v>
      </c>
      <c r="G241" s="221"/>
      <c r="H241" s="224">
        <v>1.9979999999999998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148</v>
      </c>
      <c r="AU241" s="230" t="s">
        <v>82</v>
      </c>
      <c r="AV241" s="15" t="s">
        <v>144</v>
      </c>
      <c r="AW241" s="15" t="s">
        <v>34</v>
      </c>
      <c r="AX241" s="15" t="s">
        <v>80</v>
      </c>
      <c r="AY241" s="230" t="s">
        <v>137</v>
      </c>
    </row>
    <row r="242" spans="1:65" s="2" customFormat="1" ht="16.5" customHeight="1">
      <c r="A242" s="36"/>
      <c r="B242" s="37"/>
      <c r="C242" s="181" t="s">
        <v>337</v>
      </c>
      <c r="D242" s="181" t="s">
        <v>139</v>
      </c>
      <c r="E242" s="182" t="s">
        <v>674</v>
      </c>
      <c r="F242" s="183" t="s">
        <v>675</v>
      </c>
      <c r="G242" s="184" t="s">
        <v>214</v>
      </c>
      <c r="H242" s="185">
        <v>22.85</v>
      </c>
      <c r="I242" s="186"/>
      <c r="J242" s="187">
        <f>ROUND(I242*H242,2)</f>
        <v>0</v>
      </c>
      <c r="K242" s="183" t="s">
        <v>143</v>
      </c>
      <c r="L242" s="41"/>
      <c r="M242" s="188" t="s">
        <v>28</v>
      </c>
      <c r="N242" s="189" t="s">
        <v>46</v>
      </c>
      <c r="O242" s="67"/>
      <c r="P242" s="190">
        <f>O242*H242</f>
        <v>0</v>
      </c>
      <c r="Q242" s="190">
        <v>1.5200000000000001E-4</v>
      </c>
      <c r="R242" s="190">
        <f>Q242*H242</f>
        <v>3.4732000000000005E-3</v>
      </c>
      <c r="S242" s="190">
        <v>0</v>
      </c>
      <c r="T242" s="191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2" t="s">
        <v>144</v>
      </c>
      <c r="AT242" s="192" t="s">
        <v>139</v>
      </c>
      <c r="AU242" s="192" t="s">
        <v>82</v>
      </c>
      <c r="AY242" s="19" t="s">
        <v>137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9" t="s">
        <v>144</v>
      </c>
      <c r="BK242" s="193">
        <f>ROUND(I242*H242,2)</f>
        <v>0</v>
      </c>
      <c r="BL242" s="19" t="s">
        <v>144</v>
      </c>
      <c r="BM242" s="192" t="s">
        <v>947</v>
      </c>
    </row>
    <row r="243" spans="1:65" s="2" customFormat="1" ht="10.199999999999999">
      <c r="A243" s="36"/>
      <c r="B243" s="37"/>
      <c r="C243" s="38"/>
      <c r="D243" s="194" t="s">
        <v>146</v>
      </c>
      <c r="E243" s="38"/>
      <c r="F243" s="195" t="s">
        <v>677</v>
      </c>
      <c r="G243" s="38"/>
      <c r="H243" s="38"/>
      <c r="I243" s="196"/>
      <c r="J243" s="38"/>
      <c r="K243" s="38"/>
      <c r="L243" s="41"/>
      <c r="M243" s="197"/>
      <c r="N243" s="198"/>
      <c r="O243" s="67"/>
      <c r="P243" s="67"/>
      <c r="Q243" s="67"/>
      <c r="R243" s="67"/>
      <c r="S243" s="67"/>
      <c r="T243" s="68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146</v>
      </c>
      <c r="AU243" s="19" t="s">
        <v>82</v>
      </c>
    </row>
    <row r="244" spans="1:65" s="13" customFormat="1" ht="10.199999999999999">
      <c r="B244" s="199"/>
      <c r="C244" s="200"/>
      <c r="D244" s="194" t="s">
        <v>148</v>
      </c>
      <c r="E244" s="201" t="s">
        <v>28</v>
      </c>
      <c r="F244" s="202" t="s">
        <v>1320</v>
      </c>
      <c r="G244" s="200"/>
      <c r="H244" s="201" t="s">
        <v>28</v>
      </c>
      <c r="I244" s="203"/>
      <c r="J244" s="200"/>
      <c r="K244" s="200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148</v>
      </c>
      <c r="AU244" s="208" t="s">
        <v>82</v>
      </c>
      <c r="AV244" s="13" t="s">
        <v>80</v>
      </c>
      <c r="AW244" s="13" t="s">
        <v>34</v>
      </c>
      <c r="AX244" s="13" t="s">
        <v>73</v>
      </c>
      <c r="AY244" s="208" t="s">
        <v>137</v>
      </c>
    </row>
    <row r="245" spans="1:65" s="13" customFormat="1" ht="10.199999999999999">
      <c r="B245" s="199"/>
      <c r="C245" s="200"/>
      <c r="D245" s="194" t="s">
        <v>148</v>
      </c>
      <c r="E245" s="201" t="s">
        <v>28</v>
      </c>
      <c r="F245" s="202" t="s">
        <v>1353</v>
      </c>
      <c r="G245" s="200"/>
      <c r="H245" s="201" t="s">
        <v>28</v>
      </c>
      <c r="I245" s="203"/>
      <c r="J245" s="200"/>
      <c r="K245" s="200"/>
      <c r="L245" s="204"/>
      <c r="M245" s="205"/>
      <c r="N245" s="206"/>
      <c r="O245" s="206"/>
      <c r="P245" s="206"/>
      <c r="Q245" s="206"/>
      <c r="R245" s="206"/>
      <c r="S245" s="206"/>
      <c r="T245" s="207"/>
      <c r="AT245" s="208" t="s">
        <v>148</v>
      </c>
      <c r="AU245" s="208" t="s">
        <v>82</v>
      </c>
      <c r="AV245" s="13" t="s">
        <v>80</v>
      </c>
      <c r="AW245" s="13" t="s">
        <v>34</v>
      </c>
      <c r="AX245" s="13" t="s">
        <v>73</v>
      </c>
      <c r="AY245" s="208" t="s">
        <v>137</v>
      </c>
    </row>
    <row r="246" spans="1:65" s="13" customFormat="1" ht="10.199999999999999">
      <c r="B246" s="199"/>
      <c r="C246" s="200"/>
      <c r="D246" s="194" t="s">
        <v>148</v>
      </c>
      <c r="E246" s="201" t="s">
        <v>28</v>
      </c>
      <c r="F246" s="202" t="s">
        <v>1333</v>
      </c>
      <c r="G246" s="200"/>
      <c r="H246" s="201" t="s">
        <v>28</v>
      </c>
      <c r="I246" s="203"/>
      <c r="J246" s="200"/>
      <c r="K246" s="200"/>
      <c r="L246" s="204"/>
      <c r="M246" s="205"/>
      <c r="N246" s="206"/>
      <c r="O246" s="206"/>
      <c r="P246" s="206"/>
      <c r="Q246" s="206"/>
      <c r="R246" s="206"/>
      <c r="S246" s="206"/>
      <c r="T246" s="207"/>
      <c r="AT246" s="208" t="s">
        <v>148</v>
      </c>
      <c r="AU246" s="208" t="s">
        <v>82</v>
      </c>
      <c r="AV246" s="13" t="s">
        <v>80</v>
      </c>
      <c r="AW246" s="13" t="s">
        <v>34</v>
      </c>
      <c r="AX246" s="13" t="s">
        <v>73</v>
      </c>
      <c r="AY246" s="208" t="s">
        <v>137</v>
      </c>
    </row>
    <row r="247" spans="1:65" s="14" customFormat="1" ht="10.199999999999999">
      <c r="B247" s="209"/>
      <c r="C247" s="210"/>
      <c r="D247" s="194" t="s">
        <v>148</v>
      </c>
      <c r="E247" s="211" t="s">
        <v>28</v>
      </c>
      <c r="F247" s="212" t="s">
        <v>1356</v>
      </c>
      <c r="G247" s="210"/>
      <c r="H247" s="213">
        <v>3.3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148</v>
      </c>
      <c r="AU247" s="219" t="s">
        <v>82</v>
      </c>
      <c r="AV247" s="14" t="s">
        <v>82</v>
      </c>
      <c r="AW247" s="14" t="s">
        <v>34</v>
      </c>
      <c r="AX247" s="14" t="s">
        <v>73</v>
      </c>
      <c r="AY247" s="219" t="s">
        <v>137</v>
      </c>
    </row>
    <row r="248" spans="1:65" s="13" customFormat="1" ht="10.199999999999999">
      <c r="B248" s="199"/>
      <c r="C248" s="200"/>
      <c r="D248" s="194" t="s">
        <v>148</v>
      </c>
      <c r="E248" s="201" t="s">
        <v>28</v>
      </c>
      <c r="F248" s="202" t="s">
        <v>1335</v>
      </c>
      <c r="G248" s="200"/>
      <c r="H248" s="201" t="s">
        <v>28</v>
      </c>
      <c r="I248" s="203"/>
      <c r="J248" s="200"/>
      <c r="K248" s="200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148</v>
      </c>
      <c r="AU248" s="208" t="s">
        <v>82</v>
      </c>
      <c r="AV248" s="13" t="s">
        <v>80</v>
      </c>
      <c r="AW248" s="13" t="s">
        <v>34</v>
      </c>
      <c r="AX248" s="13" t="s">
        <v>73</v>
      </c>
      <c r="AY248" s="208" t="s">
        <v>137</v>
      </c>
    </row>
    <row r="249" spans="1:65" s="14" customFormat="1" ht="10.199999999999999">
      <c r="B249" s="209"/>
      <c r="C249" s="210"/>
      <c r="D249" s="194" t="s">
        <v>148</v>
      </c>
      <c r="E249" s="211" t="s">
        <v>28</v>
      </c>
      <c r="F249" s="212" t="s">
        <v>1357</v>
      </c>
      <c r="G249" s="210"/>
      <c r="H249" s="213">
        <v>7.35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148</v>
      </c>
      <c r="AU249" s="219" t="s">
        <v>82</v>
      </c>
      <c r="AV249" s="14" t="s">
        <v>82</v>
      </c>
      <c r="AW249" s="14" t="s">
        <v>34</v>
      </c>
      <c r="AX249" s="14" t="s">
        <v>73</v>
      </c>
      <c r="AY249" s="219" t="s">
        <v>137</v>
      </c>
    </row>
    <row r="250" spans="1:65" s="16" customFormat="1" ht="10.199999999999999">
      <c r="B250" s="231"/>
      <c r="C250" s="232"/>
      <c r="D250" s="194" t="s">
        <v>148</v>
      </c>
      <c r="E250" s="233" t="s">
        <v>28</v>
      </c>
      <c r="F250" s="234" t="s">
        <v>232</v>
      </c>
      <c r="G250" s="232"/>
      <c r="H250" s="235">
        <v>10.649999999999999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148</v>
      </c>
      <c r="AU250" s="241" t="s">
        <v>82</v>
      </c>
      <c r="AV250" s="16" t="s">
        <v>162</v>
      </c>
      <c r="AW250" s="16" t="s">
        <v>34</v>
      </c>
      <c r="AX250" s="16" t="s">
        <v>73</v>
      </c>
      <c r="AY250" s="241" t="s">
        <v>137</v>
      </c>
    </row>
    <row r="251" spans="1:65" s="13" customFormat="1" ht="10.199999999999999">
      <c r="B251" s="199"/>
      <c r="C251" s="200"/>
      <c r="D251" s="194" t="s">
        <v>148</v>
      </c>
      <c r="E251" s="201" t="s">
        <v>28</v>
      </c>
      <c r="F251" s="202" t="s">
        <v>1324</v>
      </c>
      <c r="G251" s="200"/>
      <c r="H251" s="201" t="s">
        <v>28</v>
      </c>
      <c r="I251" s="203"/>
      <c r="J251" s="200"/>
      <c r="K251" s="200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148</v>
      </c>
      <c r="AU251" s="208" t="s">
        <v>82</v>
      </c>
      <c r="AV251" s="13" t="s">
        <v>80</v>
      </c>
      <c r="AW251" s="13" t="s">
        <v>34</v>
      </c>
      <c r="AX251" s="13" t="s">
        <v>73</v>
      </c>
      <c r="AY251" s="208" t="s">
        <v>137</v>
      </c>
    </row>
    <row r="252" spans="1:65" s="13" customFormat="1" ht="10.199999999999999">
      <c r="B252" s="199"/>
      <c r="C252" s="200"/>
      <c r="D252" s="194" t="s">
        <v>148</v>
      </c>
      <c r="E252" s="201" t="s">
        <v>28</v>
      </c>
      <c r="F252" s="202" t="s">
        <v>1325</v>
      </c>
      <c r="G252" s="200"/>
      <c r="H252" s="201" t="s">
        <v>28</v>
      </c>
      <c r="I252" s="203"/>
      <c r="J252" s="200"/>
      <c r="K252" s="200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148</v>
      </c>
      <c r="AU252" s="208" t="s">
        <v>82</v>
      </c>
      <c r="AV252" s="13" t="s">
        <v>80</v>
      </c>
      <c r="AW252" s="13" t="s">
        <v>34</v>
      </c>
      <c r="AX252" s="13" t="s">
        <v>73</v>
      </c>
      <c r="AY252" s="208" t="s">
        <v>137</v>
      </c>
    </row>
    <row r="253" spans="1:65" s="14" customFormat="1" ht="10.199999999999999">
      <c r="B253" s="209"/>
      <c r="C253" s="210"/>
      <c r="D253" s="194" t="s">
        <v>148</v>
      </c>
      <c r="E253" s="211" t="s">
        <v>28</v>
      </c>
      <c r="F253" s="212" t="s">
        <v>1358</v>
      </c>
      <c r="G253" s="210"/>
      <c r="H253" s="213">
        <v>2.2000000000000002</v>
      </c>
      <c r="I253" s="214"/>
      <c r="J253" s="210"/>
      <c r="K253" s="210"/>
      <c r="L253" s="215"/>
      <c r="M253" s="216"/>
      <c r="N253" s="217"/>
      <c r="O253" s="217"/>
      <c r="P253" s="217"/>
      <c r="Q253" s="217"/>
      <c r="R253" s="217"/>
      <c r="S253" s="217"/>
      <c r="T253" s="218"/>
      <c r="AT253" s="219" t="s">
        <v>148</v>
      </c>
      <c r="AU253" s="219" t="s">
        <v>82</v>
      </c>
      <c r="AV253" s="14" t="s">
        <v>82</v>
      </c>
      <c r="AW253" s="14" t="s">
        <v>34</v>
      </c>
      <c r="AX253" s="14" t="s">
        <v>73</v>
      </c>
      <c r="AY253" s="219" t="s">
        <v>137</v>
      </c>
    </row>
    <row r="254" spans="1:65" s="13" customFormat="1" ht="10.199999999999999">
      <c r="B254" s="199"/>
      <c r="C254" s="200"/>
      <c r="D254" s="194" t="s">
        <v>148</v>
      </c>
      <c r="E254" s="201" t="s">
        <v>28</v>
      </c>
      <c r="F254" s="202" t="s">
        <v>1354</v>
      </c>
      <c r="G254" s="200"/>
      <c r="H254" s="201" t="s">
        <v>28</v>
      </c>
      <c r="I254" s="203"/>
      <c r="J254" s="200"/>
      <c r="K254" s="200"/>
      <c r="L254" s="204"/>
      <c r="M254" s="205"/>
      <c r="N254" s="206"/>
      <c r="O254" s="206"/>
      <c r="P254" s="206"/>
      <c r="Q254" s="206"/>
      <c r="R254" s="206"/>
      <c r="S254" s="206"/>
      <c r="T254" s="207"/>
      <c r="AT254" s="208" t="s">
        <v>148</v>
      </c>
      <c r="AU254" s="208" t="s">
        <v>82</v>
      </c>
      <c r="AV254" s="13" t="s">
        <v>80</v>
      </c>
      <c r="AW254" s="13" t="s">
        <v>34</v>
      </c>
      <c r="AX254" s="13" t="s">
        <v>73</v>
      </c>
      <c r="AY254" s="208" t="s">
        <v>137</v>
      </c>
    </row>
    <row r="255" spans="1:65" s="14" customFormat="1" ht="10.199999999999999">
      <c r="B255" s="209"/>
      <c r="C255" s="210"/>
      <c r="D255" s="194" t="s">
        <v>148</v>
      </c>
      <c r="E255" s="211" t="s">
        <v>28</v>
      </c>
      <c r="F255" s="212" t="s">
        <v>1359</v>
      </c>
      <c r="G255" s="210"/>
      <c r="H255" s="213">
        <v>1.1000000000000001</v>
      </c>
      <c r="I255" s="214"/>
      <c r="J255" s="210"/>
      <c r="K255" s="210"/>
      <c r="L255" s="215"/>
      <c r="M255" s="216"/>
      <c r="N255" s="217"/>
      <c r="O255" s="217"/>
      <c r="P255" s="217"/>
      <c r="Q255" s="217"/>
      <c r="R255" s="217"/>
      <c r="S255" s="217"/>
      <c r="T255" s="218"/>
      <c r="AT255" s="219" t="s">
        <v>148</v>
      </c>
      <c r="AU255" s="219" t="s">
        <v>82</v>
      </c>
      <c r="AV255" s="14" t="s">
        <v>82</v>
      </c>
      <c r="AW255" s="14" t="s">
        <v>34</v>
      </c>
      <c r="AX255" s="14" t="s">
        <v>73</v>
      </c>
      <c r="AY255" s="219" t="s">
        <v>137</v>
      </c>
    </row>
    <row r="256" spans="1:65" s="16" customFormat="1" ht="10.199999999999999">
      <c r="B256" s="231"/>
      <c r="C256" s="232"/>
      <c r="D256" s="194" t="s">
        <v>148</v>
      </c>
      <c r="E256" s="233" t="s">
        <v>28</v>
      </c>
      <c r="F256" s="234" t="s">
        <v>232</v>
      </c>
      <c r="G256" s="232"/>
      <c r="H256" s="235">
        <v>3.3000000000000003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148</v>
      </c>
      <c r="AU256" s="241" t="s">
        <v>82</v>
      </c>
      <c r="AV256" s="16" t="s">
        <v>162</v>
      </c>
      <c r="AW256" s="16" t="s">
        <v>34</v>
      </c>
      <c r="AX256" s="16" t="s">
        <v>73</v>
      </c>
      <c r="AY256" s="241" t="s">
        <v>137</v>
      </c>
    </row>
    <row r="257" spans="1:65" s="13" customFormat="1" ht="10.199999999999999">
      <c r="B257" s="199"/>
      <c r="C257" s="200"/>
      <c r="D257" s="194" t="s">
        <v>148</v>
      </c>
      <c r="E257" s="201" t="s">
        <v>28</v>
      </c>
      <c r="F257" s="202" t="s">
        <v>1360</v>
      </c>
      <c r="G257" s="200"/>
      <c r="H257" s="201" t="s">
        <v>28</v>
      </c>
      <c r="I257" s="203"/>
      <c r="J257" s="200"/>
      <c r="K257" s="200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148</v>
      </c>
      <c r="AU257" s="208" t="s">
        <v>82</v>
      </c>
      <c r="AV257" s="13" t="s">
        <v>80</v>
      </c>
      <c r="AW257" s="13" t="s">
        <v>34</v>
      </c>
      <c r="AX257" s="13" t="s">
        <v>73</v>
      </c>
      <c r="AY257" s="208" t="s">
        <v>137</v>
      </c>
    </row>
    <row r="258" spans="1:65" s="13" customFormat="1" ht="10.199999999999999">
      <c r="B258" s="199"/>
      <c r="C258" s="200"/>
      <c r="D258" s="194" t="s">
        <v>148</v>
      </c>
      <c r="E258" s="201" t="s">
        <v>28</v>
      </c>
      <c r="F258" s="202" t="s">
        <v>150</v>
      </c>
      <c r="G258" s="200"/>
      <c r="H258" s="201" t="s">
        <v>28</v>
      </c>
      <c r="I258" s="203"/>
      <c r="J258" s="200"/>
      <c r="K258" s="200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148</v>
      </c>
      <c r="AU258" s="208" t="s">
        <v>82</v>
      </c>
      <c r="AV258" s="13" t="s">
        <v>80</v>
      </c>
      <c r="AW258" s="13" t="s">
        <v>34</v>
      </c>
      <c r="AX258" s="13" t="s">
        <v>73</v>
      </c>
      <c r="AY258" s="208" t="s">
        <v>137</v>
      </c>
    </row>
    <row r="259" spans="1:65" s="14" customFormat="1" ht="10.199999999999999">
      <c r="B259" s="209"/>
      <c r="C259" s="210"/>
      <c r="D259" s="194" t="s">
        <v>148</v>
      </c>
      <c r="E259" s="211" t="s">
        <v>28</v>
      </c>
      <c r="F259" s="212" t="s">
        <v>1361</v>
      </c>
      <c r="G259" s="210"/>
      <c r="H259" s="213">
        <v>0.5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148</v>
      </c>
      <c r="AU259" s="219" t="s">
        <v>82</v>
      </c>
      <c r="AV259" s="14" t="s">
        <v>82</v>
      </c>
      <c r="AW259" s="14" t="s">
        <v>34</v>
      </c>
      <c r="AX259" s="14" t="s">
        <v>73</v>
      </c>
      <c r="AY259" s="219" t="s">
        <v>137</v>
      </c>
    </row>
    <row r="260" spans="1:65" s="13" customFormat="1" ht="10.199999999999999">
      <c r="B260" s="199"/>
      <c r="C260" s="200"/>
      <c r="D260" s="194" t="s">
        <v>148</v>
      </c>
      <c r="E260" s="201" t="s">
        <v>28</v>
      </c>
      <c r="F260" s="202" t="s">
        <v>152</v>
      </c>
      <c r="G260" s="200"/>
      <c r="H260" s="201" t="s">
        <v>28</v>
      </c>
      <c r="I260" s="203"/>
      <c r="J260" s="200"/>
      <c r="K260" s="200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148</v>
      </c>
      <c r="AU260" s="208" t="s">
        <v>82</v>
      </c>
      <c r="AV260" s="13" t="s">
        <v>80</v>
      </c>
      <c r="AW260" s="13" t="s">
        <v>34</v>
      </c>
      <c r="AX260" s="13" t="s">
        <v>73</v>
      </c>
      <c r="AY260" s="208" t="s">
        <v>137</v>
      </c>
    </row>
    <row r="261" spans="1:65" s="14" customFormat="1" ht="10.199999999999999">
      <c r="B261" s="209"/>
      <c r="C261" s="210"/>
      <c r="D261" s="194" t="s">
        <v>148</v>
      </c>
      <c r="E261" s="211" t="s">
        <v>28</v>
      </c>
      <c r="F261" s="212" t="s">
        <v>1362</v>
      </c>
      <c r="G261" s="210"/>
      <c r="H261" s="213">
        <v>1.4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148</v>
      </c>
      <c r="AU261" s="219" t="s">
        <v>82</v>
      </c>
      <c r="AV261" s="14" t="s">
        <v>82</v>
      </c>
      <c r="AW261" s="14" t="s">
        <v>34</v>
      </c>
      <c r="AX261" s="14" t="s">
        <v>73</v>
      </c>
      <c r="AY261" s="219" t="s">
        <v>137</v>
      </c>
    </row>
    <row r="262" spans="1:65" s="16" customFormat="1" ht="10.199999999999999">
      <c r="B262" s="231"/>
      <c r="C262" s="232"/>
      <c r="D262" s="194" t="s">
        <v>148</v>
      </c>
      <c r="E262" s="233" t="s">
        <v>28</v>
      </c>
      <c r="F262" s="234" t="s">
        <v>232</v>
      </c>
      <c r="G262" s="232"/>
      <c r="H262" s="235">
        <v>1.9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148</v>
      </c>
      <c r="AU262" s="241" t="s">
        <v>82</v>
      </c>
      <c r="AV262" s="16" t="s">
        <v>162</v>
      </c>
      <c r="AW262" s="16" t="s">
        <v>34</v>
      </c>
      <c r="AX262" s="16" t="s">
        <v>73</v>
      </c>
      <c r="AY262" s="241" t="s">
        <v>137</v>
      </c>
    </row>
    <row r="263" spans="1:65" s="13" customFormat="1" ht="10.199999999999999">
      <c r="B263" s="199"/>
      <c r="C263" s="200"/>
      <c r="D263" s="194" t="s">
        <v>148</v>
      </c>
      <c r="E263" s="201" t="s">
        <v>28</v>
      </c>
      <c r="F263" s="202" t="s">
        <v>1363</v>
      </c>
      <c r="G263" s="200"/>
      <c r="H263" s="201" t="s">
        <v>28</v>
      </c>
      <c r="I263" s="203"/>
      <c r="J263" s="200"/>
      <c r="K263" s="200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148</v>
      </c>
      <c r="AU263" s="208" t="s">
        <v>82</v>
      </c>
      <c r="AV263" s="13" t="s">
        <v>80</v>
      </c>
      <c r="AW263" s="13" t="s">
        <v>34</v>
      </c>
      <c r="AX263" s="13" t="s">
        <v>73</v>
      </c>
      <c r="AY263" s="208" t="s">
        <v>137</v>
      </c>
    </row>
    <row r="264" spans="1:65" s="14" customFormat="1" ht="10.199999999999999">
      <c r="B264" s="209"/>
      <c r="C264" s="210"/>
      <c r="D264" s="194" t="s">
        <v>148</v>
      </c>
      <c r="E264" s="211" t="s">
        <v>28</v>
      </c>
      <c r="F264" s="212" t="s">
        <v>1350</v>
      </c>
      <c r="G264" s="210"/>
      <c r="H264" s="213">
        <v>7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148</v>
      </c>
      <c r="AU264" s="219" t="s">
        <v>82</v>
      </c>
      <c r="AV264" s="14" t="s">
        <v>82</v>
      </c>
      <c r="AW264" s="14" t="s">
        <v>34</v>
      </c>
      <c r="AX264" s="14" t="s">
        <v>73</v>
      </c>
      <c r="AY264" s="219" t="s">
        <v>137</v>
      </c>
    </row>
    <row r="265" spans="1:65" s="15" customFormat="1" ht="10.199999999999999">
      <c r="B265" s="220"/>
      <c r="C265" s="221"/>
      <c r="D265" s="194" t="s">
        <v>148</v>
      </c>
      <c r="E265" s="222" t="s">
        <v>28</v>
      </c>
      <c r="F265" s="223" t="s">
        <v>154</v>
      </c>
      <c r="G265" s="221"/>
      <c r="H265" s="224">
        <v>22.849999999999998</v>
      </c>
      <c r="I265" s="225"/>
      <c r="J265" s="221"/>
      <c r="K265" s="221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148</v>
      </c>
      <c r="AU265" s="230" t="s">
        <v>82</v>
      </c>
      <c r="AV265" s="15" t="s">
        <v>144</v>
      </c>
      <c r="AW265" s="15" t="s">
        <v>34</v>
      </c>
      <c r="AX265" s="15" t="s">
        <v>80</v>
      </c>
      <c r="AY265" s="230" t="s">
        <v>137</v>
      </c>
    </row>
    <row r="266" spans="1:65" s="2" customFormat="1" ht="21.75" customHeight="1">
      <c r="A266" s="36"/>
      <c r="B266" s="37"/>
      <c r="C266" s="181" t="s">
        <v>346</v>
      </c>
      <c r="D266" s="181" t="s">
        <v>139</v>
      </c>
      <c r="E266" s="182" t="s">
        <v>967</v>
      </c>
      <c r="F266" s="183" t="s">
        <v>968</v>
      </c>
      <c r="G266" s="184" t="s">
        <v>142</v>
      </c>
      <c r="H266" s="185">
        <v>76.05</v>
      </c>
      <c r="I266" s="186"/>
      <c r="J266" s="187">
        <f>ROUND(I266*H266,2)</f>
        <v>0</v>
      </c>
      <c r="K266" s="183" t="s">
        <v>143</v>
      </c>
      <c r="L266" s="41"/>
      <c r="M266" s="188" t="s">
        <v>28</v>
      </c>
      <c r="N266" s="189" t="s">
        <v>46</v>
      </c>
      <c r="O266" s="67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2" t="s">
        <v>144</v>
      </c>
      <c r="AT266" s="192" t="s">
        <v>139</v>
      </c>
      <c r="AU266" s="192" t="s">
        <v>82</v>
      </c>
      <c r="AY266" s="19" t="s">
        <v>137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9" t="s">
        <v>144</v>
      </c>
      <c r="BK266" s="193">
        <f>ROUND(I266*H266,2)</f>
        <v>0</v>
      </c>
      <c r="BL266" s="19" t="s">
        <v>144</v>
      </c>
      <c r="BM266" s="192" t="s">
        <v>969</v>
      </c>
    </row>
    <row r="267" spans="1:65" s="2" customFormat="1" ht="19.2">
      <c r="A267" s="36"/>
      <c r="B267" s="37"/>
      <c r="C267" s="38"/>
      <c r="D267" s="194" t="s">
        <v>146</v>
      </c>
      <c r="E267" s="38"/>
      <c r="F267" s="195" t="s">
        <v>970</v>
      </c>
      <c r="G267" s="38"/>
      <c r="H267" s="38"/>
      <c r="I267" s="196"/>
      <c r="J267" s="38"/>
      <c r="K267" s="38"/>
      <c r="L267" s="41"/>
      <c r="M267" s="197"/>
      <c r="N267" s="198"/>
      <c r="O267" s="67"/>
      <c r="P267" s="67"/>
      <c r="Q267" s="67"/>
      <c r="R267" s="67"/>
      <c r="S267" s="67"/>
      <c r="T267" s="68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146</v>
      </c>
      <c r="AU267" s="19" t="s">
        <v>82</v>
      </c>
    </row>
    <row r="268" spans="1:65" s="13" customFormat="1" ht="10.199999999999999">
      <c r="B268" s="199"/>
      <c r="C268" s="200"/>
      <c r="D268" s="194" t="s">
        <v>148</v>
      </c>
      <c r="E268" s="201" t="s">
        <v>28</v>
      </c>
      <c r="F268" s="202" t="s">
        <v>1320</v>
      </c>
      <c r="G268" s="200"/>
      <c r="H268" s="201" t="s">
        <v>28</v>
      </c>
      <c r="I268" s="203"/>
      <c r="J268" s="200"/>
      <c r="K268" s="200"/>
      <c r="L268" s="204"/>
      <c r="M268" s="205"/>
      <c r="N268" s="206"/>
      <c r="O268" s="206"/>
      <c r="P268" s="206"/>
      <c r="Q268" s="206"/>
      <c r="R268" s="206"/>
      <c r="S268" s="206"/>
      <c r="T268" s="207"/>
      <c r="AT268" s="208" t="s">
        <v>148</v>
      </c>
      <c r="AU268" s="208" t="s">
        <v>82</v>
      </c>
      <c r="AV268" s="13" t="s">
        <v>80</v>
      </c>
      <c r="AW268" s="13" t="s">
        <v>34</v>
      </c>
      <c r="AX268" s="13" t="s">
        <v>73</v>
      </c>
      <c r="AY268" s="208" t="s">
        <v>137</v>
      </c>
    </row>
    <row r="269" spans="1:65" s="13" customFormat="1" ht="10.199999999999999">
      <c r="B269" s="199"/>
      <c r="C269" s="200"/>
      <c r="D269" s="194" t="s">
        <v>148</v>
      </c>
      <c r="E269" s="201" t="s">
        <v>28</v>
      </c>
      <c r="F269" s="202" t="s">
        <v>150</v>
      </c>
      <c r="G269" s="200"/>
      <c r="H269" s="201" t="s">
        <v>28</v>
      </c>
      <c r="I269" s="203"/>
      <c r="J269" s="200"/>
      <c r="K269" s="200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148</v>
      </c>
      <c r="AU269" s="208" t="s">
        <v>82</v>
      </c>
      <c r="AV269" s="13" t="s">
        <v>80</v>
      </c>
      <c r="AW269" s="13" t="s">
        <v>34</v>
      </c>
      <c r="AX269" s="13" t="s">
        <v>73</v>
      </c>
      <c r="AY269" s="208" t="s">
        <v>137</v>
      </c>
    </row>
    <row r="270" spans="1:65" s="14" customFormat="1" ht="10.199999999999999">
      <c r="B270" s="209"/>
      <c r="C270" s="210"/>
      <c r="D270" s="194" t="s">
        <v>148</v>
      </c>
      <c r="E270" s="211" t="s">
        <v>28</v>
      </c>
      <c r="F270" s="212" t="s">
        <v>1364</v>
      </c>
      <c r="G270" s="210"/>
      <c r="H270" s="213">
        <v>43.65</v>
      </c>
      <c r="I270" s="214"/>
      <c r="J270" s="210"/>
      <c r="K270" s="210"/>
      <c r="L270" s="215"/>
      <c r="M270" s="216"/>
      <c r="N270" s="217"/>
      <c r="O270" s="217"/>
      <c r="P270" s="217"/>
      <c r="Q270" s="217"/>
      <c r="R270" s="217"/>
      <c r="S270" s="217"/>
      <c r="T270" s="218"/>
      <c r="AT270" s="219" t="s">
        <v>148</v>
      </c>
      <c r="AU270" s="219" t="s">
        <v>82</v>
      </c>
      <c r="AV270" s="14" t="s">
        <v>82</v>
      </c>
      <c r="AW270" s="14" t="s">
        <v>34</v>
      </c>
      <c r="AX270" s="14" t="s">
        <v>73</v>
      </c>
      <c r="AY270" s="219" t="s">
        <v>137</v>
      </c>
    </row>
    <row r="271" spans="1:65" s="13" customFormat="1" ht="10.199999999999999">
      <c r="B271" s="199"/>
      <c r="C271" s="200"/>
      <c r="D271" s="194" t="s">
        <v>148</v>
      </c>
      <c r="E271" s="201" t="s">
        <v>28</v>
      </c>
      <c r="F271" s="202" t="s">
        <v>152</v>
      </c>
      <c r="G271" s="200"/>
      <c r="H271" s="201" t="s">
        <v>28</v>
      </c>
      <c r="I271" s="203"/>
      <c r="J271" s="200"/>
      <c r="K271" s="200"/>
      <c r="L271" s="204"/>
      <c r="M271" s="205"/>
      <c r="N271" s="206"/>
      <c r="O271" s="206"/>
      <c r="P271" s="206"/>
      <c r="Q271" s="206"/>
      <c r="R271" s="206"/>
      <c r="S271" s="206"/>
      <c r="T271" s="207"/>
      <c r="AT271" s="208" t="s">
        <v>148</v>
      </c>
      <c r="AU271" s="208" t="s">
        <v>82</v>
      </c>
      <c r="AV271" s="13" t="s">
        <v>80</v>
      </c>
      <c r="AW271" s="13" t="s">
        <v>34</v>
      </c>
      <c r="AX271" s="13" t="s">
        <v>73</v>
      </c>
      <c r="AY271" s="208" t="s">
        <v>137</v>
      </c>
    </row>
    <row r="272" spans="1:65" s="14" customFormat="1" ht="10.199999999999999">
      <c r="B272" s="209"/>
      <c r="C272" s="210"/>
      <c r="D272" s="194" t="s">
        <v>148</v>
      </c>
      <c r="E272" s="211" t="s">
        <v>28</v>
      </c>
      <c r="F272" s="212" t="s">
        <v>1365</v>
      </c>
      <c r="G272" s="210"/>
      <c r="H272" s="213">
        <v>32.4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148</v>
      </c>
      <c r="AU272" s="219" t="s">
        <v>82</v>
      </c>
      <c r="AV272" s="14" t="s">
        <v>82</v>
      </c>
      <c r="AW272" s="14" t="s">
        <v>34</v>
      </c>
      <c r="AX272" s="14" t="s">
        <v>73</v>
      </c>
      <c r="AY272" s="219" t="s">
        <v>137</v>
      </c>
    </row>
    <row r="273" spans="1:65" s="15" customFormat="1" ht="10.199999999999999">
      <c r="B273" s="220"/>
      <c r="C273" s="221"/>
      <c r="D273" s="194" t="s">
        <v>148</v>
      </c>
      <c r="E273" s="222" t="s">
        <v>28</v>
      </c>
      <c r="F273" s="223" t="s">
        <v>154</v>
      </c>
      <c r="G273" s="221"/>
      <c r="H273" s="224">
        <v>76.05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148</v>
      </c>
      <c r="AU273" s="230" t="s">
        <v>82</v>
      </c>
      <c r="AV273" s="15" t="s">
        <v>144</v>
      </c>
      <c r="AW273" s="15" t="s">
        <v>34</v>
      </c>
      <c r="AX273" s="15" t="s">
        <v>80</v>
      </c>
      <c r="AY273" s="230" t="s">
        <v>137</v>
      </c>
    </row>
    <row r="274" spans="1:65" s="2" customFormat="1" ht="21.75" customHeight="1">
      <c r="A274" s="36"/>
      <c r="B274" s="37"/>
      <c r="C274" s="181" t="s">
        <v>353</v>
      </c>
      <c r="D274" s="181" t="s">
        <v>139</v>
      </c>
      <c r="E274" s="182" t="s">
        <v>976</v>
      </c>
      <c r="F274" s="183" t="s">
        <v>977</v>
      </c>
      <c r="G274" s="184" t="s">
        <v>142</v>
      </c>
      <c r="H274" s="185">
        <v>2281.5</v>
      </c>
      <c r="I274" s="186"/>
      <c r="J274" s="187">
        <f>ROUND(I274*H274,2)</f>
        <v>0</v>
      </c>
      <c r="K274" s="183" t="s">
        <v>143</v>
      </c>
      <c r="L274" s="41"/>
      <c r="M274" s="188" t="s">
        <v>28</v>
      </c>
      <c r="N274" s="189" t="s">
        <v>46</v>
      </c>
      <c r="O274" s="67"/>
      <c r="P274" s="190">
        <f>O274*H274</f>
        <v>0</v>
      </c>
      <c r="Q274" s="190">
        <v>0</v>
      </c>
      <c r="R274" s="190">
        <f>Q274*H274</f>
        <v>0</v>
      </c>
      <c r="S274" s="190">
        <v>0</v>
      </c>
      <c r="T274" s="191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2" t="s">
        <v>144</v>
      </c>
      <c r="AT274" s="192" t="s">
        <v>139</v>
      </c>
      <c r="AU274" s="192" t="s">
        <v>82</v>
      </c>
      <c r="AY274" s="19" t="s">
        <v>137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19" t="s">
        <v>144</v>
      </c>
      <c r="BK274" s="193">
        <f>ROUND(I274*H274,2)</f>
        <v>0</v>
      </c>
      <c r="BL274" s="19" t="s">
        <v>144</v>
      </c>
      <c r="BM274" s="192" t="s">
        <v>978</v>
      </c>
    </row>
    <row r="275" spans="1:65" s="2" customFormat="1" ht="19.2">
      <c r="A275" s="36"/>
      <c r="B275" s="37"/>
      <c r="C275" s="38"/>
      <c r="D275" s="194" t="s">
        <v>146</v>
      </c>
      <c r="E275" s="38"/>
      <c r="F275" s="195" t="s">
        <v>979</v>
      </c>
      <c r="G275" s="38"/>
      <c r="H275" s="38"/>
      <c r="I275" s="196"/>
      <c r="J275" s="38"/>
      <c r="K275" s="38"/>
      <c r="L275" s="41"/>
      <c r="M275" s="197"/>
      <c r="N275" s="198"/>
      <c r="O275" s="67"/>
      <c r="P275" s="67"/>
      <c r="Q275" s="67"/>
      <c r="R275" s="67"/>
      <c r="S275" s="67"/>
      <c r="T275" s="68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146</v>
      </c>
      <c r="AU275" s="19" t="s">
        <v>82</v>
      </c>
    </row>
    <row r="276" spans="1:65" s="13" customFormat="1" ht="10.199999999999999">
      <c r="B276" s="199"/>
      <c r="C276" s="200"/>
      <c r="D276" s="194" t="s">
        <v>148</v>
      </c>
      <c r="E276" s="201" t="s">
        <v>28</v>
      </c>
      <c r="F276" s="202" t="s">
        <v>1320</v>
      </c>
      <c r="G276" s="200"/>
      <c r="H276" s="201" t="s">
        <v>28</v>
      </c>
      <c r="I276" s="203"/>
      <c r="J276" s="200"/>
      <c r="K276" s="200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148</v>
      </c>
      <c r="AU276" s="208" t="s">
        <v>82</v>
      </c>
      <c r="AV276" s="13" t="s">
        <v>80</v>
      </c>
      <c r="AW276" s="13" t="s">
        <v>34</v>
      </c>
      <c r="AX276" s="13" t="s">
        <v>73</v>
      </c>
      <c r="AY276" s="208" t="s">
        <v>137</v>
      </c>
    </row>
    <row r="277" spans="1:65" s="13" customFormat="1" ht="10.199999999999999">
      <c r="B277" s="199"/>
      <c r="C277" s="200"/>
      <c r="D277" s="194" t="s">
        <v>148</v>
      </c>
      <c r="E277" s="201" t="s">
        <v>28</v>
      </c>
      <c r="F277" s="202" t="s">
        <v>150</v>
      </c>
      <c r="G277" s="200"/>
      <c r="H277" s="201" t="s">
        <v>28</v>
      </c>
      <c r="I277" s="203"/>
      <c r="J277" s="200"/>
      <c r="K277" s="200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148</v>
      </c>
      <c r="AU277" s="208" t="s">
        <v>82</v>
      </c>
      <c r="AV277" s="13" t="s">
        <v>80</v>
      </c>
      <c r="AW277" s="13" t="s">
        <v>34</v>
      </c>
      <c r="AX277" s="13" t="s">
        <v>73</v>
      </c>
      <c r="AY277" s="208" t="s">
        <v>137</v>
      </c>
    </row>
    <row r="278" spans="1:65" s="14" customFormat="1" ht="10.199999999999999">
      <c r="B278" s="209"/>
      <c r="C278" s="210"/>
      <c r="D278" s="194" t="s">
        <v>148</v>
      </c>
      <c r="E278" s="211" t="s">
        <v>28</v>
      </c>
      <c r="F278" s="212" t="s">
        <v>1366</v>
      </c>
      <c r="G278" s="210"/>
      <c r="H278" s="213">
        <v>1309.5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148</v>
      </c>
      <c r="AU278" s="219" t="s">
        <v>82</v>
      </c>
      <c r="AV278" s="14" t="s">
        <v>82</v>
      </c>
      <c r="AW278" s="14" t="s">
        <v>34</v>
      </c>
      <c r="AX278" s="14" t="s">
        <v>73</v>
      </c>
      <c r="AY278" s="219" t="s">
        <v>137</v>
      </c>
    </row>
    <row r="279" spans="1:65" s="13" customFormat="1" ht="10.199999999999999">
      <c r="B279" s="199"/>
      <c r="C279" s="200"/>
      <c r="D279" s="194" t="s">
        <v>148</v>
      </c>
      <c r="E279" s="201" t="s">
        <v>28</v>
      </c>
      <c r="F279" s="202" t="s">
        <v>152</v>
      </c>
      <c r="G279" s="200"/>
      <c r="H279" s="201" t="s">
        <v>28</v>
      </c>
      <c r="I279" s="203"/>
      <c r="J279" s="200"/>
      <c r="K279" s="200"/>
      <c r="L279" s="204"/>
      <c r="M279" s="205"/>
      <c r="N279" s="206"/>
      <c r="O279" s="206"/>
      <c r="P279" s="206"/>
      <c r="Q279" s="206"/>
      <c r="R279" s="206"/>
      <c r="S279" s="206"/>
      <c r="T279" s="207"/>
      <c r="AT279" s="208" t="s">
        <v>148</v>
      </c>
      <c r="AU279" s="208" t="s">
        <v>82</v>
      </c>
      <c r="AV279" s="13" t="s">
        <v>80</v>
      </c>
      <c r="AW279" s="13" t="s">
        <v>34</v>
      </c>
      <c r="AX279" s="13" t="s">
        <v>73</v>
      </c>
      <c r="AY279" s="208" t="s">
        <v>137</v>
      </c>
    </row>
    <row r="280" spans="1:65" s="14" customFormat="1" ht="10.199999999999999">
      <c r="B280" s="209"/>
      <c r="C280" s="210"/>
      <c r="D280" s="194" t="s">
        <v>148</v>
      </c>
      <c r="E280" s="211" t="s">
        <v>28</v>
      </c>
      <c r="F280" s="212" t="s">
        <v>1367</v>
      </c>
      <c r="G280" s="210"/>
      <c r="H280" s="213">
        <v>972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148</v>
      </c>
      <c r="AU280" s="219" t="s">
        <v>82</v>
      </c>
      <c r="AV280" s="14" t="s">
        <v>82</v>
      </c>
      <c r="AW280" s="14" t="s">
        <v>34</v>
      </c>
      <c r="AX280" s="14" t="s">
        <v>73</v>
      </c>
      <c r="AY280" s="219" t="s">
        <v>137</v>
      </c>
    </row>
    <row r="281" spans="1:65" s="15" customFormat="1" ht="10.199999999999999">
      <c r="B281" s="220"/>
      <c r="C281" s="221"/>
      <c r="D281" s="194" t="s">
        <v>148</v>
      </c>
      <c r="E281" s="222" t="s">
        <v>28</v>
      </c>
      <c r="F281" s="223" t="s">
        <v>154</v>
      </c>
      <c r="G281" s="221"/>
      <c r="H281" s="224">
        <v>2281.5</v>
      </c>
      <c r="I281" s="225"/>
      <c r="J281" s="221"/>
      <c r="K281" s="221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148</v>
      </c>
      <c r="AU281" s="230" t="s">
        <v>82</v>
      </c>
      <c r="AV281" s="15" t="s">
        <v>144</v>
      </c>
      <c r="AW281" s="15" t="s">
        <v>34</v>
      </c>
      <c r="AX281" s="15" t="s">
        <v>80</v>
      </c>
      <c r="AY281" s="230" t="s">
        <v>137</v>
      </c>
    </row>
    <row r="282" spans="1:65" s="2" customFormat="1" ht="21.75" customHeight="1">
      <c r="A282" s="36"/>
      <c r="B282" s="37"/>
      <c r="C282" s="181" t="s">
        <v>361</v>
      </c>
      <c r="D282" s="181" t="s">
        <v>139</v>
      </c>
      <c r="E282" s="182" t="s">
        <v>982</v>
      </c>
      <c r="F282" s="183" t="s">
        <v>983</v>
      </c>
      <c r="G282" s="184" t="s">
        <v>142</v>
      </c>
      <c r="H282" s="185">
        <v>76.05</v>
      </c>
      <c r="I282" s="186"/>
      <c r="J282" s="187">
        <f>ROUND(I282*H282,2)</f>
        <v>0</v>
      </c>
      <c r="K282" s="183" t="s">
        <v>143</v>
      </c>
      <c r="L282" s="41"/>
      <c r="M282" s="188" t="s">
        <v>28</v>
      </c>
      <c r="N282" s="189" t="s">
        <v>46</v>
      </c>
      <c r="O282" s="67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2" t="s">
        <v>144</v>
      </c>
      <c r="AT282" s="192" t="s">
        <v>139</v>
      </c>
      <c r="AU282" s="192" t="s">
        <v>82</v>
      </c>
      <c r="AY282" s="19" t="s">
        <v>137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9" t="s">
        <v>144</v>
      </c>
      <c r="BK282" s="193">
        <f>ROUND(I282*H282,2)</f>
        <v>0</v>
      </c>
      <c r="BL282" s="19" t="s">
        <v>144</v>
      </c>
      <c r="BM282" s="192" t="s">
        <v>984</v>
      </c>
    </row>
    <row r="283" spans="1:65" s="2" customFormat="1" ht="19.2">
      <c r="A283" s="36"/>
      <c r="B283" s="37"/>
      <c r="C283" s="38"/>
      <c r="D283" s="194" t="s">
        <v>146</v>
      </c>
      <c r="E283" s="38"/>
      <c r="F283" s="195" t="s">
        <v>985</v>
      </c>
      <c r="G283" s="38"/>
      <c r="H283" s="38"/>
      <c r="I283" s="196"/>
      <c r="J283" s="38"/>
      <c r="K283" s="38"/>
      <c r="L283" s="41"/>
      <c r="M283" s="197"/>
      <c r="N283" s="198"/>
      <c r="O283" s="67"/>
      <c r="P283" s="67"/>
      <c r="Q283" s="67"/>
      <c r="R283" s="67"/>
      <c r="S283" s="67"/>
      <c r="T283" s="68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146</v>
      </c>
      <c r="AU283" s="19" t="s">
        <v>82</v>
      </c>
    </row>
    <row r="284" spans="1:65" s="13" customFormat="1" ht="10.199999999999999">
      <c r="B284" s="199"/>
      <c r="C284" s="200"/>
      <c r="D284" s="194" t="s">
        <v>148</v>
      </c>
      <c r="E284" s="201" t="s">
        <v>28</v>
      </c>
      <c r="F284" s="202" t="s">
        <v>1368</v>
      </c>
      <c r="G284" s="200"/>
      <c r="H284" s="201" t="s">
        <v>28</v>
      </c>
      <c r="I284" s="203"/>
      <c r="J284" s="200"/>
      <c r="K284" s="200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148</v>
      </c>
      <c r="AU284" s="208" t="s">
        <v>82</v>
      </c>
      <c r="AV284" s="13" t="s">
        <v>80</v>
      </c>
      <c r="AW284" s="13" t="s">
        <v>34</v>
      </c>
      <c r="AX284" s="13" t="s">
        <v>73</v>
      </c>
      <c r="AY284" s="208" t="s">
        <v>137</v>
      </c>
    </row>
    <row r="285" spans="1:65" s="14" customFormat="1" ht="10.199999999999999">
      <c r="B285" s="209"/>
      <c r="C285" s="210"/>
      <c r="D285" s="194" t="s">
        <v>148</v>
      </c>
      <c r="E285" s="211" t="s">
        <v>28</v>
      </c>
      <c r="F285" s="212" t="s">
        <v>1369</v>
      </c>
      <c r="G285" s="210"/>
      <c r="H285" s="213">
        <v>76.05</v>
      </c>
      <c r="I285" s="214"/>
      <c r="J285" s="210"/>
      <c r="K285" s="210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148</v>
      </c>
      <c r="AU285" s="219" t="s">
        <v>82</v>
      </c>
      <c r="AV285" s="14" t="s">
        <v>82</v>
      </c>
      <c r="AW285" s="14" t="s">
        <v>34</v>
      </c>
      <c r="AX285" s="14" t="s">
        <v>80</v>
      </c>
      <c r="AY285" s="219" t="s">
        <v>137</v>
      </c>
    </row>
    <row r="286" spans="1:65" s="2" customFormat="1" ht="16.5" customHeight="1">
      <c r="A286" s="36"/>
      <c r="B286" s="37"/>
      <c r="C286" s="181" t="s">
        <v>368</v>
      </c>
      <c r="D286" s="181" t="s">
        <v>139</v>
      </c>
      <c r="E286" s="182" t="s">
        <v>1000</v>
      </c>
      <c r="F286" s="183" t="s">
        <v>1001</v>
      </c>
      <c r="G286" s="184" t="s">
        <v>165</v>
      </c>
      <c r="H286" s="185">
        <v>3.83</v>
      </c>
      <c r="I286" s="186"/>
      <c r="J286" s="187">
        <f>ROUND(I286*H286,2)</f>
        <v>0</v>
      </c>
      <c r="K286" s="183" t="s">
        <v>143</v>
      </c>
      <c r="L286" s="41"/>
      <c r="M286" s="188" t="s">
        <v>28</v>
      </c>
      <c r="N286" s="189" t="s">
        <v>46</v>
      </c>
      <c r="O286" s="67"/>
      <c r="P286" s="190">
        <f>O286*H286</f>
        <v>0</v>
      </c>
      <c r="Q286" s="190">
        <v>0</v>
      </c>
      <c r="R286" s="190">
        <f>Q286*H286</f>
        <v>0</v>
      </c>
      <c r="S286" s="190">
        <v>2.2000000000000002</v>
      </c>
      <c r="T286" s="191">
        <f>S286*H286</f>
        <v>8.4260000000000002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2" t="s">
        <v>144</v>
      </c>
      <c r="AT286" s="192" t="s">
        <v>139</v>
      </c>
      <c r="AU286" s="192" t="s">
        <v>82</v>
      </c>
      <c r="AY286" s="19" t="s">
        <v>137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9" t="s">
        <v>144</v>
      </c>
      <c r="BK286" s="193">
        <f>ROUND(I286*H286,2)</f>
        <v>0</v>
      </c>
      <c r="BL286" s="19" t="s">
        <v>144</v>
      </c>
      <c r="BM286" s="192" t="s">
        <v>1002</v>
      </c>
    </row>
    <row r="287" spans="1:65" s="2" customFormat="1" ht="10.199999999999999">
      <c r="A287" s="36"/>
      <c r="B287" s="37"/>
      <c r="C287" s="38"/>
      <c r="D287" s="194" t="s">
        <v>146</v>
      </c>
      <c r="E287" s="38"/>
      <c r="F287" s="195" t="s">
        <v>1003</v>
      </c>
      <c r="G287" s="38"/>
      <c r="H287" s="38"/>
      <c r="I287" s="196"/>
      <c r="J287" s="38"/>
      <c r="K287" s="38"/>
      <c r="L287" s="41"/>
      <c r="M287" s="197"/>
      <c r="N287" s="198"/>
      <c r="O287" s="67"/>
      <c r="P287" s="67"/>
      <c r="Q287" s="67"/>
      <c r="R287" s="67"/>
      <c r="S287" s="67"/>
      <c r="T287" s="68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146</v>
      </c>
      <c r="AU287" s="19" t="s">
        <v>82</v>
      </c>
    </row>
    <row r="288" spans="1:65" s="13" customFormat="1" ht="10.199999999999999">
      <c r="B288" s="199"/>
      <c r="C288" s="200"/>
      <c r="D288" s="194" t="s">
        <v>148</v>
      </c>
      <c r="E288" s="201" t="s">
        <v>28</v>
      </c>
      <c r="F288" s="202" t="s">
        <v>1370</v>
      </c>
      <c r="G288" s="200"/>
      <c r="H288" s="201" t="s">
        <v>28</v>
      </c>
      <c r="I288" s="203"/>
      <c r="J288" s="200"/>
      <c r="K288" s="200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148</v>
      </c>
      <c r="AU288" s="208" t="s">
        <v>82</v>
      </c>
      <c r="AV288" s="13" t="s">
        <v>80</v>
      </c>
      <c r="AW288" s="13" t="s">
        <v>34</v>
      </c>
      <c r="AX288" s="13" t="s">
        <v>73</v>
      </c>
      <c r="AY288" s="208" t="s">
        <v>137</v>
      </c>
    </row>
    <row r="289" spans="1:65" s="13" customFormat="1" ht="10.199999999999999">
      <c r="B289" s="199"/>
      <c r="C289" s="200"/>
      <c r="D289" s="194" t="s">
        <v>148</v>
      </c>
      <c r="E289" s="201" t="s">
        <v>28</v>
      </c>
      <c r="F289" s="202" t="s">
        <v>150</v>
      </c>
      <c r="G289" s="200"/>
      <c r="H289" s="201" t="s">
        <v>28</v>
      </c>
      <c r="I289" s="203"/>
      <c r="J289" s="200"/>
      <c r="K289" s="200"/>
      <c r="L289" s="204"/>
      <c r="M289" s="205"/>
      <c r="N289" s="206"/>
      <c r="O289" s="206"/>
      <c r="P289" s="206"/>
      <c r="Q289" s="206"/>
      <c r="R289" s="206"/>
      <c r="S289" s="206"/>
      <c r="T289" s="207"/>
      <c r="AT289" s="208" t="s">
        <v>148</v>
      </c>
      <c r="AU289" s="208" t="s">
        <v>82</v>
      </c>
      <c r="AV289" s="13" t="s">
        <v>80</v>
      </c>
      <c r="AW289" s="13" t="s">
        <v>34</v>
      </c>
      <c r="AX289" s="13" t="s">
        <v>73</v>
      </c>
      <c r="AY289" s="208" t="s">
        <v>137</v>
      </c>
    </row>
    <row r="290" spans="1:65" s="14" customFormat="1" ht="10.199999999999999">
      <c r="B290" s="209"/>
      <c r="C290" s="210"/>
      <c r="D290" s="194" t="s">
        <v>148</v>
      </c>
      <c r="E290" s="211" t="s">
        <v>28</v>
      </c>
      <c r="F290" s="212" t="s">
        <v>1371</v>
      </c>
      <c r="G290" s="210"/>
      <c r="H290" s="213">
        <v>2.95</v>
      </c>
      <c r="I290" s="214"/>
      <c r="J290" s="210"/>
      <c r="K290" s="210"/>
      <c r="L290" s="215"/>
      <c r="M290" s="216"/>
      <c r="N290" s="217"/>
      <c r="O290" s="217"/>
      <c r="P290" s="217"/>
      <c r="Q290" s="217"/>
      <c r="R290" s="217"/>
      <c r="S290" s="217"/>
      <c r="T290" s="218"/>
      <c r="AT290" s="219" t="s">
        <v>148</v>
      </c>
      <c r="AU290" s="219" t="s">
        <v>82</v>
      </c>
      <c r="AV290" s="14" t="s">
        <v>82</v>
      </c>
      <c r="AW290" s="14" t="s">
        <v>34</v>
      </c>
      <c r="AX290" s="14" t="s">
        <v>73</v>
      </c>
      <c r="AY290" s="219" t="s">
        <v>137</v>
      </c>
    </row>
    <row r="291" spans="1:65" s="13" customFormat="1" ht="10.199999999999999">
      <c r="B291" s="199"/>
      <c r="C291" s="200"/>
      <c r="D291" s="194" t="s">
        <v>148</v>
      </c>
      <c r="E291" s="201" t="s">
        <v>28</v>
      </c>
      <c r="F291" s="202" t="s">
        <v>152</v>
      </c>
      <c r="G291" s="200"/>
      <c r="H291" s="201" t="s">
        <v>28</v>
      </c>
      <c r="I291" s="203"/>
      <c r="J291" s="200"/>
      <c r="K291" s="200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148</v>
      </c>
      <c r="AU291" s="208" t="s">
        <v>82</v>
      </c>
      <c r="AV291" s="13" t="s">
        <v>80</v>
      </c>
      <c r="AW291" s="13" t="s">
        <v>34</v>
      </c>
      <c r="AX291" s="13" t="s">
        <v>73</v>
      </c>
      <c r="AY291" s="208" t="s">
        <v>137</v>
      </c>
    </row>
    <row r="292" spans="1:65" s="14" customFormat="1" ht="10.199999999999999">
      <c r="B292" s="209"/>
      <c r="C292" s="210"/>
      <c r="D292" s="194" t="s">
        <v>148</v>
      </c>
      <c r="E292" s="211" t="s">
        <v>28</v>
      </c>
      <c r="F292" s="212" t="s">
        <v>1372</v>
      </c>
      <c r="G292" s="210"/>
      <c r="H292" s="213">
        <v>0.88</v>
      </c>
      <c r="I292" s="214"/>
      <c r="J292" s="210"/>
      <c r="K292" s="210"/>
      <c r="L292" s="215"/>
      <c r="M292" s="216"/>
      <c r="N292" s="217"/>
      <c r="O292" s="217"/>
      <c r="P292" s="217"/>
      <c r="Q292" s="217"/>
      <c r="R292" s="217"/>
      <c r="S292" s="217"/>
      <c r="T292" s="218"/>
      <c r="AT292" s="219" t="s">
        <v>148</v>
      </c>
      <c r="AU292" s="219" t="s">
        <v>82</v>
      </c>
      <c r="AV292" s="14" t="s">
        <v>82</v>
      </c>
      <c r="AW292" s="14" t="s">
        <v>34</v>
      </c>
      <c r="AX292" s="14" t="s">
        <v>73</v>
      </c>
      <c r="AY292" s="219" t="s">
        <v>137</v>
      </c>
    </row>
    <row r="293" spans="1:65" s="15" customFormat="1" ht="10.199999999999999">
      <c r="B293" s="220"/>
      <c r="C293" s="221"/>
      <c r="D293" s="194" t="s">
        <v>148</v>
      </c>
      <c r="E293" s="222" t="s">
        <v>28</v>
      </c>
      <c r="F293" s="223" t="s">
        <v>154</v>
      </c>
      <c r="G293" s="221"/>
      <c r="H293" s="224">
        <v>3.83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148</v>
      </c>
      <c r="AU293" s="230" t="s">
        <v>82</v>
      </c>
      <c r="AV293" s="15" t="s">
        <v>144</v>
      </c>
      <c r="AW293" s="15" t="s">
        <v>34</v>
      </c>
      <c r="AX293" s="15" t="s">
        <v>80</v>
      </c>
      <c r="AY293" s="230" t="s">
        <v>137</v>
      </c>
    </row>
    <row r="294" spans="1:65" s="2" customFormat="1" ht="16.5" customHeight="1">
      <c r="A294" s="36"/>
      <c r="B294" s="37"/>
      <c r="C294" s="181" t="s">
        <v>376</v>
      </c>
      <c r="D294" s="181" t="s">
        <v>139</v>
      </c>
      <c r="E294" s="182" t="s">
        <v>1017</v>
      </c>
      <c r="F294" s="183" t="s">
        <v>1018</v>
      </c>
      <c r="G294" s="184" t="s">
        <v>142</v>
      </c>
      <c r="H294" s="185">
        <v>46.75</v>
      </c>
      <c r="I294" s="186"/>
      <c r="J294" s="187">
        <f>ROUND(I294*H294,2)</f>
        <v>0</v>
      </c>
      <c r="K294" s="183" t="s">
        <v>143</v>
      </c>
      <c r="L294" s="41"/>
      <c r="M294" s="188" t="s">
        <v>28</v>
      </c>
      <c r="N294" s="189" t="s">
        <v>46</v>
      </c>
      <c r="O294" s="67"/>
      <c r="P294" s="190">
        <f>O294*H294</f>
        <v>0</v>
      </c>
      <c r="Q294" s="190">
        <v>0</v>
      </c>
      <c r="R294" s="190">
        <f>Q294*H294</f>
        <v>0</v>
      </c>
      <c r="S294" s="190">
        <v>0.188</v>
      </c>
      <c r="T294" s="191">
        <f>S294*H294</f>
        <v>8.7889999999999997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2" t="s">
        <v>144</v>
      </c>
      <c r="AT294" s="192" t="s">
        <v>139</v>
      </c>
      <c r="AU294" s="192" t="s">
        <v>82</v>
      </c>
      <c r="AY294" s="19" t="s">
        <v>137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9" t="s">
        <v>144</v>
      </c>
      <c r="BK294" s="193">
        <f>ROUND(I294*H294,2)</f>
        <v>0</v>
      </c>
      <c r="BL294" s="19" t="s">
        <v>144</v>
      </c>
      <c r="BM294" s="192" t="s">
        <v>1019</v>
      </c>
    </row>
    <row r="295" spans="1:65" s="2" customFormat="1" ht="10.199999999999999">
      <c r="A295" s="36"/>
      <c r="B295" s="37"/>
      <c r="C295" s="38"/>
      <c r="D295" s="194" t="s">
        <v>146</v>
      </c>
      <c r="E295" s="38"/>
      <c r="F295" s="195" t="s">
        <v>1020</v>
      </c>
      <c r="G295" s="38"/>
      <c r="H295" s="38"/>
      <c r="I295" s="196"/>
      <c r="J295" s="38"/>
      <c r="K295" s="38"/>
      <c r="L295" s="41"/>
      <c r="M295" s="197"/>
      <c r="N295" s="198"/>
      <c r="O295" s="67"/>
      <c r="P295" s="67"/>
      <c r="Q295" s="67"/>
      <c r="R295" s="67"/>
      <c r="S295" s="67"/>
      <c r="T295" s="68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146</v>
      </c>
      <c r="AU295" s="19" t="s">
        <v>82</v>
      </c>
    </row>
    <row r="296" spans="1:65" s="13" customFormat="1" ht="10.199999999999999">
      <c r="B296" s="199"/>
      <c r="C296" s="200"/>
      <c r="D296" s="194" t="s">
        <v>148</v>
      </c>
      <c r="E296" s="201" t="s">
        <v>28</v>
      </c>
      <c r="F296" s="202" t="s">
        <v>1373</v>
      </c>
      <c r="G296" s="200"/>
      <c r="H296" s="201" t="s">
        <v>28</v>
      </c>
      <c r="I296" s="203"/>
      <c r="J296" s="200"/>
      <c r="K296" s="200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148</v>
      </c>
      <c r="AU296" s="208" t="s">
        <v>82</v>
      </c>
      <c r="AV296" s="13" t="s">
        <v>80</v>
      </c>
      <c r="AW296" s="13" t="s">
        <v>34</v>
      </c>
      <c r="AX296" s="13" t="s">
        <v>73</v>
      </c>
      <c r="AY296" s="208" t="s">
        <v>137</v>
      </c>
    </row>
    <row r="297" spans="1:65" s="13" customFormat="1" ht="10.199999999999999">
      <c r="B297" s="199"/>
      <c r="C297" s="200"/>
      <c r="D297" s="194" t="s">
        <v>148</v>
      </c>
      <c r="E297" s="201" t="s">
        <v>28</v>
      </c>
      <c r="F297" s="202" t="s">
        <v>1374</v>
      </c>
      <c r="G297" s="200"/>
      <c r="H297" s="201" t="s">
        <v>28</v>
      </c>
      <c r="I297" s="203"/>
      <c r="J297" s="200"/>
      <c r="K297" s="200"/>
      <c r="L297" s="204"/>
      <c r="M297" s="205"/>
      <c r="N297" s="206"/>
      <c r="O297" s="206"/>
      <c r="P297" s="206"/>
      <c r="Q297" s="206"/>
      <c r="R297" s="206"/>
      <c r="S297" s="206"/>
      <c r="T297" s="207"/>
      <c r="AT297" s="208" t="s">
        <v>148</v>
      </c>
      <c r="AU297" s="208" t="s">
        <v>82</v>
      </c>
      <c r="AV297" s="13" t="s">
        <v>80</v>
      </c>
      <c r="AW297" s="13" t="s">
        <v>34</v>
      </c>
      <c r="AX297" s="13" t="s">
        <v>73</v>
      </c>
      <c r="AY297" s="208" t="s">
        <v>137</v>
      </c>
    </row>
    <row r="298" spans="1:65" s="13" customFormat="1" ht="10.199999999999999">
      <c r="B298" s="199"/>
      <c r="C298" s="200"/>
      <c r="D298" s="194" t="s">
        <v>148</v>
      </c>
      <c r="E298" s="201" t="s">
        <v>28</v>
      </c>
      <c r="F298" s="202" t="s">
        <v>150</v>
      </c>
      <c r="G298" s="200"/>
      <c r="H298" s="201" t="s">
        <v>28</v>
      </c>
      <c r="I298" s="203"/>
      <c r="J298" s="200"/>
      <c r="K298" s="200"/>
      <c r="L298" s="204"/>
      <c r="M298" s="205"/>
      <c r="N298" s="206"/>
      <c r="O298" s="206"/>
      <c r="P298" s="206"/>
      <c r="Q298" s="206"/>
      <c r="R298" s="206"/>
      <c r="S298" s="206"/>
      <c r="T298" s="207"/>
      <c r="AT298" s="208" t="s">
        <v>148</v>
      </c>
      <c r="AU298" s="208" t="s">
        <v>82</v>
      </c>
      <c r="AV298" s="13" t="s">
        <v>80</v>
      </c>
      <c r="AW298" s="13" t="s">
        <v>34</v>
      </c>
      <c r="AX298" s="13" t="s">
        <v>73</v>
      </c>
      <c r="AY298" s="208" t="s">
        <v>137</v>
      </c>
    </row>
    <row r="299" spans="1:65" s="14" customFormat="1" ht="10.199999999999999">
      <c r="B299" s="209"/>
      <c r="C299" s="210"/>
      <c r="D299" s="194" t="s">
        <v>148</v>
      </c>
      <c r="E299" s="211" t="s">
        <v>28</v>
      </c>
      <c r="F299" s="212" t="s">
        <v>1375</v>
      </c>
      <c r="G299" s="210"/>
      <c r="H299" s="213">
        <v>21</v>
      </c>
      <c r="I299" s="214"/>
      <c r="J299" s="210"/>
      <c r="K299" s="210"/>
      <c r="L299" s="215"/>
      <c r="M299" s="216"/>
      <c r="N299" s="217"/>
      <c r="O299" s="217"/>
      <c r="P299" s="217"/>
      <c r="Q299" s="217"/>
      <c r="R299" s="217"/>
      <c r="S299" s="217"/>
      <c r="T299" s="218"/>
      <c r="AT299" s="219" t="s">
        <v>148</v>
      </c>
      <c r="AU299" s="219" t="s">
        <v>82</v>
      </c>
      <c r="AV299" s="14" t="s">
        <v>82</v>
      </c>
      <c r="AW299" s="14" t="s">
        <v>34</v>
      </c>
      <c r="AX299" s="14" t="s">
        <v>73</v>
      </c>
      <c r="AY299" s="219" t="s">
        <v>137</v>
      </c>
    </row>
    <row r="300" spans="1:65" s="13" customFormat="1" ht="10.199999999999999">
      <c r="B300" s="199"/>
      <c r="C300" s="200"/>
      <c r="D300" s="194" t="s">
        <v>148</v>
      </c>
      <c r="E300" s="201" t="s">
        <v>28</v>
      </c>
      <c r="F300" s="202" t="s">
        <v>152</v>
      </c>
      <c r="G300" s="200"/>
      <c r="H300" s="201" t="s">
        <v>28</v>
      </c>
      <c r="I300" s="203"/>
      <c r="J300" s="200"/>
      <c r="K300" s="200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148</v>
      </c>
      <c r="AU300" s="208" t="s">
        <v>82</v>
      </c>
      <c r="AV300" s="13" t="s">
        <v>80</v>
      </c>
      <c r="AW300" s="13" t="s">
        <v>34</v>
      </c>
      <c r="AX300" s="13" t="s">
        <v>73</v>
      </c>
      <c r="AY300" s="208" t="s">
        <v>137</v>
      </c>
    </row>
    <row r="301" spans="1:65" s="14" customFormat="1" ht="10.199999999999999">
      <c r="B301" s="209"/>
      <c r="C301" s="210"/>
      <c r="D301" s="194" t="s">
        <v>148</v>
      </c>
      <c r="E301" s="211" t="s">
        <v>28</v>
      </c>
      <c r="F301" s="212" t="s">
        <v>1376</v>
      </c>
      <c r="G301" s="210"/>
      <c r="H301" s="213">
        <v>25.75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148</v>
      </c>
      <c r="AU301" s="219" t="s">
        <v>82</v>
      </c>
      <c r="AV301" s="14" t="s">
        <v>82</v>
      </c>
      <c r="AW301" s="14" t="s">
        <v>34</v>
      </c>
      <c r="AX301" s="14" t="s">
        <v>73</v>
      </c>
      <c r="AY301" s="219" t="s">
        <v>137</v>
      </c>
    </row>
    <row r="302" spans="1:65" s="15" customFormat="1" ht="10.199999999999999">
      <c r="B302" s="220"/>
      <c r="C302" s="221"/>
      <c r="D302" s="194" t="s">
        <v>148</v>
      </c>
      <c r="E302" s="222" t="s">
        <v>28</v>
      </c>
      <c r="F302" s="223" t="s">
        <v>154</v>
      </c>
      <c r="G302" s="221"/>
      <c r="H302" s="224">
        <v>46.75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148</v>
      </c>
      <c r="AU302" s="230" t="s">
        <v>82</v>
      </c>
      <c r="AV302" s="15" t="s">
        <v>144</v>
      </c>
      <c r="AW302" s="15" t="s">
        <v>34</v>
      </c>
      <c r="AX302" s="15" t="s">
        <v>80</v>
      </c>
      <c r="AY302" s="230" t="s">
        <v>137</v>
      </c>
    </row>
    <row r="303" spans="1:65" s="2" customFormat="1" ht="16.5" customHeight="1">
      <c r="A303" s="36"/>
      <c r="B303" s="37"/>
      <c r="C303" s="181" t="s">
        <v>384</v>
      </c>
      <c r="D303" s="181" t="s">
        <v>139</v>
      </c>
      <c r="E303" s="182" t="s">
        <v>1377</v>
      </c>
      <c r="F303" s="183" t="s">
        <v>1378</v>
      </c>
      <c r="G303" s="184" t="s">
        <v>142</v>
      </c>
      <c r="H303" s="185">
        <v>47.533000000000001</v>
      </c>
      <c r="I303" s="186"/>
      <c r="J303" s="187">
        <f>ROUND(I303*H303,2)</f>
        <v>0</v>
      </c>
      <c r="K303" s="183" t="s">
        <v>143</v>
      </c>
      <c r="L303" s="41"/>
      <c r="M303" s="188" t="s">
        <v>28</v>
      </c>
      <c r="N303" s="189" t="s">
        <v>46</v>
      </c>
      <c r="O303" s="67"/>
      <c r="P303" s="190">
        <f>O303*H303</f>
        <v>0</v>
      </c>
      <c r="Q303" s="190">
        <v>0</v>
      </c>
      <c r="R303" s="190">
        <f>Q303*H303</f>
        <v>0</v>
      </c>
      <c r="S303" s="190">
        <v>0.35499999999999998</v>
      </c>
      <c r="T303" s="191">
        <f>S303*H303</f>
        <v>16.874215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92" t="s">
        <v>144</v>
      </c>
      <c r="AT303" s="192" t="s">
        <v>139</v>
      </c>
      <c r="AU303" s="192" t="s">
        <v>82</v>
      </c>
      <c r="AY303" s="19" t="s">
        <v>137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9" t="s">
        <v>144</v>
      </c>
      <c r="BK303" s="193">
        <f>ROUND(I303*H303,2)</f>
        <v>0</v>
      </c>
      <c r="BL303" s="19" t="s">
        <v>144</v>
      </c>
      <c r="BM303" s="192" t="s">
        <v>1379</v>
      </c>
    </row>
    <row r="304" spans="1:65" s="2" customFormat="1" ht="10.199999999999999">
      <c r="A304" s="36"/>
      <c r="B304" s="37"/>
      <c r="C304" s="38"/>
      <c r="D304" s="194" t="s">
        <v>146</v>
      </c>
      <c r="E304" s="38"/>
      <c r="F304" s="195" t="s">
        <v>1380</v>
      </c>
      <c r="G304" s="38"/>
      <c r="H304" s="38"/>
      <c r="I304" s="196"/>
      <c r="J304" s="38"/>
      <c r="K304" s="38"/>
      <c r="L304" s="41"/>
      <c r="M304" s="197"/>
      <c r="N304" s="198"/>
      <c r="O304" s="67"/>
      <c r="P304" s="67"/>
      <c r="Q304" s="67"/>
      <c r="R304" s="67"/>
      <c r="S304" s="67"/>
      <c r="T304" s="68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146</v>
      </c>
      <c r="AU304" s="19" t="s">
        <v>82</v>
      </c>
    </row>
    <row r="305" spans="1:65" s="13" customFormat="1" ht="10.199999999999999">
      <c r="B305" s="199"/>
      <c r="C305" s="200"/>
      <c r="D305" s="194" t="s">
        <v>148</v>
      </c>
      <c r="E305" s="201" t="s">
        <v>28</v>
      </c>
      <c r="F305" s="202" t="s">
        <v>1373</v>
      </c>
      <c r="G305" s="200"/>
      <c r="H305" s="201" t="s">
        <v>28</v>
      </c>
      <c r="I305" s="203"/>
      <c r="J305" s="200"/>
      <c r="K305" s="200"/>
      <c r="L305" s="204"/>
      <c r="M305" s="205"/>
      <c r="N305" s="206"/>
      <c r="O305" s="206"/>
      <c r="P305" s="206"/>
      <c r="Q305" s="206"/>
      <c r="R305" s="206"/>
      <c r="S305" s="206"/>
      <c r="T305" s="207"/>
      <c r="AT305" s="208" t="s">
        <v>148</v>
      </c>
      <c r="AU305" s="208" t="s">
        <v>82</v>
      </c>
      <c r="AV305" s="13" t="s">
        <v>80</v>
      </c>
      <c r="AW305" s="13" t="s">
        <v>34</v>
      </c>
      <c r="AX305" s="13" t="s">
        <v>73</v>
      </c>
      <c r="AY305" s="208" t="s">
        <v>137</v>
      </c>
    </row>
    <row r="306" spans="1:65" s="13" customFormat="1" ht="10.199999999999999">
      <c r="B306" s="199"/>
      <c r="C306" s="200"/>
      <c r="D306" s="194" t="s">
        <v>148</v>
      </c>
      <c r="E306" s="201" t="s">
        <v>28</v>
      </c>
      <c r="F306" s="202" t="s">
        <v>1381</v>
      </c>
      <c r="G306" s="200"/>
      <c r="H306" s="201" t="s">
        <v>28</v>
      </c>
      <c r="I306" s="203"/>
      <c r="J306" s="200"/>
      <c r="K306" s="200"/>
      <c r="L306" s="204"/>
      <c r="M306" s="205"/>
      <c r="N306" s="206"/>
      <c r="O306" s="206"/>
      <c r="P306" s="206"/>
      <c r="Q306" s="206"/>
      <c r="R306" s="206"/>
      <c r="S306" s="206"/>
      <c r="T306" s="207"/>
      <c r="AT306" s="208" t="s">
        <v>148</v>
      </c>
      <c r="AU306" s="208" t="s">
        <v>82</v>
      </c>
      <c r="AV306" s="13" t="s">
        <v>80</v>
      </c>
      <c r="AW306" s="13" t="s">
        <v>34</v>
      </c>
      <c r="AX306" s="13" t="s">
        <v>73</v>
      </c>
      <c r="AY306" s="208" t="s">
        <v>137</v>
      </c>
    </row>
    <row r="307" spans="1:65" s="13" customFormat="1" ht="10.199999999999999">
      <c r="B307" s="199"/>
      <c r="C307" s="200"/>
      <c r="D307" s="194" t="s">
        <v>148</v>
      </c>
      <c r="E307" s="201" t="s">
        <v>28</v>
      </c>
      <c r="F307" s="202" t="s">
        <v>150</v>
      </c>
      <c r="G307" s="200"/>
      <c r="H307" s="201" t="s">
        <v>28</v>
      </c>
      <c r="I307" s="203"/>
      <c r="J307" s="200"/>
      <c r="K307" s="200"/>
      <c r="L307" s="204"/>
      <c r="M307" s="205"/>
      <c r="N307" s="206"/>
      <c r="O307" s="206"/>
      <c r="P307" s="206"/>
      <c r="Q307" s="206"/>
      <c r="R307" s="206"/>
      <c r="S307" s="206"/>
      <c r="T307" s="207"/>
      <c r="AT307" s="208" t="s">
        <v>148</v>
      </c>
      <c r="AU307" s="208" t="s">
        <v>82</v>
      </c>
      <c r="AV307" s="13" t="s">
        <v>80</v>
      </c>
      <c r="AW307" s="13" t="s">
        <v>34</v>
      </c>
      <c r="AX307" s="13" t="s">
        <v>73</v>
      </c>
      <c r="AY307" s="208" t="s">
        <v>137</v>
      </c>
    </row>
    <row r="308" spans="1:65" s="14" customFormat="1" ht="10.199999999999999">
      <c r="B308" s="209"/>
      <c r="C308" s="210"/>
      <c r="D308" s="194" t="s">
        <v>148</v>
      </c>
      <c r="E308" s="211" t="s">
        <v>28</v>
      </c>
      <c r="F308" s="212" t="s">
        <v>1382</v>
      </c>
      <c r="G308" s="210"/>
      <c r="H308" s="213">
        <v>23</v>
      </c>
      <c r="I308" s="214"/>
      <c r="J308" s="210"/>
      <c r="K308" s="210"/>
      <c r="L308" s="215"/>
      <c r="M308" s="216"/>
      <c r="N308" s="217"/>
      <c r="O308" s="217"/>
      <c r="P308" s="217"/>
      <c r="Q308" s="217"/>
      <c r="R308" s="217"/>
      <c r="S308" s="217"/>
      <c r="T308" s="218"/>
      <c r="AT308" s="219" t="s">
        <v>148</v>
      </c>
      <c r="AU308" s="219" t="s">
        <v>82</v>
      </c>
      <c r="AV308" s="14" t="s">
        <v>82</v>
      </c>
      <c r="AW308" s="14" t="s">
        <v>34</v>
      </c>
      <c r="AX308" s="14" t="s">
        <v>73</v>
      </c>
      <c r="AY308" s="219" t="s">
        <v>137</v>
      </c>
    </row>
    <row r="309" spans="1:65" s="13" customFormat="1" ht="10.199999999999999">
      <c r="B309" s="199"/>
      <c r="C309" s="200"/>
      <c r="D309" s="194" t="s">
        <v>148</v>
      </c>
      <c r="E309" s="201" t="s">
        <v>28</v>
      </c>
      <c r="F309" s="202" t="s">
        <v>152</v>
      </c>
      <c r="G309" s="200"/>
      <c r="H309" s="201" t="s">
        <v>28</v>
      </c>
      <c r="I309" s="203"/>
      <c r="J309" s="200"/>
      <c r="K309" s="200"/>
      <c r="L309" s="204"/>
      <c r="M309" s="205"/>
      <c r="N309" s="206"/>
      <c r="O309" s="206"/>
      <c r="P309" s="206"/>
      <c r="Q309" s="206"/>
      <c r="R309" s="206"/>
      <c r="S309" s="206"/>
      <c r="T309" s="207"/>
      <c r="AT309" s="208" t="s">
        <v>148</v>
      </c>
      <c r="AU309" s="208" t="s">
        <v>82</v>
      </c>
      <c r="AV309" s="13" t="s">
        <v>80</v>
      </c>
      <c r="AW309" s="13" t="s">
        <v>34</v>
      </c>
      <c r="AX309" s="13" t="s">
        <v>73</v>
      </c>
      <c r="AY309" s="208" t="s">
        <v>137</v>
      </c>
    </row>
    <row r="310" spans="1:65" s="14" customFormat="1" ht="10.199999999999999">
      <c r="B310" s="209"/>
      <c r="C310" s="210"/>
      <c r="D310" s="194" t="s">
        <v>148</v>
      </c>
      <c r="E310" s="211" t="s">
        <v>28</v>
      </c>
      <c r="F310" s="212" t="s">
        <v>1383</v>
      </c>
      <c r="G310" s="210"/>
      <c r="H310" s="213">
        <v>24.533000000000001</v>
      </c>
      <c r="I310" s="214"/>
      <c r="J310" s="210"/>
      <c r="K310" s="210"/>
      <c r="L310" s="215"/>
      <c r="M310" s="216"/>
      <c r="N310" s="217"/>
      <c r="O310" s="217"/>
      <c r="P310" s="217"/>
      <c r="Q310" s="217"/>
      <c r="R310" s="217"/>
      <c r="S310" s="217"/>
      <c r="T310" s="218"/>
      <c r="AT310" s="219" t="s">
        <v>148</v>
      </c>
      <c r="AU310" s="219" t="s">
        <v>82</v>
      </c>
      <c r="AV310" s="14" t="s">
        <v>82</v>
      </c>
      <c r="AW310" s="14" t="s">
        <v>34</v>
      </c>
      <c r="AX310" s="14" t="s">
        <v>73</v>
      </c>
      <c r="AY310" s="219" t="s">
        <v>137</v>
      </c>
    </row>
    <row r="311" spans="1:65" s="15" customFormat="1" ht="10.199999999999999">
      <c r="B311" s="220"/>
      <c r="C311" s="221"/>
      <c r="D311" s="194" t="s">
        <v>148</v>
      </c>
      <c r="E311" s="222" t="s">
        <v>28</v>
      </c>
      <c r="F311" s="223" t="s">
        <v>154</v>
      </c>
      <c r="G311" s="221"/>
      <c r="H311" s="224">
        <v>47.533000000000001</v>
      </c>
      <c r="I311" s="225"/>
      <c r="J311" s="221"/>
      <c r="K311" s="221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148</v>
      </c>
      <c r="AU311" s="230" t="s">
        <v>82</v>
      </c>
      <c r="AV311" s="15" t="s">
        <v>144</v>
      </c>
      <c r="AW311" s="15" t="s">
        <v>34</v>
      </c>
      <c r="AX311" s="15" t="s">
        <v>80</v>
      </c>
      <c r="AY311" s="230" t="s">
        <v>137</v>
      </c>
    </row>
    <row r="312" spans="1:65" s="2" customFormat="1" ht="16.5" customHeight="1">
      <c r="A312" s="36"/>
      <c r="B312" s="37"/>
      <c r="C312" s="181" t="s">
        <v>391</v>
      </c>
      <c r="D312" s="181" t="s">
        <v>139</v>
      </c>
      <c r="E312" s="182" t="s">
        <v>702</v>
      </c>
      <c r="F312" s="183" t="s">
        <v>703</v>
      </c>
      <c r="G312" s="184" t="s">
        <v>142</v>
      </c>
      <c r="H312" s="185">
        <v>123.34</v>
      </c>
      <c r="I312" s="186"/>
      <c r="J312" s="187">
        <f>ROUND(I312*H312,2)</f>
        <v>0</v>
      </c>
      <c r="K312" s="183" t="s">
        <v>143</v>
      </c>
      <c r="L312" s="41"/>
      <c r="M312" s="188" t="s">
        <v>28</v>
      </c>
      <c r="N312" s="189" t="s">
        <v>46</v>
      </c>
      <c r="O312" s="67"/>
      <c r="P312" s="190">
        <f>O312*H312</f>
        <v>0</v>
      </c>
      <c r="Q312" s="190">
        <v>0</v>
      </c>
      <c r="R312" s="190">
        <f>Q312*H312</f>
        <v>0</v>
      </c>
      <c r="S312" s="190">
        <v>7.0000000000000007E-2</v>
      </c>
      <c r="T312" s="191">
        <f>S312*H312</f>
        <v>8.6338000000000008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2" t="s">
        <v>144</v>
      </c>
      <c r="AT312" s="192" t="s">
        <v>139</v>
      </c>
      <c r="AU312" s="192" t="s">
        <v>82</v>
      </c>
      <c r="AY312" s="19" t="s">
        <v>137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9" t="s">
        <v>144</v>
      </c>
      <c r="BK312" s="193">
        <f>ROUND(I312*H312,2)</f>
        <v>0</v>
      </c>
      <c r="BL312" s="19" t="s">
        <v>144</v>
      </c>
      <c r="BM312" s="192" t="s">
        <v>1024</v>
      </c>
    </row>
    <row r="313" spans="1:65" s="2" customFormat="1" ht="10.199999999999999">
      <c r="A313" s="36"/>
      <c r="B313" s="37"/>
      <c r="C313" s="38"/>
      <c r="D313" s="194" t="s">
        <v>146</v>
      </c>
      <c r="E313" s="38"/>
      <c r="F313" s="195" t="s">
        <v>705</v>
      </c>
      <c r="G313" s="38"/>
      <c r="H313" s="38"/>
      <c r="I313" s="196"/>
      <c r="J313" s="38"/>
      <c r="K313" s="38"/>
      <c r="L313" s="41"/>
      <c r="M313" s="197"/>
      <c r="N313" s="198"/>
      <c r="O313" s="67"/>
      <c r="P313" s="67"/>
      <c r="Q313" s="67"/>
      <c r="R313" s="67"/>
      <c r="S313" s="67"/>
      <c r="T313" s="68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146</v>
      </c>
      <c r="AU313" s="19" t="s">
        <v>82</v>
      </c>
    </row>
    <row r="314" spans="1:65" s="13" customFormat="1" ht="10.199999999999999">
      <c r="B314" s="199"/>
      <c r="C314" s="200"/>
      <c r="D314" s="194" t="s">
        <v>148</v>
      </c>
      <c r="E314" s="201" t="s">
        <v>28</v>
      </c>
      <c r="F314" s="202" t="s">
        <v>1384</v>
      </c>
      <c r="G314" s="200"/>
      <c r="H314" s="201" t="s">
        <v>28</v>
      </c>
      <c r="I314" s="203"/>
      <c r="J314" s="200"/>
      <c r="K314" s="200"/>
      <c r="L314" s="204"/>
      <c r="M314" s="205"/>
      <c r="N314" s="206"/>
      <c r="O314" s="206"/>
      <c r="P314" s="206"/>
      <c r="Q314" s="206"/>
      <c r="R314" s="206"/>
      <c r="S314" s="206"/>
      <c r="T314" s="207"/>
      <c r="AT314" s="208" t="s">
        <v>148</v>
      </c>
      <c r="AU314" s="208" t="s">
        <v>82</v>
      </c>
      <c r="AV314" s="13" t="s">
        <v>80</v>
      </c>
      <c r="AW314" s="13" t="s">
        <v>34</v>
      </c>
      <c r="AX314" s="13" t="s">
        <v>73</v>
      </c>
      <c r="AY314" s="208" t="s">
        <v>137</v>
      </c>
    </row>
    <row r="315" spans="1:65" s="13" customFormat="1" ht="10.199999999999999">
      <c r="B315" s="199"/>
      <c r="C315" s="200"/>
      <c r="D315" s="194" t="s">
        <v>148</v>
      </c>
      <c r="E315" s="201" t="s">
        <v>28</v>
      </c>
      <c r="F315" s="202" t="s">
        <v>707</v>
      </c>
      <c r="G315" s="200"/>
      <c r="H315" s="201" t="s">
        <v>28</v>
      </c>
      <c r="I315" s="203"/>
      <c r="J315" s="200"/>
      <c r="K315" s="200"/>
      <c r="L315" s="204"/>
      <c r="M315" s="205"/>
      <c r="N315" s="206"/>
      <c r="O315" s="206"/>
      <c r="P315" s="206"/>
      <c r="Q315" s="206"/>
      <c r="R315" s="206"/>
      <c r="S315" s="206"/>
      <c r="T315" s="207"/>
      <c r="AT315" s="208" t="s">
        <v>148</v>
      </c>
      <c r="AU315" s="208" t="s">
        <v>82</v>
      </c>
      <c r="AV315" s="13" t="s">
        <v>80</v>
      </c>
      <c r="AW315" s="13" t="s">
        <v>34</v>
      </c>
      <c r="AX315" s="13" t="s">
        <v>73</v>
      </c>
      <c r="AY315" s="208" t="s">
        <v>137</v>
      </c>
    </row>
    <row r="316" spans="1:65" s="13" customFormat="1" ht="10.199999999999999">
      <c r="B316" s="199"/>
      <c r="C316" s="200"/>
      <c r="D316" s="194" t="s">
        <v>148</v>
      </c>
      <c r="E316" s="201" t="s">
        <v>28</v>
      </c>
      <c r="F316" s="202" t="s">
        <v>150</v>
      </c>
      <c r="G316" s="200"/>
      <c r="H316" s="201" t="s">
        <v>28</v>
      </c>
      <c r="I316" s="203"/>
      <c r="J316" s="200"/>
      <c r="K316" s="200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148</v>
      </c>
      <c r="AU316" s="208" t="s">
        <v>82</v>
      </c>
      <c r="AV316" s="13" t="s">
        <v>80</v>
      </c>
      <c r="AW316" s="13" t="s">
        <v>34</v>
      </c>
      <c r="AX316" s="13" t="s">
        <v>73</v>
      </c>
      <c r="AY316" s="208" t="s">
        <v>137</v>
      </c>
    </row>
    <row r="317" spans="1:65" s="14" customFormat="1" ht="10.199999999999999">
      <c r="B317" s="209"/>
      <c r="C317" s="210"/>
      <c r="D317" s="194" t="s">
        <v>148</v>
      </c>
      <c r="E317" s="211" t="s">
        <v>28</v>
      </c>
      <c r="F317" s="212" t="s">
        <v>1385</v>
      </c>
      <c r="G317" s="210"/>
      <c r="H317" s="213">
        <v>40.450000000000003</v>
      </c>
      <c r="I317" s="214"/>
      <c r="J317" s="210"/>
      <c r="K317" s="210"/>
      <c r="L317" s="215"/>
      <c r="M317" s="216"/>
      <c r="N317" s="217"/>
      <c r="O317" s="217"/>
      <c r="P317" s="217"/>
      <c r="Q317" s="217"/>
      <c r="R317" s="217"/>
      <c r="S317" s="217"/>
      <c r="T317" s="218"/>
      <c r="AT317" s="219" t="s">
        <v>148</v>
      </c>
      <c r="AU317" s="219" t="s">
        <v>82</v>
      </c>
      <c r="AV317" s="14" t="s">
        <v>82</v>
      </c>
      <c r="AW317" s="14" t="s">
        <v>34</v>
      </c>
      <c r="AX317" s="14" t="s">
        <v>73</v>
      </c>
      <c r="AY317" s="219" t="s">
        <v>137</v>
      </c>
    </row>
    <row r="318" spans="1:65" s="13" customFormat="1" ht="10.199999999999999">
      <c r="B318" s="199"/>
      <c r="C318" s="200"/>
      <c r="D318" s="194" t="s">
        <v>148</v>
      </c>
      <c r="E318" s="201" t="s">
        <v>28</v>
      </c>
      <c r="F318" s="202" t="s">
        <v>152</v>
      </c>
      <c r="G318" s="200"/>
      <c r="H318" s="201" t="s">
        <v>28</v>
      </c>
      <c r="I318" s="203"/>
      <c r="J318" s="200"/>
      <c r="K318" s="200"/>
      <c r="L318" s="204"/>
      <c r="M318" s="205"/>
      <c r="N318" s="206"/>
      <c r="O318" s="206"/>
      <c r="P318" s="206"/>
      <c r="Q318" s="206"/>
      <c r="R318" s="206"/>
      <c r="S318" s="206"/>
      <c r="T318" s="207"/>
      <c r="AT318" s="208" t="s">
        <v>148</v>
      </c>
      <c r="AU318" s="208" t="s">
        <v>82</v>
      </c>
      <c r="AV318" s="13" t="s">
        <v>80</v>
      </c>
      <c r="AW318" s="13" t="s">
        <v>34</v>
      </c>
      <c r="AX318" s="13" t="s">
        <v>73</v>
      </c>
      <c r="AY318" s="208" t="s">
        <v>137</v>
      </c>
    </row>
    <row r="319" spans="1:65" s="14" customFormat="1" ht="10.199999999999999">
      <c r="B319" s="209"/>
      <c r="C319" s="210"/>
      <c r="D319" s="194" t="s">
        <v>148</v>
      </c>
      <c r="E319" s="211" t="s">
        <v>28</v>
      </c>
      <c r="F319" s="212" t="s">
        <v>1386</v>
      </c>
      <c r="G319" s="210"/>
      <c r="H319" s="213">
        <v>51.23</v>
      </c>
      <c r="I319" s="214"/>
      <c r="J319" s="210"/>
      <c r="K319" s="210"/>
      <c r="L319" s="215"/>
      <c r="M319" s="216"/>
      <c r="N319" s="217"/>
      <c r="O319" s="217"/>
      <c r="P319" s="217"/>
      <c r="Q319" s="217"/>
      <c r="R319" s="217"/>
      <c r="S319" s="217"/>
      <c r="T319" s="218"/>
      <c r="AT319" s="219" t="s">
        <v>148</v>
      </c>
      <c r="AU319" s="219" t="s">
        <v>82</v>
      </c>
      <c r="AV319" s="14" t="s">
        <v>82</v>
      </c>
      <c r="AW319" s="14" t="s">
        <v>34</v>
      </c>
      <c r="AX319" s="14" t="s">
        <v>73</v>
      </c>
      <c r="AY319" s="219" t="s">
        <v>137</v>
      </c>
    </row>
    <row r="320" spans="1:65" s="16" customFormat="1" ht="10.199999999999999">
      <c r="B320" s="231"/>
      <c r="C320" s="232"/>
      <c r="D320" s="194" t="s">
        <v>148</v>
      </c>
      <c r="E320" s="233" t="s">
        <v>28</v>
      </c>
      <c r="F320" s="234" t="s">
        <v>232</v>
      </c>
      <c r="G320" s="232"/>
      <c r="H320" s="235">
        <v>91.68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148</v>
      </c>
      <c r="AU320" s="241" t="s">
        <v>82</v>
      </c>
      <c r="AV320" s="16" t="s">
        <v>162</v>
      </c>
      <c r="AW320" s="16" t="s">
        <v>34</v>
      </c>
      <c r="AX320" s="16" t="s">
        <v>73</v>
      </c>
      <c r="AY320" s="241" t="s">
        <v>137</v>
      </c>
    </row>
    <row r="321" spans="1:65" s="13" customFormat="1" ht="10.199999999999999">
      <c r="B321" s="199"/>
      <c r="C321" s="200"/>
      <c r="D321" s="194" t="s">
        <v>148</v>
      </c>
      <c r="E321" s="201" t="s">
        <v>28</v>
      </c>
      <c r="F321" s="202" t="s">
        <v>1387</v>
      </c>
      <c r="G321" s="200"/>
      <c r="H321" s="201" t="s">
        <v>28</v>
      </c>
      <c r="I321" s="203"/>
      <c r="J321" s="200"/>
      <c r="K321" s="200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148</v>
      </c>
      <c r="AU321" s="208" t="s">
        <v>82</v>
      </c>
      <c r="AV321" s="13" t="s">
        <v>80</v>
      </c>
      <c r="AW321" s="13" t="s">
        <v>34</v>
      </c>
      <c r="AX321" s="13" t="s">
        <v>73</v>
      </c>
      <c r="AY321" s="208" t="s">
        <v>137</v>
      </c>
    </row>
    <row r="322" spans="1:65" s="13" customFormat="1" ht="10.199999999999999">
      <c r="B322" s="199"/>
      <c r="C322" s="200"/>
      <c r="D322" s="194" t="s">
        <v>148</v>
      </c>
      <c r="E322" s="201" t="s">
        <v>28</v>
      </c>
      <c r="F322" s="202" t="s">
        <v>150</v>
      </c>
      <c r="G322" s="200"/>
      <c r="H322" s="201" t="s">
        <v>28</v>
      </c>
      <c r="I322" s="203"/>
      <c r="J322" s="200"/>
      <c r="K322" s="200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148</v>
      </c>
      <c r="AU322" s="208" t="s">
        <v>82</v>
      </c>
      <c r="AV322" s="13" t="s">
        <v>80</v>
      </c>
      <c r="AW322" s="13" t="s">
        <v>34</v>
      </c>
      <c r="AX322" s="13" t="s">
        <v>73</v>
      </c>
      <c r="AY322" s="208" t="s">
        <v>137</v>
      </c>
    </row>
    <row r="323" spans="1:65" s="14" customFormat="1" ht="10.199999999999999">
      <c r="B323" s="209"/>
      <c r="C323" s="210"/>
      <c r="D323" s="194" t="s">
        <v>148</v>
      </c>
      <c r="E323" s="211" t="s">
        <v>28</v>
      </c>
      <c r="F323" s="212" t="s">
        <v>1388</v>
      </c>
      <c r="G323" s="210"/>
      <c r="H323" s="213">
        <v>3.33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148</v>
      </c>
      <c r="AU323" s="219" t="s">
        <v>82</v>
      </c>
      <c r="AV323" s="14" t="s">
        <v>82</v>
      </c>
      <c r="AW323" s="14" t="s">
        <v>34</v>
      </c>
      <c r="AX323" s="14" t="s">
        <v>73</v>
      </c>
      <c r="AY323" s="219" t="s">
        <v>137</v>
      </c>
    </row>
    <row r="324" spans="1:65" s="13" customFormat="1" ht="10.199999999999999">
      <c r="B324" s="199"/>
      <c r="C324" s="200"/>
      <c r="D324" s="194" t="s">
        <v>148</v>
      </c>
      <c r="E324" s="201" t="s">
        <v>28</v>
      </c>
      <c r="F324" s="202" t="s">
        <v>152</v>
      </c>
      <c r="G324" s="200"/>
      <c r="H324" s="201" t="s">
        <v>28</v>
      </c>
      <c r="I324" s="203"/>
      <c r="J324" s="200"/>
      <c r="K324" s="200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148</v>
      </c>
      <c r="AU324" s="208" t="s">
        <v>82</v>
      </c>
      <c r="AV324" s="13" t="s">
        <v>80</v>
      </c>
      <c r="AW324" s="13" t="s">
        <v>34</v>
      </c>
      <c r="AX324" s="13" t="s">
        <v>73</v>
      </c>
      <c r="AY324" s="208" t="s">
        <v>137</v>
      </c>
    </row>
    <row r="325" spans="1:65" s="14" customFormat="1" ht="10.199999999999999">
      <c r="B325" s="209"/>
      <c r="C325" s="210"/>
      <c r="D325" s="194" t="s">
        <v>148</v>
      </c>
      <c r="E325" s="211" t="s">
        <v>28</v>
      </c>
      <c r="F325" s="212" t="s">
        <v>1389</v>
      </c>
      <c r="G325" s="210"/>
      <c r="H325" s="213">
        <v>9.98</v>
      </c>
      <c r="I325" s="214"/>
      <c r="J325" s="210"/>
      <c r="K325" s="210"/>
      <c r="L325" s="215"/>
      <c r="M325" s="216"/>
      <c r="N325" s="217"/>
      <c r="O325" s="217"/>
      <c r="P325" s="217"/>
      <c r="Q325" s="217"/>
      <c r="R325" s="217"/>
      <c r="S325" s="217"/>
      <c r="T325" s="218"/>
      <c r="AT325" s="219" t="s">
        <v>148</v>
      </c>
      <c r="AU325" s="219" t="s">
        <v>82</v>
      </c>
      <c r="AV325" s="14" t="s">
        <v>82</v>
      </c>
      <c r="AW325" s="14" t="s">
        <v>34</v>
      </c>
      <c r="AX325" s="14" t="s">
        <v>73</v>
      </c>
      <c r="AY325" s="219" t="s">
        <v>137</v>
      </c>
    </row>
    <row r="326" spans="1:65" s="16" customFormat="1" ht="10.199999999999999">
      <c r="B326" s="231"/>
      <c r="C326" s="232"/>
      <c r="D326" s="194" t="s">
        <v>148</v>
      </c>
      <c r="E326" s="233" t="s">
        <v>28</v>
      </c>
      <c r="F326" s="234" t="s">
        <v>232</v>
      </c>
      <c r="G326" s="232"/>
      <c r="H326" s="235">
        <v>13.31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148</v>
      </c>
      <c r="AU326" s="241" t="s">
        <v>82</v>
      </c>
      <c r="AV326" s="16" t="s">
        <v>162</v>
      </c>
      <c r="AW326" s="16" t="s">
        <v>34</v>
      </c>
      <c r="AX326" s="16" t="s">
        <v>73</v>
      </c>
      <c r="AY326" s="241" t="s">
        <v>137</v>
      </c>
    </row>
    <row r="327" spans="1:65" s="13" customFormat="1" ht="10.199999999999999">
      <c r="B327" s="199"/>
      <c r="C327" s="200"/>
      <c r="D327" s="194" t="s">
        <v>148</v>
      </c>
      <c r="E327" s="201" t="s">
        <v>28</v>
      </c>
      <c r="F327" s="202" t="s">
        <v>1390</v>
      </c>
      <c r="G327" s="200"/>
      <c r="H327" s="201" t="s">
        <v>28</v>
      </c>
      <c r="I327" s="203"/>
      <c r="J327" s="200"/>
      <c r="K327" s="200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148</v>
      </c>
      <c r="AU327" s="208" t="s">
        <v>82</v>
      </c>
      <c r="AV327" s="13" t="s">
        <v>80</v>
      </c>
      <c r="AW327" s="13" t="s">
        <v>34</v>
      </c>
      <c r="AX327" s="13" t="s">
        <v>73</v>
      </c>
      <c r="AY327" s="208" t="s">
        <v>137</v>
      </c>
    </row>
    <row r="328" spans="1:65" s="13" customFormat="1" ht="10.199999999999999">
      <c r="B328" s="199"/>
      <c r="C328" s="200"/>
      <c r="D328" s="194" t="s">
        <v>148</v>
      </c>
      <c r="E328" s="201" t="s">
        <v>28</v>
      </c>
      <c r="F328" s="202" t="s">
        <v>150</v>
      </c>
      <c r="G328" s="200"/>
      <c r="H328" s="201" t="s">
        <v>28</v>
      </c>
      <c r="I328" s="203"/>
      <c r="J328" s="200"/>
      <c r="K328" s="200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148</v>
      </c>
      <c r="AU328" s="208" t="s">
        <v>82</v>
      </c>
      <c r="AV328" s="13" t="s">
        <v>80</v>
      </c>
      <c r="AW328" s="13" t="s">
        <v>34</v>
      </c>
      <c r="AX328" s="13" t="s">
        <v>73</v>
      </c>
      <c r="AY328" s="208" t="s">
        <v>137</v>
      </c>
    </row>
    <row r="329" spans="1:65" s="14" customFormat="1" ht="10.199999999999999">
      <c r="B329" s="209"/>
      <c r="C329" s="210"/>
      <c r="D329" s="194" t="s">
        <v>148</v>
      </c>
      <c r="E329" s="211" t="s">
        <v>28</v>
      </c>
      <c r="F329" s="212" t="s">
        <v>1391</v>
      </c>
      <c r="G329" s="210"/>
      <c r="H329" s="213">
        <v>14.61</v>
      </c>
      <c r="I329" s="214"/>
      <c r="J329" s="210"/>
      <c r="K329" s="210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148</v>
      </c>
      <c r="AU329" s="219" t="s">
        <v>82</v>
      </c>
      <c r="AV329" s="14" t="s">
        <v>82</v>
      </c>
      <c r="AW329" s="14" t="s">
        <v>34</v>
      </c>
      <c r="AX329" s="14" t="s">
        <v>73</v>
      </c>
      <c r="AY329" s="219" t="s">
        <v>137</v>
      </c>
    </row>
    <row r="330" spans="1:65" s="13" customFormat="1" ht="10.199999999999999">
      <c r="B330" s="199"/>
      <c r="C330" s="200"/>
      <c r="D330" s="194" t="s">
        <v>148</v>
      </c>
      <c r="E330" s="201" t="s">
        <v>28</v>
      </c>
      <c r="F330" s="202" t="s">
        <v>152</v>
      </c>
      <c r="G330" s="200"/>
      <c r="H330" s="201" t="s">
        <v>28</v>
      </c>
      <c r="I330" s="203"/>
      <c r="J330" s="200"/>
      <c r="K330" s="200"/>
      <c r="L330" s="204"/>
      <c r="M330" s="205"/>
      <c r="N330" s="206"/>
      <c r="O330" s="206"/>
      <c r="P330" s="206"/>
      <c r="Q330" s="206"/>
      <c r="R330" s="206"/>
      <c r="S330" s="206"/>
      <c r="T330" s="207"/>
      <c r="AT330" s="208" t="s">
        <v>148</v>
      </c>
      <c r="AU330" s="208" t="s">
        <v>82</v>
      </c>
      <c r="AV330" s="13" t="s">
        <v>80</v>
      </c>
      <c r="AW330" s="13" t="s">
        <v>34</v>
      </c>
      <c r="AX330" s="13" t="s">
        <v>73</v>
      </c>
      <c r="AY330" s="208" t="s">
        <v>137</v>
      </c>
    </row>
    <row r="331" spans="1:65" s="14" customFormat="1" ht="10.199999999999999">
      <c r="B331" s="209"/>
      <c r="C331" s="210"/>
      <c r="D331" s="194" t="s">
        <v>148</v>
      </c>
      <c r="E331" s="211" t="s">
        <v>28</v>
      </c>
      <c r="F331" s="212" t="s">
        <v>1392</v>
      </c>
      <c r="G331" s="210"/>
      <c r="H331" s="213">
        <v>3.74</v>
      </c>
      <c r="I331" s="214"/>
      <c r="J331" s="210"/>
      <c r="K331" s="210"/>
      <c r="L331" s="215"/>
      <c r="M331" s="216"/>
      <c r="N331" s="217"/>
      <c r="O331" s="217"/>
      <c r="P331" s="217"/>
      <c r="Q331" s="217"/>
      <c r="R331" s="217"/>
      <c r="S331" s="217"/>
      <c r="T331" s="218"/>
      <c r="AT331" s="219" t="s">
        <v>148</v>
      </c>
      <c r="AU331" s="219" t="s">
        <v>82</v>
      </c>
      <c r="AV331" s="14" t="s">
        <v>82</v>
      </c>
      <c r="AW331" s="14" t="s">
        <v>34</v>
      </c>
      <c r="AX331" s="14" t="s">
        <v>73</v>
      </c>
      <c r="AY331" s="219" t="s">
        <v>137</v>
      </c>
    </row>
    <row r="332" spans="1:65" s="16" customFormat="1" ht="10.199999999999999">
      <c r="B332" s="231"/>
      <c r="C332" s="232"/>
      <c r="D332" s="194" t="s">
        <v>148</v>
      </c>
      <c r="E332" s="233" t="s">
        <v>28</v>
      </c>
      <c r="F332" s="234" t="s">
        <v>232</v>
      </c>
      <c r="G332" s="232"/>
      <c r="H332" s="235">
        <v>18.350000000000001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148</v>
      </c>
      <c r="AU332" s="241" t="s">
        <v>82</v>
      </c>
      <c r="AV332" s="16" t="s">
        <v>162</v>
      </c>
      <c r="AW332" s="16" t="s">
        <v>34</v>
      </c>
      <c r="AX332" s="16" t="s">
        <v>73</v>
      </c>
      <c r="AY332" s="241" t="s">
        <v>137</v>
      </c>
    </row>
    <row r="333" spans="1:65" s="15" customFormat="1" ht="10.199999999999999">
      <c r="B333" s="220"/>
      <c r="C333" s="221"/>
      <c r="D333" s="194" t="s">
        <v>148</v>
      </c>
      <c r="E333" s="222" t="s">
        <v>28</v>
      </c>
      <c r="F333" s="223" t="s">
        <v>154</v>
      </c>
      <c r="G333" s="221"/>
      <c r="H333" s="224">
        <v>123.34</v>
      </c>
      <c r="I333" s="225"/>
      <c r="J333" s="221"/>
      <c r="K333" s="221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148</v>
      </c>
      <c r="AU333" s="230" t="s">
        <v>82</v>
      </c>
      <c r="AV333" s="15" t="s">
        <v>144</v>
      </c>
      <c r="AW333" s="15" t="s">
        <v>34</v>
      </c>
      <c r="AX333" s="15" t="s">
        <v>80</v>
      </c>
      <c r="AY333" s="230" t="s">
        <v>137</v>
      </c>
    </row>
    <row r="334" spans="1:65" s="2" customFormat="1" ht="16.5" customHeight="1">
      <c r="A334" s="36"/>
      <c r="B334" s="37"/>
      <c r="C334" s="181" t="s">
        <v>403</v>
      </c>
      <c r="D334" s="181" t="s">
        <v>139</v>
      </c>
      <c r="E334" s="182" t="s">
        <v>734</v>
      </c>
      <c r="F334" s="183" t="s">
        <v>735</v>
      </c>
      <c r="G334" s="184" t="s">
        <v>142</v>
      </c>
      <c r="H334" s="185">
        <v>65.75</v>
      </c>
      <c r="I334" s="186"/>
      <c r="J334" s="187">
        <f>ROUND(I334*H334,2)</f>
        <v>0</v>
      </c>
      <c r="K334" s="183" t="s">
        <v>143</v>
      </c>
      <c r="L334" s="41"/>
      <c r="M334" s="188" t="s">
        <v>28</v>
      </c>
      <c r="N334" s="189" t="s">
        <v>46</v>
      </c>
      <c r="O334" s="67"/>
      <c r="P334" s="190">
        <f>O334*H334</f>
        <v>0</v>
      </c>
      <c r="Q334" s="190">
        <v>7.9799999999999996E-2</v>
      </c>
      <c r="R334" s="190">
        <f>Q334*H334</f>
        <v>5.2468499999999993</v>
      </c>
      <c r="S334" s="190">
        <v>0</v>
      </c>
      <c r="T334" s="191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2" t="s">
        <v>144</v>
      </c>
      <c r="AT334" s="192" t="s">
        <v>139</v>
      </c>
      <c r="AU334" s="192" t="s">
        <v>82</v>
      </c>
      <c r="AY334" s="19" t="s">
        <v>137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19" t="s">
        <v>144</v>
      </c>
      <c r="BK334" s="193">
        <f>ROUND(I334*H334,2)</f>
        <v>0</v>
      </c>
      <c r="BL334" s="19" t="s">
        <v>144</v>
      </c>
      <c r="BM334" s="192" t="s">
        <v>736</v>
      </c>
    </row>
    <row r="335" spans="1:65" s="2" customFormat="1" ht="10.199999999999999">
      <c r="A335" s="36"/>
      <c r="B335" s="37"/>
      <c r="C335" s="38"/>
      <c r="D335" s="194" t="s">
        <v>146</v>
      </c>
      <c r="E335" s="38"/>
      <c r="F335" s="195" t="s">
        <v>737</v>
      </c>
      <c r="G335" s="38"/>
      <c r="H335" s="38"/>
      <c r="I335" s="196"/>
      <c r="J335" s="38"/>
      <c r="K335" s="38"/>
      <c r="L335" s="41"/>
      <c r="M335" s="197"/>
      <c r="N335" s="198"/>
      <c r="O335" s="67"/>
      <c r="P335" s="67"/>
      <c r="Q335" s="67"/>
      <c r="R335" s="67"/>
      <c r="S335" s="67"/>
      <c r="T335" s="68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146</v>
      </c>
      <c r="AU335" s="19" t="s">
        <v>82</v>
      </c>
    </row>
    <row r="336" spans="1:65" s="13" customFormat="1" ht="10.199999999999999">
      <c r="B336" s="199"/>
      <c r="C336" s="200"/>
      <c r="D336" s="194" t="s">
        <v>148</v>
      </c>
      <c r="E336" s="201" t="s">
        <v>28</v>
      </c>
      <c r="F336" s="202" t="s">
        <v>1393</v>
      </c>
      <c r="G336" s="200"/>
      <c r="H336" s="201" t="s">
        <v>28</v>
      </c>
      <c r="I336" s="203"/>
      <c r="J336" s="200"/>
      <c r="K336" s="200"/>
      <c r="L336" s="204"/>
      <c r="M336" s="205"/>
      <c r="N336" s="206"/>
      <c r="O336" s="206"/>
      <c r="P336" s="206"/>
      <c r="Q336" s="206"/>
      <c r="R336" s="206"/>
      <c r="S336" s="206"/>
      <c r="T336" s="207"/>
      <c r="AT336" s="208" t="s">
        <v>148</v>
      </c>
      <c r="AU336" s="208" t="s">
        <v>82</v>
      </c>
      <c r="AV336" s="13" t="s">
        <v>80</v>
      </c>
      <c r="AW336" s="13" t="s">
        <v>34</v>
      </c>
      <c r="AX336" s="13" t="s">
        <v>73</v>
      </c>
      <c r="AY336" s="208" t="s">
        <v>137</v>
      </c>
    </row>
    <row r="337" spans="1:65" s="13" customFormat="1" ht="10.199999999999999">
      <c r="B337" s="199"/>
      <c r="C337" s="200"/>
      <c r="D337" s="194" t="s">
        <v>148</v>
      </c>
      <c r="E337" s="201" t="s">
        <v>28</v>
      </c>
      <c r="F337" s="202" t="s">
        <v>739</v>
      </c>
      <c r="G337" s="200"/>
      <c r="H337" s="201" t="s">
        <v>28</v>
      </c>
      <c r="I337" s="203"/>
      <c r="J337" s="200"/>
      <c r="K337" s="200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148</v>
      </c>
      <c r="AU337" s="208" t="s">
        <v>82</v>
      </c>
      <c r="AV337" s="13" t="s">
        <v>80</v>
      </c>
      <c r="AW337" s="13" t="s">
        <v>34</v>
      </c>
      <c r="AX337" s="13" t="s">
        <v>73</v>
      </c>
      <c r="AY337" s="208" t="s">
        <v>137</v>
      </c>
    </row>
    <row r="338" spans="1:65" s="13" customFormat="1" ht="10.199999999999999">
      <c r="B338" s="199"/>
      <c r="C338" s="200"/>
      <c r="D338" s="194" t="s">
        <v>148</v>
      </c>
      <c r="E338" s="201" t="s">
        <v>28</v>
      </c>
      <c r="F338" s="202" t="s">
        <v>150</v>
      </c>
      <c r="G338" s="200"/>
      <c r="H338" s="201" t="s">
        <v>28</v>
      </c>
      <c r="I338" s="203"/>
      <c r="J338" s="200"/>
      <c r="K338" s="200"/>
      <c r="L338" s="204"/>
      <c r="M338" s="205"/>
      <c r="N338" s="206"/>
      <c r="O338" s="206"/>
      <c r="P338" s="206"/>
      <c r="Q338" s="206"/>
      <c r="R338" s="206"/>
      <c r="S338" s="206"/>
      <c r="T338" s="207"/>
      <c r="AT338" s="208" t="s">
        <v>148</v>
      </c>
      <c r="AU338" s="208" t="s">
        <v>82</v>
      </c>
      <c r="AV338" s="13" t="s">
        <v>80</v>
      </c>
      <c r="AW338" s="13" t="s">
        <v>34</v>
      </c>
      <c r="AX338" s="13" t="s">
        <v>73</v>
      </c>
      <c r="AY338" s="208" t="s">
        <v>137</v>
      </c>
    </row>
    <row r="339" spans="1:65" s="14" customFormat="1" ht="10.199999999999999">
      <c r="B339" s="209"/>
      <c r="C339" s="210"/>
      <c r="D339" s="194" t="s">
        <v>148</v>
      </c>
      <c r="E339" s="211" t="s">
        <v>28</v>
      </c>
      <c r="F339" s="212" t="s">
        <v>1394</v>
      </c>
      <c r="G339" s="210"/>
      <c r="H339" s="213">
        <v>19.25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148</v>
      </c>
      <c r="AU339" s="219" t="s">
        <v>82</v>
      </c>
      <c r="AV339" s="14" t="s">
        <v>82</v>
      </c>
      <c r="AW339" s="14" t="s">
        <v>34</v>
      </c>
      <c r="AX339" s="14" t="s">
        <v>73</v>
      </c>
      <c r="AY339" s="219" t="s">
        <v>137</v>
      </c>
    </row>
    <row r="340" spans="1:65" s="13" customFormat="1" ht="10.199999999999999">
      <c r="B340" s="199"/>
      <c r="C340" s="200"/>
      <c r="D340" s="194" t="s">
        <v>148</v>
      </c>
      <c r="E340" s="201" t="s">
        <v>28</v>
      </c>
      <c r="F340" s="202" t="s">
        <v>152</v>
      </c>
      <c r="G340" s="200"/>
      <c r="H340" s="201" t="s">
        <v>28</v>
      </c>
      <c r="I340" s="203"/>
      <c r="J340" s="200"/>
      <c r="K340" s="200"/>
      <c r="L340" s="204"/>
      <c r="M340" s="205"/>
      <c r="N340" s="206"/>
      <c r="O340" s="206"/>
      <c r="P340" s="206"/>
      <c r="Q340" s="206"/>
      <c r="R340" s="206"/>
      <c r="S340" s="206"/>
      <c r="T340" s="207"/>
      <c r="AT340" s="208" t="s">
        <v>148</v>
      </c>
      <c r="AU340" s="208" t="s">
        <v>82</v>
      </c>
      <c r="AV340" s="13" t="s">
        <v>80</v>
      </c>
      <c r="AW340" s="13" t="s">
        <v>34</v>
      </c>
      <c r="AX340" s="13" t="s">
        <v>73</v>
      </c>
      <c r="AY340" s="208" t="s">
        <v>137</v>
      </c>
    </row>
    <row r="341" spans="1:65" s="14" customFormat="1" ht="10.199999999999999">
      <c r="B341" s="209"/>
      <c r="C341" s="210"/>
      <c r="D341" s="194" t="s">
        <v>148</v>
      </c>
      <c r="E341" s="211" t="s">
        <v>28</v>
      </c>
      <c r="F341" s="212" t="s">
        <v>1395</v>
      </c>
      <c r="G341" s="210"/>
      <c r="H341" s="213">
        <v>33.5</v>
      </c>
      <c r="I341" s="214"/>
      <c r="J341" s="210"/>
      <c r="K341" s="210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148</v>
      </c>
      <c r="AU341" s="219" t="s">
        <v>82</v>
      </c>
      <c r="AV341" s="14" t="s">
        <v>82</v>
      </c>
      <c r="AW341" s="14" t="s">
        <v>34</v>
      </c>
      <c r="AX341" s="14" t="s">
        <v>73</v>
      </c>
      <c r="AY341" s="219" t="s">
        <v>137</v>
      </c>
    </row>
    <row r="342" spans="1:65" s="16" customFormat="1" ht="10.199999999999999">
      <c r="B342" s="231"/>
      <c r="C342" s="232"/>
      <c r="D342" s="194" t="s">
        <v>148</v>
      </c>
      <c r="E342" s="233" t="s">
        <v>28</v>
      </c>
      <c r="F342" s="234" t="s">
        <v>232</v>
      </c>
      <c r="G342" s="232"/>
      <c r="H342" s="235">
        <v>52.75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148</v>
      </c>
      <c r="AU342" s="241" t="s">
        <v>82</v>
      </c>
      <c r="AV342" s="16" t="s">
        <v>162</v>
      </c>
      <c r="AW342" s="16" t="s">
        <v>34</v>
      </c>
      <c r="AX342" s="16" t="s">
        <v>73</v>
      </c>
      <c r="AY342" s="241" t="s">
        <v>137</v>
      </c>
    </row>
    <row r="343" spans="1:65" s="13" customFormat="1" ht="10.199999999999999">
      <c r="B343" s="199"/>
      <c r="C343" s="200"/>
      <c r="D343" s="194" t="s">
        <v>148</v>
      </c>
      <c r="E343" s="201" t="s">
        <v>28</v>
      </c>
      <c r="F343" s="202" t="s">
        <v>742</v>
      </c>
      <c r="G343" s="200"/>
      <c r="H343" s="201" t="s">
        <v>28</v>
      </c>
      <c r="I343" s="203"/>
      <c r="J343" s="200"/>
      <c r="K343" s="200"/>
      <c r="L343" s="204"/>
      <c r="M343" s="205"/>
      <c r="N343" s="206"/>
      <c r="O343" s="206"/>
      <c r="P343" s="206"/>
      <c r="Q343" s="206"/>
      <c r="R343" s="206"/>
      <c r="S343" s="206"/>
      <c r="T343" s="207"/>
      <c r="AT343" s="208" t="s">
        <v>148</v>
      </c>
      <c r="AU343" s="208" t="s">
        <v>82</v>
      </c>
      <c r="AV343" s="13" t="s">
        <v>80</v>
      </c>
      <c r="AW343" s="13" t="s">
        <v>34</v>
      </c>
      <c r="AX343" s="13" t="s">
        <v>73</v>
      </c>
      <c r="AY343" s="208" t="s">
        <v>137</v>
      </c>
    </row>
    <row r="344" spans="1:65" s="13" customFormat="1" ht="10.199999999999999">
      <c r="B344" s="199"/>
      <c r="C344" s="200"/>
      <c r="D344" s="194" t="s">
        <v>148</v>
      </c>
      <c r="E344" s="201" t="s">
        <v>28</v>
      </c>
      <c r="F344" s="202" t="s">
        <v>150</v>
      </c>
      <c r="G344" s="200"/>
      <c r="H344" s="201" t="s">
        <v>28</v>
      </c>
      <c r="I344" s="203"/>
      <c r="J344" s="200"/>
      <c r="K344" s="200"/>
      <c r="L344" s="204"/>
      <c r="M344" s="205"/>
      <c r="N344" s="206"/>
      <c r="O344" s="206"/>
      <c r="P344" s="206"/>
      <c r="Q344" s="206"/>
      <c r="R344" s="206"/>
      <c r="S344" s="206"/>
      <c r="T344" s="207"/>
      <c r="AT344" s="208" t="s">
        <v>148</v>
      </c>
      <c r="AU344" s="208" t="s">
        <v>82</v>
      </c>
      <c r="AV344" s="13" t="s">
        <v>80</v>
      </c>
      <c r="AW344" s="13" t="s">
        <v>34</v>
      </c>
      <c r="AX344" s="13" t="s">
        <v>73</v>
      </c>
      <c r="AY344" s="208" t="s">
        <v>137</v>
      </c>
    </row>
    <row r="345" spans="1:65" s="14" customFormat="1" ht="10.199999999999999">
      <c r="B345" s="209"/>
      <c r="C345" s="210"/>
      <c r="D345" s="194" t="s">
        <v>148</v>
      </c>
      <c r="E345" s="211" t="s">
        <v>28</v>
      </c>
      <c r="F345" s="212" t="s">
        <v>1396</v>
      </c>
      <c r="G345" s="210"/>
      <c r="H345" s="213">
        <v>3.25</v>
      </c>
      <c r="I345" s="214"/>
      <c r="J345" s="210"/>
      <c r="K345" s="210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148</v>
      </c>
      <c r="AU345" s="219" t="s">
        <v>82</v>
      </c>
      <c r="AV345" s="14" t="s">
        <v>82</v>
      </c>
      <c r="AW345" s="14" t="s">
        <v>34</v>
      </c>
      <c r="AX345" s="14" t="s">
        <v>73</v>
      </c>
      <c r="AY345" s="219" t="s">
        <v>137</v>
      </c>
    </row>
    <row r="346" spans="1:65" s="13" customFormat="1" ht="10.199999999999999">
      <c r="B346" s="199"/>
      <c r="C346" s="200"/>
      <c r="D346" s="194" t="s">
        <v>148</v>
      </c>
      <c r="E346" s="201" t="s">
        <v>28</v>
      </c>
      <c r="F346" s="202" t="s">
        <v>152</v>
      </c>
      <c r="G346" s="200"/>
      <c r="H346" s="201" t="s">
        <v>28</v>
      </c>
      <c r="I346" s="203"/>
      <c r="J346" s="200"/>
      <c r="K346" s="200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148</v>
      </c>
      <c r="AU346" s="208" t="s">
        <v>82</v>
      </c>
      <c r="AV346" s="13" t="s">
        <v>80</v>
      </c>
      <c r="AW346" s="13" t="s">
        <v>34</v>
      </c>
      <c r="AX346" s="13" t="s">
        <v>73</v>
      </c>
      <c r="AY346" s="208" t="s">
        <v>137</v>
      </c>
    </row>
    <row r="347" spans="1:65" s="14" customFormat="1" ht="10.199999999999999">
      <c r="B347" s="209"/>
      <c r="C347" s="210"/>
      <c r="D347" s="194" t="s">
        <v>148</v>
      </c>
      <c r="E347" s="211" t="s">
        <v>28</v>
      </c>
      <c r="F347" s="212" t="s">
        <v>1397</v>
      </c>
      <c r="G347" s="210"/>
      <c r="H347" s="213">
        <v>9.75</v>
      </c>
      <c r="I347" s="214"/>
      <c r="J347" s="210"/>
      <c r="K347" s="210"/>
      <c r="L347" s="215"/>
      <c r="M347" s="216"/>
      <c r="N347" s="217"/>
      <c r="O347" s="217"/>
      <c r="P347" s="217"/>
      <c r="Q347" s="217"/>
      <c r="R347" s="217"/>
      <c r="S347" s="217"/>
      <c r="T347" s="218"/>
      <c r="AT347" s="219" t="s">
        <v>148</v>
      </c>
      <c r="AU347" s="219" t="s">
        <v>82</v>
      </c>
      <c r="AV347" s="14" t="s">
        <v>82</v>
      </c>
      <c r="AW347" s="14" t="s">
        <v>34</v>
      </c>
      <c r="AX347" s="14" t="s">
        <v>73</v>
      </c>
      <c r="AY347" s="219" t="s">
        <v>137</v>
      </c>
    </row>
    <row r="348" spans="1:65" s="15" customFormat="1" ht="10.199999999999999">
      <c r="B348" s="220"/>
      <c r="C348" s="221"/>
      <c r="D348" s="194" t="s">
        <v>148</v>
      </c>
      <c r="E348" s="222" t="s">
        <v>28</v>
      </c>
      <c r="F348" s="223" t="s">
        <v>154</v>
      </c>
      <c r="G348" s="221"/>
      <c r="H348" s="224">
        <v>65.75</v>
      </c>
      <c r="I348" s="225"/>
      <c r="J348" s="221"/>
      <c r="K348" s="221"/>
      <c r="L348" s="226"/>
      <c r="M348" s="227"/>
      <c r="N348" s="228"/>
      <c r="O348" s="228"/>
      <c r="P348" s="228"/>
      <c r="Q348" s="228"/>
      <c r="R348" s="228"/>
      <c r="S348" s="228"/>
      <c r="T348" s="229"/>
      <c r="AT348" s="230" t="s">
        <v>148</v>
      </c>
      <c r="AU348" s="230" t="s">
        <v>82</v>
      </c>
      <c r="AV348" s="15" t="s">
        <v>144</v>
      </c>
      <c r="AW348" s="15" t="s">
        <v>34</v>
      </c>
      <c r="AX348" s="15" t="s">
        <v>80</v>
      </c>
      <c r="AY348" s="230" t="s">
        <v>137</v>
      </c>
    </row>
    <row r="349" spans="1:65" s="2" customFormat="1" ht="16.5" customHeight="1">
      <c r="A349" s="36"/>
      <c r="B349" s="37"/>
      <c r="C349" s="181" t="s">
        <v>410</v>
      </c>
      <c r="D349" s="181" t="s">
        <v>139</v>
      </c>
      <c r="E349" s="182" t="s">
        <v>1033</v>
      </c>
      <c r="F349" s="183" t="s">
        <v>1034</v>
      </c>
      <c r="G349" s="184" t="s">
        <v>142</v>
      </c>
      <c r="H349" s="185">
        <v>110.03</v>
      </c>
      <c r="I349" s="186"/>
      <c r="J349" s="187">
        <f>ROUND(I349*H349,2)</f>
        <v>0</v>
      </c>
      <c r="K349" s="183" t="s">
        <v>143</v>
      </c>
      <c r="L349" s="41"/>
      <c r="M349" s="188" t="s">
        <v>28</v>
      </c>
      <c r="N349" s="189" t="s">
        <v>46</v>
      </c>
      <c r="O349" s="67"/>
      <c r="P349" s="190">
        <f>O349*H349</f>
        <v>0</v>
      </c>
      <c r="Q349" s="190">
        <v>1.58E-3</v>
      </c>
      <c r="R349" s="190">
        <f>Q349*H349</f>
        <v>0.17384740000000001</v>
      </c>
      <c r="S349" s="190">
        <v>0</v>
      </c>
      <c r="T349" s="191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2" t="s">
        <v>144</v>
      </c>
      <c r="AT349" s="192" t="s">
        <v>139</v>
      </c>
      <c r="AU349" s="192" t="s">
        <v>82</v>
      </c>
      <c r="AY349" s="19" t="s">
        <v>137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9" t="s">
        <v>144</v>
      </c>
      <c r="BK349" s="193">
        <f>ROUND(I349*H349,2)</f>
        <v>0</v>
      </c>
      <c r="BL349" s="19" t="s">
        <v>144</v>
      </c>
      <c r="BM349" s="192" t="s">
        <v>1035</v>
      </c>
    </row>
    <row r="350" spans="1:65" s="2" customFormat="1" ht="10.199999999999999">
      <c r="A350" s="36"/>
      <c r="B350" s="37"/>
      <c r="C350" s="38"/>
      <c r="D350" s="194" t="s">
        <v>146</v>
      </c>
      <c r="E350" s="38"/>
      <c r="F350" s="195" t="s">
        <v>1036</v>
      </c>
      <c r="G350" s="38"/>
      <c r="H350" s="38"/>
      <c r="I350" s="196"/>
      <c r="J350" s="38"/>
      <c r="K350" s="38"/>
      <c r="L350" s="41"/>
      <c r="M350" s="197"/>
      <c r="N350" s="198"/>
      <c r="O350" s="67"/>
      <c r="P350" s="67"/>
      <c r="Q350" s="67"/>
      <c r="R350" s="67"/>
      <c r="S350" s="67"/>
      <c r="T350" s="68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146</v>
      </c>
      <c r="AU350" s="19" t="s">
        <v>82</v>
      </c>
    </row>
    <row r="351" spans="1:65" s="13" customFormat="1" ht="10.199999999999999">
      <c r="B351" s="199"/>
      <c r="C351" s="200"/>
      <c r="D351" s="194" t="s">
        <v>148</v>
      </c>
      <c r="E351" s="201" t="s">
        <v>28</v>
      </c>
      <c r="F351" s="202" t="s">
        <v>1398</v>
      </c>
      <c r="G351" s="200"/>
      <c r="H351" s="201" t="s">
        <v>28</v>
      </c>
      <c r="I351" s="203"/>
      <c r="J351" s="200"/>
      <c r="K351" s="200"/>
      <c r="L351" s="204"/>
      <c r="M351" s="205"/>
      <c r="N351" s="206"/>
      <c r="O351" s="206"/>
      <c r="P351" s="206"/>
      <c r="Q351" s="206"/>
      <c r="R351" s="206"/>
      <c r="S351" s="206"/>
      <c r="T351" s="207"/>
      <c r="AT351" s="208" t="s">
        <v>148</v>
      </c>
      <c r="AU351" s="208" t="s">
        <v>82</v>
      </c>
      <c r="AV351" s="13" t="s">
        <v>80</v>
      </c>
      <c r="AW351" s="13" t="s">
        <v>34</v>
      </c>
      <c r="AX351" s="13" t="s">
        <v>73</v>
      </c>
      <c r="AY351" s="208" t="s">
        <v>137</v>
      </c>
    </row>
    <row r="352" spans="1:65" s="13" customFormat="1" ht="10.199999999999999">
      <c r="B352" s="199"/>
      <c r="C352" s="200"/>
      <c r="D352" s="194" t="s">
        <v>148</v>
      </c>
      <c r="E352" s="201" t="s">
        <v>28</v>
      </c>
      <c r="F352" s="202" t="s">
        <v>707</v>
      </c>
      <c r="G352" s="200"/>
      <c r="H352" s="201" t="s">
        <v>28</v>
      </c>
      <c r="I352" s="203"/>
      <c r="J352" s="200"/>
      <c r="K352" s="200"/>
      <c r="L352" s="204"/>
      <c r="M352" s="205"/>
      <c r="N352" s="206"/>
      <c r="O352" s="206"/>
      <c r="P352" s="206"/>
      <c r="Q352" s="206"/>
      <c r="R352" s="206"/>
      <c r="S352" s="206"/>
      <c r="T352" s="207"/>
      <c r="AT352" s="208" t="s">
        <v>148</v>
      </c>
      <c r="AU352" s="208" t="s">
        <v>82</v>
      </c>
      <c r="AV352" s="13" t="s">
        <v>80</v>
      </c>
      <c r="AW352" s="13" t="s">
        <v>34</v>
      </c>
      <c r="AX352" s="13" t="s">
        <v>73</v>
      </c>
      <c r="AY352" s="208" t="s">
        <v>137</v>
      </c>
    </row>
    <row r="353" spans="1:65" s="13" customFormat="1" ht="10.199999999999999">
      <c r="B353" s="199"/>
      <c r="C353" s="200"/>
      <c r="D353" s="194" t="s">
        <v>148</v>
      </c>
      <c r="E353" s="201" t="s">
        <v>28</v>
      </c>
      <c r="F353" s="202" t="s">
        <v>150</v>
      </c>
      <c r="G353" s="200"/>
      <c r="H353" s="201" t="s">
        <v>28</v>
      </c>
      <c r="I353" s="203"/>
      <c r="J353" s="200"/>
      <c r="K353" s="200"/>
      <c r="L353" s="204"/>
      <c r="M353" s="205"/>
      <c r="N353" s="206"/>
      <c r="O353" s="206"/>
      <c r="P353" s="206"/>
      <c r="Q353" s="206"/>
      <c r="R353" s="206"/>
      <c r="S353" s="206"/>
      <c r="T353" s="207"/>
      <c r="AT353" s="208" t="s">
        <v>148</v>
      </c>
      <c r="AU353" s="208" t="s">
        <v>82</v>
      </c>
      <c r="AV353" s="13" t="s">
        <v>80</v>
      </c>
      <c r="AW353" s="13" t="s">
        <v>34</v>
      </c>
      <c r="AX353" s="13" t="s">
        <v>73</v>
      </c>
      <c r="AY353" s="208" t="s">
        <v>137</v>
      </c>
    </row>
    <row r="354" spans="1:65" s="14" customFormat="1" ht="10.199999999999999">
      <c r="B354" s="209"/>
      <c r="C354" s="210"/>
      <c r="D354" s="194" t="s">
        <v>148</v>
      </c>
      <c r="E354" s="211" t="s">
        <v>28</v>
      </c>
      <c r="F354" s="212" t="s">
        <v>1385</v>
      </c>
      <c r="G354" s="210"/>
      <c r="H354" s="213">
        <v>40.450000000000003</v>
      </c>
      <c r="I354" s="214"/>
      <c r="J354" s="210"/>
      <c r="K354" s="210"/>
      <c r="L354" s="215"/>
      <c r="M354" s="216"/>
      <c r="N354" s="217"/>
      <c r="O354" s="217"/>
      <c r="P354" s="217"/>
      <c r="Q354" s="217"/>
      <c r="R354" s="217"/>
      <c r="S354" s="217"/>
      <c r="T354" s="218"/>
      <c r="AT354" s="219" t="s">
        <v>148</v>
      </c>
      <c r="AU354" s="219" t="s">
        <v>82</v>
      </c>
      <c r="AV354" s="14" t="s">
        <v>82</v>
      </c>
      <c r="AW354" s="14" t="s">
        <v>34</v>
      </c>
      <c r="AX354" s="14" t="s">
        <v>73</v>
      </c>
      <c r="AY354" s="219" t="s">
        <v>137</v>
      </c>
    </row>
    <row r="355" spans="1:65" s="13" customFormat="1" ht="10.199999999999999">
      <c r="B355" s="199"/>
      <c r="C355" s="200"/>
      <c r="D355" s="194" t="s">
        <v>148</v>
      </c>
      <c r="E355" s="201" t="s">
        <v>28</v>
      </c>
      <c r="F355" s="202" t="s">
        <v>152</v>
      </c>
      <c r="G355" s="200"/>
      <c r="H355" s="201" t="s">
        <v>28</v>
      </c>
      <c r="I355" s="203"/>
      <c r="J355" s="200"/>
      <c r="K355" s="200"/>
      <c r="L355" s="204"/>
      <c r="M355" s="205"/>
      <c r="N355" s="206"/>
      <c r="O355" s="206"/>
      <c r="P355" s="206"/>
      <c r="Q355" s="206"/>
      <c r="R355" s="206"/>
      <c r="S355" s="206"/>
      <c r="T355" s="207"/>
      <c r="AT355" s="208" t="s">
        <v>148</v>
      </c>
      <c r="AU355" s="208" t="s">
        <v>82</v>
      </c>
      <c r="AV355" s="13" t="s">
        <v>80</v>
      </c>
      <c r="AW355" s="13" t="s">
        <v>34</v>
      </c>
      <c r="AX355" s="13" t="s">
        <v>73</v>
      </c>
      <c r="AY355" s="208" t="s">
        <v>137</v>
      </c>
    </row>
    <row r="356" spans="1:65" s="14" customFormat="1" ht="10.199999999999999">
      <c r="B356" s="209"/>
      <c r="C356" s="210"/>
      <c r="D356" s="194" t="s">
        <v>148</v>
      </c>
      <c r="E356" s="211" t="s">
        <v>28</v>
      </c>
      <c r="F356" s="212" t="s">
        <v>1386</v>
      </c>
      <c r="G356" s="210"/>
      <c r="H356" s="213">
        <v>51.23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148</v>
      </c>
      <c r="AU356" s="219" t="s">
        <v>82</v>
      </c>
      <c r="AV356" s="14" t="s">
        <v>82</v>
      </c>
      <c r="AW356" s="14" t="s">
        <v>34</v>
      </c>
      <c r="AX356" s="14" t="s">
        <v>73</v>
      </c>
      <c r="AY356" s="219" t="s">
        <v>137</v>
      </c>
    </row>
    <row r="357" spans="1:65" s="16" customFormat="1" ht="10.199999999999999">
      <c r="B357" s="231"/>
      <c r="C357" s="232"/>
      <c r="D357" s="194" t="s">
        <v>148</v>
      </c>
      <c r="E357" s="233" t="s">
        <v>28</v>
      </c>
      <c r="F357" s="234" t="s">
        <v>232</v>
      </c>
      <c r="G357" s="232"/>
      <c r="H357" s="235">
        <v>91.68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148</v>
      </c>
      <c r="AU357" s="241" t="s">
        <v>82</v>
      </c>
      <c r="AV357" s="16" t="s">
        <v>162</v>
      </c>
      <c r="AW357" s="16" t="s">
        <v>34</v>
      </c>
      <c r="AX357" s="16" t="s">
        <v>73</v>
      </c>
      <c r="AY357" s="241" t="s">
        <v>137</v>
      </c>
    </row>
    <row r="358" spans="1:65" s="13" customFormat="1" ht="10.199999999999999">
      <c r="B358" s="199"/>
      <c r="C358" s="200"/>
      <c r="D358" s="194" t="s">
        <v>148</v>
      </c>
      <c r="E358" s="201" t="s">
        <v>28</v>
      </c>
      <c r="F358" s="202" t="s">
        <v>1390</v>
      </c>
      <c r="G358" s="200"/>
      <c r="H358" s="201" t="s">
        <v>28</v>
      </c>
      <c r="I358" s="203"/>
      <c r="J358" s="200"/>
      <c r="K358" s="200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148</v>
      </c>
      <c r="AU358" s="208" t="s">
        <v>82</v>
      </c>
      <c r="AV358" s="13" t="s">
        <v>80</v>
      </c>
      <c r="AW358" s="13" t="s">
        <v>34</v>
      </c>
      <c r="AX358" s="13" t="s">
        <v>73</v>
      </c>
      <c r="AY358" s="208" t="s">
        <v>137</v>
      </c>
    </row>
    <row r="359" spans="1:65" s="13" customFormat="1" ht="10.199999999999999">
      <c r="B359" s="199"/>
      <c r="C359" s="200"/>
      <c r="D359" s="194" t="s">
        <v>148</v>
      </c>
      <c r="E359" s="201" t="s">
        <v>28</v>
      </c>
      <c r="F359" s="202" t="s">
        <v>150</v>
      </c>
      <c r="G359" s="200"/>
      <c r="H359" s="201" t="s">
        <v>28</v>
      </c>
      <c r="I359" s="203"/>
      <c r="J359" s="200"/>
      <c r="K359" s="200"/>
      <c r="L359" s="204"/>
      <c r="M359" s="205"/>
      <c r="N359" s="206"/>
      <c r="O359" s="206"/>
      <c r="P359" s="206"/>
      <c r="Q359" s="206"/>
      <c r="R359" s="206"/>
      <c r="S359" s="206"/>
      <c r="T359" s="207"/>
      <c r="AT359" s="208" t="s">
        <v>148</v>
      </c>
      <c r="AU359" s="208" t="s">
        <v>82</v>
      </c>
      <c r="AV359" s="13" t="s">
        <v>80</v>
      </c>
      <c r="AW359" s="13" t="s">
        <v>34</v>
      </c>
      <c r="AX359" s="13" t="s">
        <v>73</v>
      </c>
      <c r="AY359" s="208" t="s">
        <v>137</v>
      </c>
    </row>
    <row r="360" spans="1:65" s="14" customFormat="1" ht="10.199999999999999">
      <c r="B360" s="209"/>
      <c r="C360" s="210"/>
      <c r="D360" s="194" t="s">
        <v>148</v>
      </c>
      <c r="E360" s="211" t="s">
        <v>28</v>
      </c>
      <c r="F360" s="212" t="s">
        <v>1391</v>
      </c>
      <c r="G360" s="210"/>
      <c r="H360" s="213">
        <v>14.61</v>
      </c>
      <c r="I360" s="214"/>
      <c r="J360" s="210"/>
      <c r="K360" s="210"/>
      <c r="L360" s="215"/>
      <c r="M360" s="216"/>
      <c r="N360" s="217"/>
      <c r="O360" s="217"/>
      <c r="P360" s="217"/>
      <c r="Q360" s="217"/>
      <c r="R360" s="217"/>
      <c r="S360" s="217"/>
      <c r="T360" s="218"/>
      <c r="AT360" s="219" t="s">
        <v>148</v>
      </c>
      <c r="AU360" s="219" t="s">
        <v>82</v>
      </c>
      <c r="AV360" s="14" t="s">
        <v>82</v>
      </c>
      <c r="AW360" s="14" t="s">
        <v>34</v>
      </c>
      <c r="AX360" s="14" t="s">
        <v>73</v>
      </c>
      <c r="AY360" s="219" t="s">
        <v>137</v>
      </c>
    </row>
    <row r="361" spans="1:65" s="13" customFormat="1" ht="10.199999999999999">
      <c r="B361" s="199"/>
      <c r="C361" s="200"/>
      <c r="D361" s="194" t="s">
        <v>148</v>
      </c>
      <c r="E361" s="201" t="s">
        <v>28</v>
      </c>
      <c r="F361" s="202" t="s">
        <v>152</v>
      </c>
      <c r="G361" s="200"/>
      <c r="H361" s="201" t="s">
        <v>28</v>
      </c>
      <c r="I361" s="203"/>
      <c r="J361" s="200"/>
      <c r="K361" s="200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148</v>
      </c>
      <c r="AU361" s="208" t="s">
        <v>82</v>
      </c>
      <c r="AV361" s="13" t="s">
        <v>80</v>
      </c>
      <c r="AW361" s="13" t="s">
        <v>34</v>
      </c>
      <c r="AX361" s="13" t="s">
        <v>73</v>
      </c>
      <c r="AY361" s="208" t="s">
        <v>137</v>
      </c>
    </row>
    <row r="362" spans="1:65" s="14" customFormat="1" ht="10.199999999999999">
      <c r="B362" s="209"/>
      <c r="C362" s="210"/>
      <c r="D362" s="194" t="s">
        <v>148</v>
      </c>
      <c r="E362" s="211" t="s">
        <v>28</v>
      </c>
      <c r="F362" s="212" t="s">
        <v>1392</v>
      </c>
      <c r="G362" s="210"/>
      <c r="H362" s="213">
        <v>3.74</v>
      </c>
      <c r="I362" s="214"/>
      <c r="J362" s="210"/>
      <c r="K362" s="210"/>
      <c r="L362" s="215"/>
      <c r="M362" s="216"/>
      <c r="N362" s="217"/>
      <c r="O362" s="217"/>
      <c r="P362" s="217"/>
      <c r="Q362" s="217"/>
      <c r="R362" s="217"/>
      <c r="S362" s="217"/>
      <c r="T362" s="218"/>
      <c r="AT362" s="219" t="s">
        <v>148</v>
      </c>
      <c r="AU362" s="219" t="s">
        <v>82</v>
      </c>
      <c r="AV362" s="14" t="s">
        <v>82</v>
      </c>
      <c r="AW362" s="14" t="s">
        <v>34</v>
      </c>
      <c r="AX362" s="14" t="s">
        <v>73</v>
      </c>
      <c r="AY362" s="219" t="s">
        <v>137</v>
      </c>
    </row>
    <row r="363" spans="1:65" s="16" customFormat="1" ht="10.199999999999999">
      <c r="B363" s="231"/>
      <c r="C363" s="232"/>
      <c r="D363" s="194" t="s">
        <v>148</v>
      </c>
      <c r="E363" s="233" t="s">
        <v>28</v>
      </c>
      <c r="F363" s="234" t="s">
        <v>232</v>
      </c>
      <c r="G363" s="232"/>
      <c r="H363" s="235">
        <v>18.350000000000001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148</v>
      </c>
      <c r="AU363" s="241" t="s">
        <v>82</v>
      </c>
      <c r="AV363" s="16" t="s">
        <v>162</v>
      </c>
      <c r="AW363" s="16" t="s">
        <v>34</v>
      </c>
      <c r="AX363" s="16" t="s">
        <v>73</v>
      </c>
      <c r="AY363" s="241" t="s">
        <v>137</v>
      </c>
    </row>
    <row r="364" spans="1:65" s="15" customFormat="1" ht="10.199999999999999">
      <c r="B364" s="220"/>
      <c r="C364" s="221"/>
      <c r="D364" s="194" t="s">
        <v>148</v>
      </c>
      <c r="E364" s="222" t="s">
        <v>28</v>
      </c>
      <c r="F364" s="223" t="s">
        <v>154</v>
      </c>
      <c r="G364" s="221"/>
      <c r="H364" s="224">
        <v>110.03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148</v>
      </c>
      <c r="AU364" s="230" t="s">
        <v>82</v>
      </c>
      <c r="AV364" s="15" t="s">
        <v>144</v>
      </c>
      <c r="AW364" s="15" t="s">
        <v>34</v>
      </c>
      <c r="AX364" s="15" t="s">
        <v>80</v>
      </c>
      <c r="AY364" s="230" t="s">
        <v>137</v>
      </c>
    </row>
    <row r="365" spans="1:65" s="2" customFormat="1" ht="21.75" customHeight="1">
      <c r="A365" s="36"/>
      <c r="B365" s="37"/>
      <c r="C365" s="181" t="s">
        <v>418</v>
      </c>
      <c r="D365" s="181" t="s">
        <v>139</v>
      </c>
      <c r="E365" s="182" t="s">
        <v>745</v>
      </c>
      <c r="F365" s="183" t="s">
        <v>746</v>
      </c>
      <c r="G365" s="184" t="s">
        <v>214</v>
      </c>
      <c r="H365" s="185">
        <v>86.72</v>
      </c>
      <c r="I365" s="186"/>
      <c r="J365" s="187">
        <f>ROUND(I365*H365,2)</f>
        <v>0</v>
      </c>
      <c r="K365" s="183" t="s">
        <v>143</v>
      </c>
      <c r="L365" s="41"/>
      <c r="M365" s="188" t="s">
        <v>28</v>
      </c>
      <c r="N365" s="189" t="s">
        <v>46</v>
      </c>
      <c r="O365" s="67"/>
      <c r="P365" s="190">
        <f>O365*H365</f>
        <v>0</v>
      </c>
      <c r="Q365" s="190">
        <v>5.1999999999999995E-4</v>
      </c>
      <c r="R365" s="190">
        <f>Q365*H365</f>
        <v>4.5094399999999993E-2</v>
      </c>
      <c r="S365" s="190">
        <v>0</v>
      </c>
      <c r="T365" s="191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2" t="s">
        <v>144</v>
      </c>
      <c r="AT365" s="192" t="s">
        <v>139</v>
      </c>
      <c r="AU365" s="192" t="s">
        <v>82</v>
      </c>
      <c r="AY365" s="19" t="s">
        <v>137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9" t="s">
        <v>144</v>
      </c>
      <c r="BK365" s="193">
        <f>ROUND(I365*H365,2)</f>
        <v>0</v>
      </c>
      <c r="BL365" s="19" t="s">
        <v>144</v>
      </c>
      <c r="BM365" s="192" t="s">
        <v>747</v>
      </c>
    </row>
    <row r="366" spans="1:65" s="2" customFormat="1" ht="19.2">
      <c r="A366" s="36"/>
      <c r="B366" s="37"/>
      <c r="C366" s="38"/>
      <c r="D366" s="194" t="s">
        <v>146</v>
      </c>
      <c r="E366" s="38"/>
      <c r="F366" s="195" t="s">
        <v>748</v>
      </c>
      <c r="G366" s="38"/>
      <c r="H366" s="38"/>
      <c r="I366" s="196"/>
      <c r="J366" s="38"/>
      <c r="K366" s="38"/>
      <c r="L366" s="41"/>
      <c r="M366" s="197"/>
      <c r="N366" s="198"/>
      <c r="O366" s="67"/>
      <c r="P366" s="67"/>
      <c r="Q366" s="67"/>
      <c r="R366" s="67"/>
      <c r="S366" s="67"/>
      <c r="T366" s="68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146</v>
      </c>
      <c r="AU366" s="19" t="s">
        <v>82</v>
      </c>
    </row>
    <row r="367" spans="1:65" s="13" customFormat="1" ht="10.199999999999999">
      <c r="B367" s="199"/>
      <c r="C367" s="200"/>
      <c r="D367" s="194" t="s">
        <v>148</v>
      </c>
      <c r="E367" s="201" t="s">
        <v>28</v>
      </c>
      <c r="F367" s="202" t="s">
        <v>1320</v>
      </c>
      <c r="G367" s="200"/>
      <c r="H367" s="201" t="s">
        <v>28</v>
      </c>
      <c r="I367" s="203"/>
      <c r="J367" s="200"/>
      <c r="K367" s="200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148</v>
      </c>
      <c r="AU367" s="208" t="s">
        <v>82</v>
      </c>
      <c r="AV367" s="13" t="s">
        <v>80</v>
      </c>
      <c r="AW367" s="13" t="s">
        <v>34</v>
      </c>
      <c r="AX367" s="13" t="s">
        <v>73</v>
      </c>
      <c r="AY367" s="208" t="s">
        <v>137</v>
      </c>
    </row>
    <row r="368" spans="1:65" s="13" customFormat="1" ht="20.399999999999999">
      <c r="B368" s="199"/>
      <c r="C368" s="200"/>
      <c r="D368" s="194" t="s">
        <v>148</v>
      </c>
      <c r="E368" s="201" t="s">
        <v>28</v>
      </c>
      <c r="F368" s="202" t="s">
        <v>1053</v>
      </c>
      <c r="G368" s="200"/>
      <c r="H368" s="201" t="s">
        <v>28</v>
      </c>
      <c r="I368" s="203"/>
      <c r="J368" s="200"/>
      <c r="K368" s="200"/>
      <c r="L368" s="204"/>
      <c r="M368" s="205"/>
      <c r="N368" s="206"/>
      <c r="O368" s="206"/>
      <c r="P368" s="206"/>
      <c r="Q368" s="206"/>
      <c r="R368" s="206"/>
      <c r="S368" s="206"/>
      <c r="T368" s="207"/>
      <c r="AT368" s="208" t="s">
        <v>148</v>
      </c>
      <c r="AU368" s="208" t="s">
        <v>82</v>
      </c>
      <c r="AV368" s="13" t="s">
        <v>80</v>
      </c>
      <c r="AW368" s="13" t="s">
        <v>34</v>
      </c>
      <c r="AX368" s="13" t="s">
        <v>73</v>
      </c>
      <c r="AY368" s="208" t="s">
        <v>137</v>
      </c>
    </row>
    <row r="369" spans="1:65" s="13" customFormat="1" ht="10.199999999999999">
      <c r="B369" s="199"/>
      <c r="C369" s="200"/>
      <c r="D369" s="194" t="s">
        <v>148</v>
      </c>
      <c r="E369" s="201" t="s">
        <v>28</v>
      </c>
      <c r="F369" s="202" t="s">
        <v>1399</v>
      </c>
      <c r="G369" s="200"/>
      <c r="H369" s="201" t="s">
        <v>28</v>
      </c>
      <c r="I369" s="203"/>
      <c r="J369" s="200"/>
      <c r="K369" s="200"/>
      <c r="L369" s="204"/>
      <c r="M369" s="205"/>
      <c r="N369" s="206"/>
      <c r="O369" s="206"/>
      <c r="P369" s="206"/>
      <c r="Q369" s="206"/>
      <c r="R369" s="206"/>
      <c r="S369" s="206"/>
      <c r="T369" s="207"/>
      <c r="AT369" s="208" t="s">
        <v>148</v>
      </c>
      <c r="AU369" s="208" t="s">
        <v>82</v>
      </c>
      <c r="AV369" s="13" t="s">
        <v>80</v>
      </c>
      <c r="AW369" s="13" t="s">
        <v>34</v>
      </c>
      <c r="AX369" s="13" t="s">
        <v>73</v>
      </c>
      <c r="AY369" s="208" t="s">
        <v>137</v>
      </c>
    </row>
    <row r="370" spans="1:65" s="13" customFormat="1" ht="10.199999999999999">
      <c r="B370" s="199"/>
      <c r="C370" s="200"/>
      <c r="D370" s="194" t="s">
        <v>148</v>
      </c>
      <c r="E370" s="201" t="s">
        <v>28</v>
      </c>
      <c r="F370" s="202" t="s">
        <v>1400</v>
      </c>
      <c r="G370" s="200"/>
      <c r="H370" s="201" t="s">
        <v>28</v>
      </c>
      <c r="I370" s="203"/>
      <c r="J370" s="200"/>
      <c r="K370" s="200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148</v>
      </c>
      <c r="AU370" s="208" t="s">
        <v>82</v>
      </c>
      <c r="AV370" s="13" t="s">
        <v>80</v>
      </c>
      <c r="AW370" s="13" t="s">
        <v>34</v>
      </c>
      <c r="AX370" s="13" t="s">
        <v>73</v>
      </c>
      <c r="AY370" s="208" t="s">
        <v>137</v>
      </c>
    </row>
    <row r="371" spans="1:65" s="14" customFormat="1" ht="10.199999999999999">
      <c r="B371" s="209"/>
      <c r="C371" s="210"/>
      <c r="D371" s="194" t="s">
        <v>148</v>
      </c>
      <c r="E371" s="211" t="s">
        <v>28</v>
      </c>
      <c r="F371" s="212" t="s">
        <v>1401</v>
      </c>
      <c r="G371" s="210"/>
      <c r="H371" s="213">
        <v>18.62</v>
      </c>
      <c r="I371" s="214"/>
      <c r="J371" s="210"/>
      <c r="K371" s="210"/>
      <c r="L371" s="215"/>
      <c r="M371" s="216"/>
      <c r="N371" s="217"/>
      <c r="O371" s="217"/>
      <c r="P371" s="217"/>
      <c r="Q371" s="217"/>
      <c r="R371" s="217"/>
      <c r="S371" s="217"/>
      <c r="T371" s="218"/>
      <c r="AT371" s="219" t="s">
        <v>148</v>
      </c>
      <c r="AU371" s="219" t="s">
        <v>82</v>
      </c>
      <c r="AV371" s="14" t="s">
        <v>82</v>
      </c>
      <c r="AW371" s="14" t="s">
        <v>34</v>
      </c>
      <c r="AX371" s="14" t="s">
        <v>73</v>
      </c>
      <c r="AY371" s="219" t="s">
        <v>137</v>
      </c>
    </row>
    <row r="372" spans="1:65" s="13" customFormat="1" ht="10.199999999999999">
      <c r="B372" s="199"/>
      <c r="C372" s="200"/>
      <c r="D372" s="194" t="s">
        <v>148</v>
      </c>
      <c r="E372" s="201" t="s">
        <v>28</v>
      </c>
      <c r="F372" s="202" t="s">
        <v>1402</v>
      </c>
      <c r="G372" s="200"/>
      <c r="H372" s="201" t="s">
        <v>28</v>
      </c>
      <c r="I372" s="203"/>
      <c r="J372" s="200"/>
      <c r="K372" s="200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148</v>
      </c>
      <c r="AU372" s="208" t="s">
        <v>82</v>
      </c>
      <c r="AV372" s="13" t="s">
        <v>80</v>
      </c>
      <c r="AW372" s="13" t="s">
        <v>34</v>
      </c>
      <c r="AX372" s="13" t="s">
        <v>73</v>
      </c>
      <c r="AY372" s="208" t="s">
        <v>137</v>
      </c>
    </row>
    <row r="373" spans="1:65" s="14" customFormat="1" ht="10.199999999999999">
      <c r="B373" s="209"/>
      <c r="C373" s="210"/>
      <c r="D373" s="194" t="s">
        <v>148</v>
      </c>
      <c r="E373" s="211" t="s">
        <v>28</v>
      </c>
      <c r="F373" s="212" t="s">
        <v>1403</v>
      </c>
      <c r="G373" s="210"/>
      <c r="H373" s="213">
        <v>5.32</v>
      </c>
      <c r="I373" s="214"/>
      <c r="J373" s="210"/>
      <c r="K373" s="210"/>
      <c r="L373" s="215"/>
      <c r="M373" s="216"/>
      <c r="N373" s="217"/>
      <c r="O373" s="217"/>
      <c r="P373" s="217"/>
      <c r="Q373" s="217"/>
      <c r="R373" s="217"/>
      <c r="S373" s="217"/>
      <c r="T373" s="218"/>
      <c r="AT373" s="219" t="s">
        <v>148</v>
      </c>
      <c r="AU373" s="219" t="s">
        <v>82</v>
      </c>
      <c r="AV373" s="14" t="s">
        <v>82</v>
      </c>
      <c r="AW373" s="14" t="s">
        <v>34</v>
      </c>
      <c r="AX373" s="14" t="s">
        <v>73</v>
      </c>
      <c r="AY373" s="219" t="s">
        <v>137</v>
      </c>
    </row>
    <row r="374" spans="1:65" s="16" customFormat="1" ht="10.199999999999999">
      <c r="B374" s="231"/>
      <c r="C374" s="232"/>
      <c r="D374" s="194" t="s">
        <v>148</v>
      </c>
      <c r="E374" s="233" t="s">
        <v>28</v>
      </c>
      <c r="F374" s="234" t="s">
        <v>232</v>
      </c>
      <c r="G374" s="232"/>
      <c r="H374" s="235">
        <v>23.94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148</v>
      </c>
      <c r="AU374" s="241" t="s">
        <v>82</v>
      </c>
      <c r="AV374" s="16" t="s">
        <v>162</v>
      </c>
      <c r="AW374" s="16" t="s">
        <v>34</v>
      </c>
      <c r="AX374" s="16" t="s">
        <v>73</v>
      </c>
      <c r="AY374" s="241" t="s">
        <v>137</v>
      </c>
    </row>
    <row r="375" spans="1:65" s="13" customFormat="1" ht="10.199999999999999">
      <c r="B375" s="199"/>
      <c r="C375" s="200"/>
      <c r="D375" s="194" t="s">
        <v>148</v>
      </c>
      <c r="E375" s="201" t="s">
        <v>28</v>
      </c>
      <c r="F375" s="202" t="s">
        <v>1404</v>
      </c>
      <c r="G375" s="200"/>
      <c r="H375" s="201" t="s">
        <v>28</v>
      </c>
      <c r="I375" s="203"/>
      <c r="J375" s="200"/>
      <c r="K375" s="200"/>
      <c r="L375" s="204"/>
      <c r="M375" s="205"/>
      <c r="N375" s="206"/>
      <c r="O375" s="206"/>
      <c r="P375" s="206"/>
      <c r="Q375" s="206"/>
      <c r="R375" s="206"/>
      <c r="S375" s="206"/>
      <c r="T375" s="207"/>
      <c r="AT375" s="208" t="s">
        <v>148</v>
      </c>
      <c r="AU375" s="208" t="s">
        <v>82</v>
      </c>
      <c r="AV375" s="13" t="s">
        <v>80</v>
      </c>
      <c r="AW375" s="13" t="s">
        <v>34</v>
      </c>
      <c r="AX375" s="13" t="s">
        <v>73</v>
      </c>
      <c r="AY375" s="208" t="s">
        <v>137</v>
      </c>
    </row>
    <row r="376" spans="1:65" s="13" customFormat="1" ht="10.199999999999999">
      <c r="B376" s="199"/>
      <c r="C376" s="200"/>
      <c r="D376" s="194" t="s">
        <v>148</v>
      </c>
      <c r="E376" s="201" t="s">
        <v>28</v>
      </c>
      <c r="F376" s="202" t="s">
        <v>1405</v>
      </c>
      <c r="G376" s="200"/>
      <c r="H376" s="201" t="s">
        <v>28</v>
      </c>
      <c r="I376" s="203"/>
      <c r="J376" s="200"/>
      <c r="K376" s="200"/>
      <c r="L376" s="204"/>
      <c r="M376" s="205"/>
      <c r="N376" s="206"/>
      <c r="O376" s="206"/>
      <c r="P376" s="206"/>
      <c r="Q376" s="206"/>
      <c r="R376" s="206"/>
      <c r="S376" s="206"/>
      <c r="T376" s="207"/>
      <c r="AT376" s="208" t="s">
        <v>148</v>
      </c>
      <c r="AU376" s="208" t="s">
        <v>82</v>
      </c>
      <c r="AV376" s="13" t="s">
        <v>80</v>
      </c>
      <c r="AW376" s="13" t="s">
        <v>34</v>
      </c>
      <c r="AX376" s="13" t="s">
        <v>73</v>
      </c>
      <c r="AY376" s="208" t="s">
        <v>137</v>
      </c>
    </row>
    <row r="377" spans="1:65" s="14" customFormat="1" ht="10.199999999999999">
      <c r="B377" s="209"/>
      <c r="C377" s="210"/>
      <c r="D377" s="194" t="s">
        <v>148</v>
      </c>
      <c r="E377" s="211" t="s">
        <v>28</v>
      </c>
      <c r="F377" s="212" t="s">
        <v>1406</v>
      </c>
      <c r="G377" s="210"/>
      <c r="H377" s="213">
        <v>38.270000000000003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148</v>
      </c>
      <c r="AU377" s="219" t="s">
        <v>82</v>
      </c>
      <c r="AV377" s="14" t="s">
        <v>82</v>
      </c>
      <c r="AW377" s="14" t="s">
        <v>34</v>
      </c>
      <c r="AX377" s="14" t="s">
        <v>73</v>
      </c>
      <c r="AY377" s="219" t="s">
        <v>137</v>
      </c>
    </row>
    <row r="378" spans="1:65" s="13" customFormat="1" ht="10.199999999999999">
      <c r="B378" s="199"/>
      <c r="C378" s="200"/>
      <c r="D378" s="194" t="s">
        <v>148</v>
      </c>
      <c r="E378" s="201" t="s">
        <v>28</v>
      </c>
      <c r="F378" s="202" t="s">
        <v>1407</v>
      </c>
      <c r="G378" s="200"/>
      <c r="H378" s="201" t="s">
        <v>28</v>
      </c>
      <c r="I378" s="203"/>
      <c r="J378" s="200"/>
      <c r="K378" s="200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148</v>
      </c>
      <c r="AU378" s="208" t="s">
        <v>82</v>
      </c>
      <c r="AV378" s="13" t="s">
        <v>80</v>
      </c>
      <c r="AW378" s="13" t="s">
        <v>34</v>
      </c>
      <c r="AX378" s="13" t="s">
        <v>73</v>
      </c>
      <c r="AY378" s="208" t="s">
        <v>137</v>
      </c>
    </row>
    <row r="379" spans="1:65" s="14" customFormat="1" ht="10.199999999999999">
      <c r="B379" s="209"/>
      <c r="C379" s="210"/>
      <c r="D379" s="194" t="s">
        <v>148</v>
      </c>
      <c r="E379" s="211" t="s">
        <v>28</v>
      </c>
      <c r="F379" s="212" t="s">
        <v>1408</v>
      </c>
      <c r="G379" s="210"/>
      <c r="H379" s="213">
        <v>24.51</v>
      </c>
      <c r="I379" s="214"/>
      <c r="J379" s="210"/>
      <c r="K379" s="210"/>
      <c r="L379" s="215"/>
      <c r="M379" s="216"/>
      <c r="N379" s="217"/>
      <c r="O379" s="217"/>
      <c r="P379" s="217"/>
      <c r="Q379" s="217"/>
      <c r="R379" s="217"/>
      <c r="S379" s="217"/>
      <c r="T379" s="218"/>
      <c r="AT379" s="219" t="s">
        <v>148</v>
      </c>
      <c r="AU379" s="219" t="s">
        <v>82</v>
      </c>
      <c r="AV379" s="14" t="s">
        <v>82</v>
      </c>
      <c r="AW379" s="14" t="s">
        <v>34</v>
      </c>
      <c r="AX379" s="14" t="s">
        <v>73</v>
      </c>
      <c r="AY379" s="219" t="s">
        <v>137</v>
      </c>
    </row>
    <row r="380" spans="1:65" s="16" customFormat="1" ht="10.199999999999999">
      <c r="B380" s="231"/>
      <c r="C380" s="232"/>
      <c r="D380" s="194" t="s">
        <v>148</v>
      </c>
      <c r="E380" s="233" t="s">
        <v>28</v>
      </c>
      <c r="F380" s="234" t="s">
        <v>232</v>
      </c>
      <c r="G380" s="232"/>
      <c r="H380" s="235">
        <v>62.78</v>
      </c>
      <c r="I380" s="236"/>
      <c r="J380" s="232"/>
      <c r="K380" s="232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148</v>
      </c>
      <c r="AU380" s="241" t="s">
        <v>82</v>
      </c>
      <c r="AV380" s="16" t="s">
        <v>162</v>
      </c>
      <c r="AW380" s="16" t="s">
        <v>34</v>
      </c>
      <c r="AX380" s="16" t="s">
        <v>73</v>
      </c>
      <c r="AY380" s="241" t="s">
        <v>137</v>
      </c>
    </row>
    <row r="381" spans="1:65" s="15" customFormat="1" ht="10.199999999999999">
      <c r="B381" s="220"/>
      <c r="C381" s="221"/>
      <c r="D381" s="194" t="s">
        <v>148</v>
      </c>
      <c r="E381" s="222" t="s">
        <v>28</v>
      </c>
      <c r="F381" s="223" t="s">
        <v>154</v>
      </c>
      <c r="G381" s="221"/>
      <c r="H381" s="224">
        <v>86.720000000000013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148</v>
      </c>
      <c r="AU381" s="230" t="s">
        <v>82</v>
      </c>
      <c r="AV381" s="15" t="s">
        <v>144</v>
      </c>
      <c r="AW381" s="15" t="s">
        <v>34</v>
      </c>
      <c r="AX381" s="15" t="s">
        <v>80</v>
      </c>
      <c r="AY381" s="230" t="s">
        <v>137</v>
      </c>
    </row>
    <row r="382" spans="1:65" s="2" customFormat="1" ht="16.5" customHeight="1">
      <c r="A382" s="36"/>
      <c r="B382" s="37"/>
      <c r="C382" s="242" t="s">
        <v>424</v>
      </c>
      <c r="D382" s="242" t="s">
        <v>354</v>
      </c>
      <c r="E382" s="243" t="s">
        <v>763</v>
      </c>
      <c r="F382" s="244" t="s">
        <v>764</v>
      </c>
      <c r="G382" s="245" t="s">
        <v>357</v>
      </c>
      <c r="H382" s="246">
        <v>9.4E-2</v>
      </c>
      <c r="I382" s="247"/>
      <c r="J382" s="248">
        <f>ROUND(I382*H382,2)</f>
        <v>0</v>
      </c>
      <c r="K382" s="244" t="s">
        <v>143</v>
      </c>
      <c r="L382" s="249"/>
      <c r="M382" s="250" t="s">
        <v>28</v>
      </c>
      <c r="N382" s="251" t="s">
        <v>46</v>
      </c>
      <c r="O382" s="67"/>
      <c r="P382" s="190">
        <f>O382*H382</f>
        <v>0</v>
      </c>
      <c r="Q382" s="190">
        <v>1</v>
      </c>
      <c r="R382" s="190">
        <f>Q382*H382</f>
        <v>9.4E-2</v>
      </c>
      <c r="S382" s="190">
        <v>0</v>
      </c>
      <c r="T382" s="191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92" t="s">
        <v>203</v>
      </c>
      <c r="AT382" s="192" t="s">
        <v>354</v>
      </c>
      <c r="AU382" s="192" t="s">
        <v>82</v>
      </c>
      <c r="AY382" s="19" t="s">
        <v>137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9" t="s">
        <v>144</v>
      </c>
      <c r="BK382" s="193">
        <f>ROUND(I382*H382,2)</f>
        <v>0</v>
      </c>
      <c r="BL382" s="19" t="s">
        <v>144</v>
      </c>
      <c r="BM382" s="192" t="s">
        <v>765</v>
      </c>
    </row>
    <row r="383" spans="1:65" s="2" customFormat="1" ht="10.199999999999999">
      <c r="A383" s="36"/>
      <c r="B383" s="37"/>
      <c r="C383" s="38"/>
      <c r="D383" s="194" t="s">
        <v>146</v>
      </c>
      <c r="E383" s="38"/>
      <c r="F383" s="195" t="s">
        <v>766</v>
      </c>
      <c r="G383" s="38"/>
      <c r="H383" s="38"/>
      <c r="I383" s="196"/>
      <c r="J383" s="38"/>
      <c r="K383" s="38"/>
      <c r="L383" s="41"/>
      <c r="M383" s="197"/>
      <c r="N383" s="198"/>
      <c r="O383" s="67"/>
      <c r="P383" s="67"/>
      <c r="Q383" s="67"/>
      <c r="R383" s="67"/>
      <c r="S383" s="67"/>
      <c r="T383" s="68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146</v>
      </c>
      <c r="AU383" s="19" t="s">
        <v>82</v>
      </c>
    </row>
    <row r="384" spans="1:65" s="13" customFormat="1" ht="10.199999999999999">
      <c r="B384" s="199"/>
      <c r="C384" s="200"/>
      <c r="D384" s="194" t="s">
        <v>148</v>
      </c>
      <c r="E384" s="201" t="s">
        <v>28</v>
      </c>
      <c r="F384" s="202" t="s">
        <v>1409</v>
      </c>
      <c r="G384" s="200"/>
      <c r="H384" s="201" t="s">
        <v>28</v>
      </c>
      <c r="I384" s="203"/>
      <c r="J384" s="200"/>
      <c r="K384" s="200"/>
      <c r="L384" s="204"/>
      <c r="M384" s="205"/>
      <c r="N384" s="206"/>
      <c r="O384" s="206"/>
      <c r="P384" s="206"/>
      <c r="Q384" s="206"/>
      <c r="R384" s="206"/>
      <c r="S384" s="206"/>
      <c r="T384" s="207"/>
      <c r="AT384" s="208" t="s">
        <v>148</v>
      </c>
      <c r="AU384" s="208" t="s">
        <v>82</v>
      </c>
      <c r="AV384" s="13" t="s">
        <v>80</v>
      </c>
      <c r="AW384" s="13" t="s">
        <v>34</v>
      </c>
      <c r="AX384" s="13" t="s">
        <v>73</v>
      </c>
      <c r="AY384" s="208" t="s">
        <v>137</v>
      </c>
    </row>
    <row r="385" spans="2:63" s="13" customFormat="1" ht="10.199999999999999">
      <c r="B385" s="199"/>
      <c r="C385" s="200"/>
      <c r="D385" s="194" t="s">
        <v>148</v>
      </c>
      <c r="E385" s="201" t="s">
        <v>28</v>
      </c>
      <c r="F385" s="202" t="s">
        <v>1399</v>
      </c>
      <c r="G385" s="200"/>
      <c r="H385" s="201" t="s">
        <v>28</v>
      </c>
      <c r="I385" s="203"/>
      <c r="J385" s="200"/>
      <c r="K385" s="200"/>
      <c r="L385" s="204"/>
      <c r="M385" s="205"/>
      <c r="N385" s="206"/>
      <c r="O385" s="206"/>
      <c r="P385" s="206"/>
      <c r="Q385" s="206"/>
      <c r="R385" s="206"/>
      <c r="S385" s="206"/>
      <c r="T385" s="207"/>
      <c r="AT385" s="208" t="s">
        <v>148</v>
      </c>
      <c r="AU385" s="208" t="s">
        <v>82</v>
      </c>
      <c r="AV385" s="13" t="s">
        <v>80</v>
      </c>
      <c r="AW385" s="13" t="s">
        <v>34</v>
      </c>
      <c r="AX385" s="13" t="s">
        <v>73</v>
      </c>
      <c r="AY385" s="208" t="s">
        <v>137</v>
      </c>
    </row>
    <row r="386" spans="2:63" s="13" customFormat="1" ht="10.199999999999999">
      <c r="B386" s="199"/>
      <c r="C386" s="200"/>
      <c r="D386" s="194" t="s">
        <v>148</v>
      </c>
      <c r="E386" s="201" t="s">
        <v>28</v>
      </c>
      <c r="F386" s="202" t="s">
        <v>1410</v>
      </c>
      <c r="G386" s="200"/>
      <c r="H386" s="201" t="s">
        <v>28</v>
      </c>
      <c r="I386" s="203"/>
      <c r="J386" s="200"/>
      <c r="K386" s="200"/>
      <c r="L386" s="204"/>
      <c r="M386" s="205"/>
      <c r="N386" s="206"/>
      <c r="O386" s="206"/>
      <c r="P386" s="206"/>
      <c r="Q386" s="206"/>
      <c r="R386" s="206"/>
      <c r="S386" s="206"/>
      <c r="T386" s="207"/>
      <c r="AT386" s="208" t="s">
        <v>148</v>
      </c>
      <c r="AU386" s="208" t="s">
        <v>82</v>
      </c>
      <c r="AV386" s="13" t="s">
        <v>80</v>
      </c>
      <c r="AW386" s="13" t="s">
        <v>34</v>
      </c>
      <c r="AX386" s="13" t="s">
        <v>73</v>
      </c>
      <c r="AY386" s="208" t="s">
        <v>137</v>
      </c>
    </row>
    <row r="387" spans="2:63" s="14" customFormat="1" ht="10.199999999999999">
      <c r="B387" s="209"/>
      <c r="C387" s="210"/>
      <c r="D387" s="194" t="s">
        <v>148</v>
      </c>
      <c r="E387" s="211" t="s">
        <v>28</v>
      </c>
      <c r="F387" s="212" t="s">
        <v>1411</v>
      </c>
      <c r="G387" s="210"/>
      <c r="H387" s="213">
        <v>2.1999999999999999E-2</v>
      </c>
      <c r="I387" s="214"/>
      <c r="J387" s="210"/>
      <c r="K387" s="210"/>
      <c r="L387" s="215"/>
      <c r="M387" s="216"/>
      <c r="N387" s="217"/>
      <c r="O387" s="217"/>
      <c r="P387" s="217"/>
      <c r="Q387" s="217"/>
      <c r="R387" s="217"/>
      <c r="S387" s="217"/>
      <c r="T387" s="218"/>
      <c r="AT387" s="219" t="s">
        <v>148</v>
      </c>
      <c r="AU387" s="219" t="s">
        <v>82</v>
      </c>
      <c r="AV387" s="14" t="s">
        <v>82</v>
      </c>
      <c r="AW387" s="14" t="s">
        <v>34</v>
      </c>
      <c r="AX387" s="14" t="s">
        <v>73</v>
      </c>
      <c r="AY387" s="219" t="s">
        <v>137</v>
      </c>
    </row>
    <row r="388" spans="2:63" s="13" customFormat="1" ht="10.199999999999999">
      <c r="B388" s="199"/>
      <c r="C388" s="200"/>
      <c r="D388" s="194" t="s">
        <v>148</v>
      </c>
      <c r="E388" s="201" t="s">
        <v>28</v>
      </c>
      <c r="F388" s="202" t="s">
        <v>1412</v>
      </c>
      <c r="G388" s="200"/>
      <c r="H388" s="201" t="s">
        <v>28</v>
      </c>
      <c r="I388" s="203"/>
      <c r="J388" s="200"/>
      <c r="K388" s="200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148</v>
      </c>
      <c r="AU388" s="208" t="s">
        <v>82</v>
      </c>
      <c r="AV388" s="13" t="s">
        <v>80</v>
      </c>
      <c r="AW388" s="13" t="s">
        <v>34</v>
      </c>
      <c r="AX388" s="13" t="s">
        <v>73</v>
      </c>
      <c r="AY388" s="208" t="s">
        <v>137</v>
      </c>
    </row>
    <row r="389" spans="2:63" s="14" customFormat="1" ht="10.199999999999999">
      <c r="B389" s="209"/>
      <c r="C389" s="210"/>
      <c r="D389" s="194" t="s">
        <v>148</v>
      </c>
      <c r="E389" s="211" t="s">
        <v>28</v>
      </c>
      <c r="F389" s="212" t="s">
        <v>1413</v>
      </c>
      <c r="G389" s="210"/>
      <c r="H389" s="213">
        <v>6.0000000000000001E-3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148</v>
      </c>
      <c r="AU389" s="219" t="s">
        <v>82</v>
      </c>
      <c r="AV389" s="14" t="s">
        <v>82</v>
      </c>
      <c r="AW389" s="14" t="s">
        <v>34</v>
      </c>
      <c r="AX389" s="14" t="s">
        <v>73</v>
      </c>
      <c r="AY389" s="219" t="s">
        <v>137</v>
      </c>
    </row>
    <row r="390" spans="2:63" s="16" customFormat="1" ht="10.199999999999999">
      <c r="B390" s="231"/>
      <c r="C390" s="232"/>
      <c r="D390" s="194" t="s">
        <v>148</v>
      </c>
      <c r="E390" s="233" t="s">
        <v>28</v>
      </c>
      <c r="F390" s="234" t="s">
        <v>232</v>
      </c>
      <c r="G390" s="232"/>
      <c r="H390" s="235">
        <v>2.7999999999999997E-2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148</v>
      </c>
      <c r="AU390" s="241" t="s">
        <v>82</v>
      </c>
      <c r="AV390" s="16" t="s">
        <v>162</v>
      </c>
      <c r="AW390" s="16" t="s">
        <v>34</v>
      </c>
      <c r="AX390" s="16" t="s">
        <v>73</v>
      </c>
      <c r="AY390" s="241" t="s">
        <v>137</v>
      </c>
    </row>
    <row r="391" spans="2:63" s="13" customFormat="1" ht="10.199999999999999">
      <c r="B391" s="199"/>
      <c r="C391" s="200"/>
      <c r="D391" s="194" t="s">
        <v>148</v>
      </c>
      <c r="E391" s="201" t="s">
        <v>28</v>
      </c>
      <c r="F391" s="202" t="s">
        <v>1404</v>
      </c>
      <c r="G391" s="200"/>
      <c r="H391" s="201" t="s">
        <v>28</v>
      </c>
      <c r="I391" s="203"/>
      <c r="J391" s="200"/>
      <c r="K391" s="200"/>
      <c r="L391" s="204"/>
      <c r="M391" s="205"/>
      <c r="N391" s="206"/>
      <c r="O391" s="206"/>
      <c r="P391" s="206"/>
      <c r="Q391" s="206"/>
      <c r="R391" s="206"/>
      <c r="S391" s="206"/>
      <c r="T391" s="207"/>
      <c r="AT391" s="208" t="s">
        <v>148</v>
      </c>
      <c r="AU391" s="208" t="s">
        <v>82</v>
      </c>
      <c r="AV391" s="13" t="s">
        <v>80</v>
      </c>
      <c r="AW391" s="13" t="s">
        <v>34</v>
      </c>
      <c r="AX391" s="13" t="s">
        <v>73</v>
      </c>
      <c r="AY391" s="208" t="s">
        <v>137</v>
      </c>
    </row>
    <row r="392" spans="2:63" s="13" customFormat="1" ht="10.199999999999999">
      <c r="B392" s="199"/>
      <c r="C392" s="200"/>
      <c r="D392" s="194" t="s">
        <v>148</v>
      </c>
      <c r="E392" s="201" t="s">
        <v>28</v>
      </c>
      <c r="F392" s="202" t="s">
        <v>1414</v>
      </c>
      <c r="G392" s="200"/>
      <c r="H392" s="201" t="s">
        <v>28</v>
      </c>
      <c r="I392" s="203"/>
      <c r="J392" s="200"/>
      <c r="K392" s="200"/>
      <c r="L392" s="204"/>
      <c r="M392" s="205"/>
      <c r="N392" s="206"/>
      <c r="O392" s="206"/>
      <c r="P392" s="206"/>
      <c r="Q392" s="206"/>
      <c r="R392" s="206"/>
      <c r="S392" s="206"/>
      <c r="T392" s="207"/>
      <c r="AT392" s="208" t="s">
        <v>148</v>
      </c>
      <c r="AU392" s="208" t="s">
        <v>82</v>
      </c>
      <c r="AV392" s="13" t="s">
        <v>80</v>
      </c>
      <c r="AW392" s="13" t="s">
        <v>34</v>
      </c>
      <c r="AX392" s="13" t="s">
        <v>73</v>
      </c>
      <c r="AY392" s="208" t="s">
        <v>137</v>
      </c>
    </row>
    <row r="393" spans="2:63" s="14" customFormat="1" ht="10.199999999999999">
      <c r="B393" s="209"/>
      <c r="C393" s="210"/>
      <c r="D393" s="194" t="s">
        <v>148</v>
      </c>
      <c r="E393" s="211" t="s">
        <v>28</v>
      </c>
      <c r="F393" s="212" t="s">
        <v>1415</v>
      </c>
      <c r="G393" s="210"/>
      <c r="H393" s="213">
        <v>0.04</v>
      </c>
      <c r="I393" s="214"/>
      <c r="J393" s="210"/>
      <c r="K393" s="210"/>
      <c r="L393" s="215"/>
      <c r="M393" s="216"/>
      <c r="N393" s="217"/>
      <c r="O393" s="217"/>
      <c r="P393" s="217"/>
      <c r="Q393" s="217"/>
      <c r="R393" s="217"/>
      <c r="S393" s="217"/>
      <c r="T393" s="218"/>
      <c r="AT393" s="219" t="s">
        <v>148</v>
      </c>
      <c r="AU393" s="219" t="s">
        <v>82</v>
      </c>
      <c r="AV393" s="14" t="s">
        <v>82</v>
      </c>
      <c r="AW393" s="14" t="s">
        <v>34</v>
      </c>
      <c r="AX393" s="14" t="s">
        <v>73</v>
      </c>
      <c r="AY393" s="219" t="s">
        <v>137</v>
      </c>
    </row>
    <row r="394" spans="2:63" s="13" customFormat="1" ht="10.199999999999999">
      <c r="B394" s="199"/>
      <c r="C394" s="200"/>
      <c r="D394" s="194" t="s">
        <v>148</v>
      </c>
      <c r="E394" s="201" t="s">
        <v>28</v>
      </c>
      <c r="F394" s="202" t="s">
        <v>1416</v>
      </c>
      <c r="G394" s="200"/>
      <c r="H394" s="201" t="s">
        <v>28</v>
      </c>
      <c r="I394" s="203"/>
      <c r="J394" s="200"/>
      <c r="K394" s="200"/>
      <c r="L394" s="204"/>
      <c r="M394" s="205"/>
      <c r="N394" s="206"/>
      <c r="O394" s="206"/>
      <c r="P394" s="206"/>
      <c r="Q394" s="206"/>
      <c r="R394" s="206"/>
      <c r="S394" s="206"/>
      <c r="T394" s="207"/>
      <c r="AT394" s="208" t="s">
        <v>148</v>
      </c>
      <c r="AU394" s="208" t="s">
        <v>82</v>
      </c>
      <c r="AV394" s="13" t="s">
        <v>80</v>
      </c>
      <c r="AW394" s="13" t="s">
        <v>34</v>
      </c>
      <c r="AX394" s="13" t="s">
        <v>73</v>
      </c>
      <c r="AY394" s="208" t="s">
        <v>137</v>
      </c>
    </row>
    <row r="395" spans="2:63" s="14" customFormat="1" ht="10.199999999999999">
      <c r="B395" s="209"/>
      <c r="C395" s="210"/>
      <c r="D395" s="194" t="s">
        <v>148</v>
      </c>
      <c r="E395" s="211" t="s">
        <v>28</v>
      </c>
      <c r="F395" s="212" t="s">
        <v>1417</v>
      </c>
      <c r="G395" s="210"/>
      <c r="H395" s="213">
        <v>2.1999999999999999E-2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148</v>
      </c>
      <c r="AU395" s="219" t="s">
        <v>82</v>
      </c>
      <c r="AV395" s="14" t="s">
        <v>82</v>
      </c>
      <c r="AW395" s="14" t="s">
        <v>34</v>
      </c>
      <c r="AX395" s="14" t="s">
        <v>73</v>
      </c>
      <c r="AY395" s="219" t="s">
        <v>137</v>
      </c>
    </row>
    <row r="396" spans="2:63" s="14" customFormat="1" ht="10.199999999999999">
      <c r="B396" s="209"/>
      <c r="C396" s="210"/>
      <c r="D396" s="194" t="s">
        <v>148</v>
      </c>
      <c r="E396" s="211" t="s">
        <v>28</v>
      </c>
      <c r="F396" s="212" t="s">
        <v>1418</v>
      </c>
      <c r="G396" s="210"/>
      <c r="H396" s="213">
        <v>1E-3</v>
      </c>
      <c r="I396" s="214"/>
      <c r="J396" s="210"/>
      <c r="K396" s="210"/>
      <c r="L396" s="215"/>
      <c r="M396" s="216"/>
      <c r="N396" s="217"/>
      <c r="O396" s="217"/>
      <c r="P396" s="217"/>
      <c r="Q396" s="217"/>
      <c r="R396" s="217"/>
      <c r="S396" s="217"/>
      <c r="T396" s="218"/>
      <c r="AT396" s="219" t="s">
        <v>148</v>
      </c>
      <c r="AU396" s="219" t="s">
        <v>82</v>
      </c>
      <c r="AV396" s="14" t="s">
        <v>82</v>
      </c>
      <c r="AW396" s="14" t="s">
        <v>34</v>
      </c>
      <c r="AX396" s="14" t="s">
        <v>73</v>
      </c>
      <c r="AY396" s="219" t="s">
        <v>137</v>
      </c>
    </row>
    <row r="397" spans="2:63" s="14" customFormat="1" ht="10.199999999999999">
      <c r="B397" s="209"/>
      <c r="C397" s="210"/>
      <c r="D397" s="194" t="s">
        <v>148</v>
      </c>
      <c r="E397" s="211" t="s">
        <v>28</v>
      </c>
      <c r="F397" s="212" t="s">
        <v>1419</v>
      </c>
      <c r="G397" s="210"/>
      <c r="H397" s="213">
        <v>3.0000000000000001E-3</v>
      </c>
      <c r="I397" s="214"/>
      <c r="J397" s="210"/>
      <c r="K397" s="210"/>
      <c r="L397" s="215"/>
      <c r="M397" s="216"/>
      <c r="N397" s="217"/>
      <c r="O397" s="217"/>
      <c r="P397" s="217"/>
      <c r="Q397" s="217"/>
      <c r="R397" s="217"/>
      <c r="S397" s="217"/>
      <c r="T397" s="218"/>
      <c r="AT397" s="219" t="s">
        <v>148</v>
      </c>
      <c r="AU397" s="219" t="s">
        <v>82</v>
      </c>
      <c r="AV397" s="14" t="s">
        <v>82</v>
      </c>
      <c r="AW397" s="14" t="s">
        <v>34</v>
      </c>
      <c r="AX397" s="14" t="s">
        <v>73</v>
      </c>
      <c r="AY397" s="219" t="s">
        <v>137</v>
      </c>
    </row>
    <row r="398" spans="2:63" s="16" customFormat="1" ht="10.199999999999999">
      <c r="B398" s="231"/>
      <c r="C398" s="232"/>
      <c r="D398" s="194" t="s">
        <v>148</v>
      </c>
      <c r="E398" s="233" t="s">
        <v>28</v>
      </c>
      <c r="F398" s="234" t="s">
        <v>232</v>
      </c>
      <c r="G398" s="232"/>
      <c r="H398" s="235">
        <v>6.6000000000000003E-2</v>
      </c>
      <c r="I398" s="236"/>
      <c r="J398" s="232"/>
      <c r="K398" s="232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148</v>
      </c>
      <c r="AU398" s="241" t="s">
        <v>82</v>
      </c>
      <c r="AV398" s="16" t="s">
        <v>162</v>
      </c>
      <c r="AW398" s="16" t="s">
        <v>34</v>
      </c>
      <c r="AX398" s="16" t="s">
        <v>73</v>
      </c>
      <c r="AY398" s="241" t="s">
        <v>137</v>
      </c>
    </row>
    <row r="399" spans="2:63" s="15" customFormat="1" ht="10.199999999999999">
      <c r="B399" s="220"/>
      <c r="C399" s="221"/>
      <c r="D399" s="194" t="s">
        <v>148</v>
      </c>
      <c r="E399" s="222" t="s">
        <v>28</v>
      </c>
      <c r="F399" s="223" t="s">
        <v>154</v>
      </c>
      <c r="G399" s="221"/>
      <c r="H399" s="224">
        <v>9.4E-2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148</v>
      </c>
      <c r="AU399" s="230" t="s">
        <v>82</v>
      </c>
      <c r="AV399" s="15" t="s">
        <v>144</v>
      </c>
      <c r="AW399" s="15" t="s">
        <v>34</v>
      </c>
      <c r="AX399" s="15" t="s">
        <v>80</v>
      </c>
      <c r="AY399" s="230" t="s">
        <v>137</v>
      </c>
    </row>
    <row r="400" spans="2:63" s="12" customFormat="1" ht="22.8" customHeight="1">
      <c r="B400" s="165"/>
      <c r="C400" s="166"/>
      <c r="D400" s="167" t="s">
        <v>72</v>
      </c>
      <c r="E400" s="179" t="s">
        <v>606</v>
      </c>
      <c r="F400" s="179" t="s">
        <v>607</v>
      </c>
      <c r="G400" s="166"/>
      <c r="H400" s="166"/>
      <c r="I400" s="169"/>
      <c r="J400" s="180">
        <f>BK400</f>
        <v>0</v>
      </c>
      <c r="K400" s="166"/>
      <c r="L400" s="171"/>
      <c r="M400" s="172"/>
      <c r="N400" s="173"/>
      <c r="O400" s="173"/>
      <c r="P400" s="174">
        <f>SUM(P401:P410)</f>
        <v>0</v>
      </c>
      <c r="Q400" s="173"/>
      <c r="R400" s="174">
        <f>SUM(R401:R410)</f>
        <v>0</v>
      </c>
      <c r="S400" s="173"/>
      <c r="T400" s="175">
        <f>SUM(T401:T410)</f>
        <v>0</v>
      </c>
      <c r="AR400" s="176" t="s">
        <v>80</v>
      </c>
      <c r="AT400" s="177" t="s">
        <v>72</v>
      </c>
      <c r="AU400" s="177" t="s">
        <v>80</v>
      </c>
      <c r="AY400" s="176" t="s">
        <v>137</v>
      </c>
      <c r="BK400" s="178">
        <f>SUM(BK401:BK410)</f>
        <v>0</v>
      </c>
    </row>
    <row r="401" spans="1:65" s="2" customFormat="1" ht="16.5" customHeight="1">
      <c r="A401" s="36"/>
      <c r="B401" s="37"/>
      <c r="C401" s="181" t="s">
        <v>435</v>
      </c>
      <c r="D401" s="181" t="s">
        <v>139</v>
      </c>
      <c r="E401" s="182" t="s">
        <v>616</v>
      </c>
      <c r="F401" s="183" t="s">
        <v>780</v>
      </c>
      <c r="G401" s="184" t="s">
        <v>357</v>
      </c>
      <c r="H401" s="185">
        <v>28.225999999999999</v>
      </c>
      <c r="I401" s="186"/>
      <c r="J401" s="187">
        <f>ROUND(I401*H401,2)</f>
        <v>0</v>
      </c>
      <c r="K401" s="183" t="s">
        <v>28</v>
      </c>
      <c r="L401" s="41"/>
      <c r="M401" s="188" t="s">
        <v>28</v>
      </c>
      <c r="N401" s="189" t="s">
        <v>46</v>
      </c>
      <c r="O401" s="67"/>
      <c r="P401" s="190">
        <f>O401*H401</f>
        <v>0</v>
      </c>
      <c r="Q401" s="190">
        <v>0</v>
      </c>
      <c r="R401" s="190">
        <f>Q401*H401</f>
        <v>0</v>
      </c>
      <c r="S401" s="190">
        <v>0</v>
      </c>
      <c r="T401" s="191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92" t="s">
        <v>144</v>
      </c>
      <c r="AT401" s="192" t="s">
        <v>139</v>
      </c>
      <c r="AU401" s="192" t="s">
        <v>82</v>
      </c>
      <c r="AY401" s="19" t="s">
        <v>137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19" t="s">
        <v>144</v>
      </c>
      <c r="BK401" s="193">
        <f>ROUND(I401*H401,2)</f>
        <v>0</v>
      </c>
      <c r="BL401" s="19" t="s">
        <v>144</v>
      </c>
      <c r="BM401" s="192" t="s">
        <v>1420</v>
      </c>
    </row>
    <row r="402" spans="1:65" s="2" customFormat="1" ht="10.199999999999999">
      <c r="A402" s="36"/>
      <c r="B402" s="37"/>
      <c r="C402" s="38"/>
      <c r="D402" s="194" t="s">
        <v>146</v>
      </c>
      <c r="E402" s="38"/>
      <c r="F402" s="195" t="s">
        <v>782</v>
      </c>
      <c r="G402" s="38"/>
      <c r="H402" s="38"/>
      <c r="I402" s="196"/>
      <c r="J402" s="38"/>
      <c r="K402" s="38"/>
      <c r="L402" s="41"/>
      <c r="M402" s="197"/>
      <c r="N402" s="198"/>
      <c r="O402" s="67"/>
      <c r="P402" s="67"/>
      <c r="Q402" s="67"/>
      <c r="R402" s="67"/>
      <c r="S402" s="67"/>
      <c r="T402" s="68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146</v>
      </c>
      <c r="AU402" s="19" t="s">
        <v>82</v>
      </c>
    </row>
    <row r="403" spans="1:65" s="13" customFormat="1" ht="10.199999999999999">
      <c r="B403" s="199"/>
      <c r="C403" s="200"/>
      <c r="D403" s="194" t="s">
        <v>148</v>
      </c>
      <c r="E403" s="201" t="s">
        <v>28</v>
      </c>
      <c r="F403" s="202" t="s">
        <v>1421</v>
      </c>
      <c r="G403" s="200"/>
      <c r="H403" s="201" t="s">
        <v>28</v>
      </c>
      <c r="I403" s="203"/>
      <c r="J403" s="200"/>
      <c r="K403" s="200"/>
      <c r="L403" s="204"/>
      <c r="M403" s="205"/>
      <c r="N403" s="206"/>
      <c r="O403" s="206"/>
      <c r="P403" s="206"/>
      <c r="Q403" s="206"/>
      <c r="R403" s="206"/>
      <c r="S403" s="206"/>
      <c r="T403" s="207"/>
      <c r="AT403" s="208" t="s">
        <v>148</v>
      </c>
      <c r="AU403" s="208" t="s">
        <v>82</v>
      </c>
      <c r="AV403" s="13" t="s">
        <v>80</v>
      </c>
      <c r="AW403" s="13" t="s">
        <v>34</v>
      </c>
      <c r="AX403" s="13" t="s">
        <v>73</v>
      </c>
      <c r="AY403" s="208" t="s">
        <v>137</v>
      </c>
    </row>
    <row r="404" spans="1:65" s="13" customFormat="1" ht="10.199999999999999">
      <c r="B404" s="199"/>
      <c r="C404" s="200"/>
      <c r="D404" s="194" t="s">
        <v>148</v>
      </c>
      <c r="E404" s="201" t="s">
        <v>28</v>
      </c>
      <c r="F404" s="202" t="s">
        <v>1422</v>
      </c>
      <c r="G404" s="200"/>
      <c r="H404" s="201" t="s">
        <v>28</v>
      </c>
      <c r="I404" s="203"/>
      <c r="J404" s="200"/>
      <c r="K404" s="200"/>
      <c r="L404" s="204"/>
      <c r="M404" s="205"/>
      <c r="N404" s="206"/>
      <c r="O404" s="206"/>
      <c r="P404" s="206"/>
      <c r="Q404" s="206"/>
      <c r="R404" s="206"/>
      <c r="S404" s="206"/>
      <c r="T404" s="207"/>
      <c r="AT404" s="208" t="s">
        <v>148</v>
      </c>
      <c r="AU404" s="208" t="s">
        <v>82</v>
      </c>
      <c r="AV404" s="13" t="s">
        <v>80</v>
      </c>
      <c r="AW404" s="13" t="s">
        <v>34</v>
      </c>
      <c r="AX404" s="13" t="s">
        <v>73</v>
      </c>
      <c r="AY404" s="208" t="s">
        <v>137</v>
      </c>
    </row>
    <row r="405" spans="1:65" s="14" customFormat="1" ht="10.199999999999999">
      <c r="B405" s="209"/>
      <c r="C405" s="210"/>
      <c r="D405" s="194" t="s">
        <v>148</v>
      </c>
      <c r="E405" s="211" t="s">
        <v>28</v>
      </c>
      <c r="F405" s="212" t="s">
        <v>1423</v>
      </c>
      <c r="G405" s="210"/>
      <c r="H405" s="213">
        <v>8.4260000000000002</v>
      </c>
      <c r="I405" s="214"/>
      <c r="J405" s="210"/>
      <c r="K405" s="210"/>
      <c r="L405" s="215"/>
      <c r="M405" s="216"/>
      <c r="N405" s="217"/>
      <c r="O405" s="217"/>
      <c r="P405" s="217"/>
      <c r="Q405" s="217"/>
      <c r="R405" s="217"/>
      <c r="S405" s="217"/>
      <c r="T405" s="218"/>
      <c r="AT405" s="219" t="s">
        <v>148</v>
      </c>
      <c r="AU405" s="219" t="s">
        <v>82</v>
      </c>
      <c r="AV405" s="14" t="s">
        <v>82</v>
      </c>
      <c r="AW405" s="14" t="s">
        <v>34</v>
      </c>
      <c r="AX405" s="14" t="s">
        <v>73</v>
      </c>
      <c r="AY405" s="219" t="s">
        <v>137</v>
      </c>
    </row>
    <row r="406" spans="1:65" s="13" customFormat="1" ht="10.199999999999999">
      <c r="B406" s="199"/>
      <c r="C406" s="200"/>
      <c r="D406" s="194" t="s">
        <v>148</v>
      </c>
      <c r="E406" s="201" t="s">
        <v>28</v>
      </c>
      <c r="F406" s="202" t="s">
        <v>1424</v>
      </c>
      <c r="G406" s="200"/>
      <c r="H406" s="201" t="s">
        <v>28</v>
      </c>
      <c r="I406" s="203"/>
      <c r="J406" s="200"/>
      <c r="K406" s="200"/>
      <c r="L406" s="204"/>
      <c r="M406" s="205"/>
      <c r="N406" s="206"/>
      <c r="O406" s="206"/>
      <c r="P406" s="206"/>
      <c r="Q406" s="206"/>
      <c r="R406" s="206"/>
      <c r="S406" s="206"/>
      <c r="T406" s="207"/>
      <c r="AT406" s="208" t="s">
        <v>148</v>
      </c>
      <c r="AU406" s="208" t="s">
        <v>82</v>
      </c>
      <c r="AV406" s="13" t="s">
        <v>80</v>
      </c>
      <c r="AW406" s="13" t="s">
        <v>34</v>
      </c>
      <c r="AX406" s="13" t="s">
        <v>73</v>
      </c>
      <c r="AY406" s="208" t="s">
        <v>137</v>
      </c>
    </row>
    <row r="407" spans="1:65" s="14" customFormat="1" ht="10.199999999999999">
      <c r="B407" s="209"/>
      <c r="C407" s="210"/>
      <c r="D407" s="194" t="s">
        <v>148</v>
      </c>
      <c r="E407" s="211" t="s">
        <v>28</v>
      </c>
      <c r="F407" s="212" t="s">
        <v>1425</v>
      </c>
      <c r="G407" s="210"/>
      <c r="H407" s="213">
        <v>4.1139999999999999</v>
      </c>
      <c r="I407" s="214"/>
      <c r="J407" s="210"/>
      <c r="K407" s="210"/>
      <c r="L407" s="215"/>
      <c r="M407" s="216"/>
      <c r="N407" s="217"/>
      <c r="O407" s="217"/>
      <c r="P407" s="217"/>
      <c r="Q407" s="217"/>
      <c r="R407" s="217"/>
      <c r="S407" s="217"/>
      <c r="T407" s="218"/>
      <c r="AT407" s="219" t="s">
        <v>148</v>
      </c>
      <c r="AU407" s="219" t="s">
        <v>82</v>
      </c>
      <c r="AV407" s="14" t="s">
        <v>82</v>
      </c>
      <c r="AW407" s="14" t="s">
        <v>34</v>
      </c>
      <c r="AX407" s="14" t="s">
        <v>73</v>
      </c>
      <c r="AY407" s="219" t="s">
        <v>137</v>
      </c>
    </row>
    <row r="408" spans="1:65" s="13" customFormat="1" ht="10.199999999999999">
      <c r="B408" s="199"/>
      <c r="C408" s="200"/>
      <c r="D408" s="194" t="s">
        <v>148</v>
      </c>
      <c r="E408" s="201" t="s">
        <v>28</v>
      </c>
      <c r="F408" s="202" t="s">
        <v>1426</v>
      </c>
      <c r="G408" s="200"/>
      <c r="H408" s="201" t="s">
        <v>28</v>
      </c>
      <c r="I408" s="203"/>
      <c r="J408" s="200"/>
      <c r="K408" s="200"/>
      <c r="L408" s="204"/>
      <c r="M408" s="205"/>
      <c r="N408" s="206"/>
      <c r="O408" s="206"/>
      <c r="P408" s="206"/>
      <c r="Q408" s="206"/>
      <c r="R408" s="206"/>
      <c r="S408" s="206"/>
      <c r="T408" s="207"/>
      <c r="AT408" s="208" t="s">
        <v>148</v>
      </c>
      <c r="AU408" s="208" t="s">
        <v>82</v>
      </c>
      <c r="AV408" s="13" t="s">
        <v>80</v>
      </c>
      <c r="AW408" s="13" t="s">
        <v>34</v>
      </c>
      <c r="AX408" s="13" t="s">
        <v>73</v>
      </c>
      <c r="AY408" s="208" t="s">
        <v>137</v>
      </c>
    </row>
    <row r="409" spans="1:65" s="14" customFormat="1" ht="10.199999999999999">
      <c r="B409" s="209"/>
      <c r="C409" s="210"/>
      <c r="D409" s="194" t="s">
        <v>148</v>
      </c>
      <c r="E409" s="211" t="s">
        <v>28</v>
      </c>
      <c r="F409" s="212" t="s">
        <v>1427</v>
      </c>
      <c r="G409" s="210"/>
      <c r="H409" s="213">
        <v>15.686</v>
      </c>
      <c r="I409" s="214"/>
      <c r="J409" s="210"/>
      <c r="K409" s="210"/>
      <c r="L409" s="215"/>
      <c r="M409" s="216"/>
      <c r="N409" s="217"/>
      <c r="O409" s="217"/>
      <c r="P409" s="217"/>
      <c r="Q409" s="217"/>
      <c r="R409" s="217"/>
      <c r="S409" s="217"/>
      <c r="T409" s="218"/>
      <c r="AT409" s="219" t="s">
        <v>148</v>
      </c>
      <c r="AU409" s="219" t="s">
        <v>82</v>
      </c>
      <c r="AV409" s="14" t="s">
        <v>82</v>
      </c>
      <c r="AW409" s="14" t="s">
        <v>34</v>
      </c>
      <c r="AX409" s="14" t="s">
        <v>73</v>
      </c>
      <c r="AY409" s="219" t="s">
        <v>137</v>
      </c>
    </row>
    <row r="410" spans="1:65" s="15" customFormat="1" ht="10.199999999999999">
      <c r="B410" s="220"/>
      <c r="C410" s="221"/>
      <c r="D410" s="194" t="s">
        <v>148</v>
      </c>
      <c r="E410" s="222" t="s">
        <v>28</v>
      </c>
      <c r="F410" s="223" t="s">
        <v>154</v>
      </c>
      <c r="G410" s="221"/>
      <c r="H410" s="224">
        <v>28.225999999999999</v>
      </c>
      <c r="I410" s="225"/>
      <c r="J410" s="221"/>
      <c r="K410" s="221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148</v>
      </c>
      <c r="AU410" s="230" t="s">
        <v>82</v>
      </c>
      <c r="AV410" s="15" t="s">
        <v>144</v>
      </c>
      <c r="AW410" s="15" t="s">
        <v>34</v>
      </c>
      <c r="AX410" s="15" t="s">
        <v>80</v>
      </c>
      <c r="AY410" s="230" t="s">
        <v>137</v>
      </c>
    </row>
    <row r="411" spans="1:65" s="12" customFormat="1" ht="22.8" customHeight="1">
      <c r="B411" s="165"/>
      <c r="C411" s="166"/>
      <c r="D411" s="167" t="s">
        <v>72</v>
      </c>
      <c r="E411" s="179" t="s">
        <v>627</v>
      </c>
      <c r="F411" s="179" t="s">
        <v>628</v>
      </c>
      <c r="G411" s="166"/>
      <c r="H411" s="166"/>
      <c r="I411" s="169"/>
      <c r="J411" s="180">
        <f>BK411</f>
        <v>0</v>
      </c>
      <c r="K411" s="166"/>
      <c r="L411" s="171"/>
      <c r="M411" s="172"/>
      <c r="N411" s="173"/>
      <c r="O411" s="173"/>
      <c r="P411" s="174">
        <f>SUM(P412:P413)</f>
        <v>0</v>
      </c>
      <c r="Q411" s="173"/>
      <c r="R411" s="174">
        <f>SUM(R412:R413)</f>
        <v>0</v>
      </c>
      <c r="S411" s="173"/>
      <c r="T411" s="175">
        <f>SUM(T412:T413)</f>
        <v>0</v>
      </c>
      <c r="AR411" s="176" t="s">
        <v>80</v>
      </c>
      <c r="AT411" s="177" t="s">
        <v>72</v>
      </c>
      <c r="AU411" s="177" t="s">
        <v>80</v>
      </c>
      <c r="AY411" s="176" t="s">
        <v>137</v>
      </c>
      <c r="BK411" s="178">
        <f>SUM(BK412:BK413)</f>
        <v>0</v>
      </c>
    </row>
    <row r="412" spans="1:65" s="2" customFormat="1" ht="16.5" customHeight="1">
      <c r="A412" s="36"/>
      <c r="B412" s="37"/>
      <c r="C412" s="181" t="s">
        <v>442</v>
      </c>
      <c r="D412" s="181" t="s">
        <v>139</v>
      </c>
      <c r="E412" s="182" t="s">
        <v>1116</v>
      </c>
      <c r="F412" s="183" t="s">
        <v>1117</v>
      </c>
      <c r="G412" s="184" t="s">
        <v>357</v>
      </c>
      <c r="H412" s="185">
        <v>7.3810000000000002</v>
      </c>
      <c r="I412" s="186"/>
      <c r="J412" s="187">
        <f>ROUND(I412*H412,2)</f>
        <v>0</v>
      </c>
      <c r="K412" s="183" t="s">
        <v>143</v>
      </c>
      <c r="L412" s="41"/>
      <c r="M412" s="188" t="s">
        <v>28</v>
      </c>
      <c r="N412" s="189" t="s">
        <v>46</v>
      </c>
      <c r="O412" s="67"/>
      <c r="P412" s="190">
        <f>O412*H412</f>
        <v>0</v>
      </c>
      <c r="Q412" s="190">
        <v>0</v>
      </c>
      <c r="R412" s="190">
        <f>Q412*H412</f>
        <v>0</v>
      </c>
      <c r="S412" s="190">
        <v>0</v>
      </c>
      <c r="T412" s="191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92" t="s">
        <v>144</v>
      </c>
      <c r="AT412" s="192" t="s">
        <v>139</v>
      </c>
      <c r="AU412" s="192" t="s">
        <v>82</v>
      </c>
      <c r="AY412" s="19" t="s">
        <v>137</v>
      </c>
      <c r="BE412" s="193">
        <f>IF(N412="základní",J412,0)</f>
        <v>0</v>
      </c>
      <c r="BF412" s="193">
        <f>IF(N412="snížená",J412,0)</f>
        <v>0</v>
      </c>
      <c r="BG412" s="193">
        <f>IF(N412="zákl. přenesená",J412,0)</f>
        <v>0</v>
      </c>
      <c r="BH412" s="193">
        <f>IF(N412="sníž. přenesená",J412,0)</f>
        <v>0</v>
      </c>
      <c r="BI412" s="193">
        <f>IF(N412="nulová",J412,0)</f>
        <v>0</v>
      </c>
      <c r="BJ412" s="19" t="s">
        <v>144</v>
      </c>
      <c r="BK412" s="193">
        <f>ROUND(I412*H412,2)</f>
        <v>0</v>
      </c>
      <c r="BL412" s="19" t="s">
        <v>144</v>
      </c>
      <c r="BM412" s="192" t="s">
        <v>632</v>
      </c>
    </row>
    <row r="413" spans="1:65" s="2" customFormat="1" ht="10.199999999999999">
      <c r="A413" s="36"/>
      <c r="B413" s="37"/>
      <c r="C413" s="38"/>
      <c r="D413" s="194" t="s">
        <v>146</v>
      </c>
      <c r="E413" s="38"/>
      <c r="F413" s="195" t="s">
        <v>1118</v>
      </c>
      <c r="G413" s="38"/>
      <c r="H413" s="38"/>
      <c r="I413" s="196"/>
      <c r="J413" s="38"/>
      <c r="K413" s="38"/>
      <c r="L413" s="41"/>
      <c r="M413" s="252"/>
      <c r="N413" s="253"/>
      <c r="O413" s="254"/>
      <c r="P413" s="254"/>
      <c r="Q413" s="254"/>
      <c r="R413" s="254"/>
      <c r="S413" s="254"/>
      <c r="T413" s="255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146</v>
      </c>
      <c r="AU413" s="19" t="s">
        <v>82</v>
      </c>
    </row>
    <row r="414" spans="1:65" s="2" customFormat="1" ht="6.9" customHeight="1">
      <c r="A414" s="36"/>
      <c r="B414" s="50"/>
      <c r="C414" s="51"/>
      <c r="D414" s="51"/>
      <c r="E414" s="51"/>
      <c r="F414" s="51"/>
      <c r="G414" s="51"/>
      <c r="H414" s="51"/>
      <c r="I414" s="51"/>
      <c r="J414" s="51"/>
      <c r="K414" s="51"/>
      <c r="L414" s="41"/>
      <c r="M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</row>
  </sheetData>
  <sheetProtection algorithmName="SHA-512" hashValue="+340ZygrqUUwNEr4MGRv5CkrJxL6BW79McqXNu80zX5ZPXinySfF+oMot0fcaILxS6FB67K0wY8P67FkgYZWHg==" saltValue="wDkG/9nToq2rCCKPY0k33yIWdkvtHU8X1uLEk2Th+Ryd8JqAGTKhi9nWg1LN3qcZVBfyIOCIcbDKDIGbx9HKCA==" spinCount="100000" sheet="1" objects="1" scenarios="1" formatColumns="0" formatRows="0" autoFilter="0"/>
  <autoFilter ref="C92:K413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9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AT2" s="19" t="s">
        <v>102</v>
      </c>
    </row>
    <row r="3" spans="1:46" s="1" customFormat="1" ht="6.9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82</v>
      </c>
    </row>
    <row r="4" spans="1:46" s="1" customFormat="1" ht="24.9" customHeight="1">
      <c r="B4" s="22"/>
      <c r="D4" s="113" t="s">
        <v>104</v>
      </c>
      <c r="L4" s="22"/>
      <c r="M4" s="114" t="s">
        <v>10</v>
      </c>
      <c r="AT4" s="19" t="s">
        <v>34</v>
      </c>
    </row>
    <row r="5" spans="1:46" s="1" customFormat="1" ht="6.9" customHeight="1">
      <c r="B5" s="22"/>
      <c r="L5" s="22"/>
    </row>
    <row r="6" spans="1:46" s="1" customFormat="1" ht="12" customHeight="1">
      <c r="B6" s="22"/>
      <c r="D6" s="115" t="s">
        <v>16</v>
      </c>
      <c r="L6" s="22"/>
    </row>
    <row r="7" spans="1:46" s="1" customFormat="1" ht="16.5" customHeight="1">
      <c r="B7" s="22"/>
      <c r="E7" s="387" t="str">
        <f>'Rekapitulace stavby'!K6</f>
        <v>Olešnický potok, Čestice, rekonstrukce koryta, ř. km 0,600 – 0,900</v>
      </c>
      <c r="F7" s="388"/>
      <c r="G7" s="388"/>
      <c r="H7" s="388"/>
      <c r="L7" s="22"/>
    </row>
    <row r="8" spans="1:46" s="2" customFormat="1" ht="12" customHeight="1">
      <c r="A8" s="36"/>
      <c r="B8" s="41"/>
      <c r="C8" s="36"/>
      <c r="D8" s="115" t="s">
        <v>105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90" t="s">
        <v>1428</v>
      </c>
      <c r="F9" s="389"/>
      <c r="G9" s="389"/>
      <c r="H9" s="389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0.199999999999999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15" t="s">
        <v>18</v>
      </c>
      <c r="E11" s="36"/>
      <c r="F11" s="106" t="s">
        <v>103</v>
      </c>
      <c r="G11" s="36"/>
      <c r="H11" s="36"/>
      <c r="I11" s="115" t="s">
        <v>20</v>
      </c>
      <c r="J11" s="106" t="s">
        <v>21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15" t="s">
        <v>22</v>
      </c>
      <c r="E12" s="36"/>
      <c r="F12" s="106" t="s">
        <v>23</v>
      </c>
      <c r="G12" s="36"/>
      <c r="H12" s="36"/>
      <c r="I12" s="115" t="s">
        <v>24</v>
      </c>
      <c r="J12" s="117" t="str">
        <f>'Rekapitulace stavby'!AN8</f>
        <v>14. 8. 2020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15" t="s">
        <v>26</v>
      </c>
      <c r="E14" s="36"/>
      <c r="F14" s="36"/>
      <c r="G14" s="36"/>
      <c r="H14" s="36"/>
      <c r="I14" s="115" t="s">
        <v>27</v>
      </c>
      <c r="J14" s="106" t="s">
        <v>28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6" t="s">
        <v>29</v>
      </c>
      <c r="F15" s="36"/>
      <c r="G15" s="36"/>
      <c r="H15" s="36"/>
      <c r="I15" s="115" t="s">
        <v>30</v>
      </c>
      <c r="J15" s="106" t="s">
        <v>28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5" t="s">
        <v>31</v>
      </c>
      <c r="E17" s="36"/>
      <c r="F17" s="36"/>
      <c r="G17" s="36"/>
      <c r="H17" s="36"/>
      <c r="I17" s="115" t="s">
        <v>27</v>
      </c>
      <c r="J17" s="32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1" t="str">
        <f>'Rekapitulace stavby'!E14</f>
        <v>Vyplň údaj</v>
      </c>
      <c r="F18" s="392"/>
      <c r="G18" s="392"/>
      <c r="H18" s="392"/>
      <c r="I18" s="115" t="s">
        <v>30</v>
      </c>
      <c r="J18" s="32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5" t="s">
        <v>33</v>
      </c>
      <c r="E20" s="36"/>
      <c r="F20" s="36"/>
      <c r="G20" s="36"/>
      <c r="H20" s="36"/>
      <c r="I20" s="115" t="s">
        <v>27</v>
      </c>
      <c r="J20" s="106" t="s">
        <v>28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6" t="s">
        <v>29</v>
      </c>
      <c r="F21" s="36"/>
      <c r="G21" s="36"/>
      <c r="H21" s="36"/>
      <c r="I21" s="115" t="s">
        <v>30</v>
      </c>
      <c r="J21" s="106" t="s">
        <v>28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5" t="s">
        <v>35</v>
      </c>
      <c r="E23" s="36"/>
      <c r="F23" s="36"/>
      <c r="G23" s="36"/>
      <c r="H23" s="36"/>
      <c r="I23" s="115" t="s">
        <v>27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6" t="s">
        <v>36</v>
      </c>
      <c r="F24" s="36"/>
      <c r="G24" s="36"/>
      <c r="H24" s="36"/>
      <c r="I24" s="115" t="s">
        <v>30</v>
      </c>
      <c r="J24" s="106" t="s">
        <v>28</v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5" t="s">
        <v>37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3.25" customHeight="1">
      <c r="A27" s="118"/>
      <c r="B27" s="119"/>
      <c r="C27" s="118"/>
      <c r="D27" s="118"/>
      <c r="E27" s="393" t="s">
        <v>109</v>
      </c>
      <c r="F27" s="393"/>
      <c r="G27" s="393"/>
      <c r="H27" s="393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1"/>
      <c r="E29" s="121"/>
      <c r="F29" s="121"/>
      <c r="G29" s="121"/>
      <c r="H29" s="121"/>
      <c r="I29" s="121"/>
      <c r="J29" s="121"/>
      <c r="K29" s="121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2" t="s">
        <v>39</v>
      </c>
      <c r="E30" s="36"/>
      <c r="F30" s="36"/>
      <c r="G30" s="36"/>
      <c r="H30" s="36"/>
      <c r="I30" s="36"/>
      <c r="J30" s="123">
        <f>ROUND(J84, 2)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4" t="s">
        <v>41</v>
      </c>
      <c r="G32" s="36"/>
      <c r="H32" s="36"/>
      <c r="I32" s="124" t="s">
        <v>40</v>
      </c>
      <c r="J32" s="124" t="s">
        <v>42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hidden="1" customHeight="1">
      <c r="A33" s="36"/>
      <c r="B33" s="41"/>
      <c r="C33" s="36"/>
      <c r="D33" s="125" t="s">
        <v>43</v>
      </c>
      <c r="E33" s="115" t="s">
        <v>44</v>
      </c>
      <c r="F33" s="126">
        <f>ROUND((SUM(BE84:BE228)),  2)</f>
        <v>0</v>
      </c>
      <c r="G33" s="36"/>
      <c r="H33" s="36"/>
      <c r="I33" s="127">
        <v>0.21</v>
      </c>
      <c r="J33" s="126">
        <f>ROUND(((SUM(BE84:BE228))*I33),  2)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hidden="1" customHeight="1">
      <c r="A34" s="36"/>
      <c r="B34" s="41"/>
      <c r="C34" s="36"/>
      <c r="D34" s="36"/>
      <c r="E34" s="115" t="s">
        <v>45</v>
      </c>
      <c r="F34" s="126">
        <f>ROUND((SUM(BF84:BF228)),  2)</f>
        <v>0</v>
      </c>
      <c r="G34" s="36"/>
      <c r="H34" s="36"/>
      <c r="I34" s="127">
        <v>0.15</v>
      </c>
      <c r="J34" s="126">
        <f>ROUND(((SUM(BF84:BF228))*I34),  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15" t="s">
        <v>43</v>
      </c>
      <c r="E35" s="115" t="s">
        <v>46</v>
      </c>
      <c r="F35" s="126">
        <f>ROUND((SUM(BG84:BG228)),  2)</f>
        <v>0</v>
      </c>
      <c r="G35" s="36"/>
      <c r="H35" s="36"/>
      <c r="I35" s="127">
        <v>0.21</v>
      </c>
      <c r="J35" s="126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5" t="s">
        <v>47</v>
      </c>
      <c r="F36" s="126">
        <f>ROUND((SUM(BH84:BH228)),  2)</f>
        <v>0</v>
      </c>
      <c r="G36" s="36"/>
      <c r="H36" s="36"/>
      <c r="I36" s="127">
        <v>0.15</v>
      </c>
      <c r="J36" s="126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hidden="1" customHeight="1">
      <c r="A37" s="36"/>
      <c r="B37" s="41"/>
      <c r="C37" s="36"/>
      <c r="D37" s="36"/>
      <c r="E37" s="115" t="s">
        <v>48</v>
      </c>
      <c r="F37" s="126">
        <f>ROUND((SUM(BI84:BI228)),  2)</f>
        <v>0</v>
      </c>
      <c r="G37" s="36"/>
      <c r="H37" s="36"/>
      <c r="I37" s="127">
        <v>0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0"/>
      <c r="J39" s="133">
        <f>SUM(J30:J37)</f>
        <v>0</v>
      </c>
      <c r="K39" s="134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110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4" t="str">
        <f>E7</f>
        <v>Olešnický potok, Čestice, rekonstrukce koryta, ř. km 0,600 – 0,900</v>
      </c>
      <c r="F48" s="395"/>
      <c r="G48" s="395"/>
      <c r="H48" s="395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105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43" t="str">
        <f>E9</f>
        <v>VON.01 - Vedlejší a ostatní náklady</v>
      </c>
      <c r="F50" s="396"/>
      <c r="G50" s="396"/>
      <c r="H50" s="396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22</v>
      </c>
      <c r="D52" s="38"/>
      <c r="E52" s="38"/>
      <c r="F52" s="29" t="str">
        <f>F12</f>
        <v>Čestice</v>
      </c>
      <c r="G52" s="38"/>
      <c r="H52" s="38"/>
      <c r="I52" s="31" t="s">
        <v>24</v>
      </c>
      <c r="J52" s="62" t="str">
        <f>IF(J12="","",J12)</f>
        <v>14. 8. 2020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40.049999999999997" customHeight="1">
      <c r="A54" s="36"/>
      <c r="B54" s="37"/>
      <c r="C54" s="31" t="s">
        <v>26</v>
      </c>
      <c r="D54" s="38"/>
      <c r="E54" s="38"/>
      <c r="F54" s="29" t="str">
        <f>E15</f>
        <v>Povodí Labe, státní podnik, OIČ, Hradec Králové</v>
      </c>
      <c r="G54" s="38"/>
      <c r="H54" s="38"/>
      <c r="I54" s="31" t="s">
        <v>33</v>
      </c>
      <c r="J54" s="34" t="str">
        <f>E21</f>
        <v>Povodí Labe, státní podnik, OIČ, Hradec Králové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 Eva Morkesová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9" t="s">
        <v>111</v>
      </c>
      <c r="D57" s="140"/>
      <c r="E57" s="140"/>
      <c r="F57" s="140"/>
      <c r="G57" s="140"/>
      <c r="H57" s="140"/>
      <c r="I57" s="140"/>
      <c r="J57" s="141" t="s">
        <v>112</v>
      </c>
      <c r="K57" s="140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42" t="s">
        <v>71</v>
      </c>
      <c r="D59" s="38"/>
      <c r="E59" s="38"/>
      <c r="F59" s="38"/>
      <c r="G59" s="38"/>
      <c r="H59" s="38"/>
      <c r="I59" s="38"/>
      <c r="J59" s="80">
        <f>J84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113</v>
      </c>
    </row>
    <row r="60" spans="1:47" s="9" customFormat="1" ht="24.9" customHeight="1">
      <c r="B60" s="143"/>
      <c r="C60" s="144"/>
      <c r="D60" s="145" t="s">
        <v>1429</v>
      </c>
      <c r="E60" s="146"/>
      <c r="F60" s="146"/>
      <c r="G60" s="146"/>
      <c r="H60" s="146"/>
      <c r="I60" s="146"/>
      <c r="J60" s="147">
        <f>J85</f>
        <v>0</v>
      </c>
      <c r="K60" s="144"/>
      <c r="L60" s="148"/>
    </row>
    <row r="61" spans="1:47" s="10" customFormat="1" ht="19.95" customHeight="1">
      <c r="B61" s="149"/>
      <c r="C61" s="100"/>
      <c r="D61" s="150" t="s">
        <v>1430</v>
      </c>
      <c r="E61" s="151"/>
      <c r="F61" s="151"/>
      <c r="G61" s="151"/>
      <c r="H61" s="151"/>
      <c r="I61" s="151"/>
      <c r="J61" s="152">
        <f>J86</f>
        <v>0</v>
      </c>
      <c r="K61" s="100"/>
      <c r="L61" s="153"/>
    </row>
    <row r="62" spans="1:47" s="10" customFormat="1" ht="19.95" customHeight="1">
      <c r="B62" s="149"/>
      <c r="C62" s="100"/>
      <c r="D62" s="150" t="s">
        <v>1431</v>
      </c>
      <c r="E62" s="151"/>
      <c r="F62" s="151"/>
      <c r="G62" s="151"/>
      <c r="H62" s="151"/>
      <c r="I62" s="151"/>
      <c r="J62" s="152">
        <f>J136</f>
        <v>0</v>
      </c>
      <c r="K62" s="100"/>
      <c r="L62" s="153"/>
    </row>
    <row r="63" spans="1:47" s="10" customFormat="1" ht="19.95" customHeight="1">
      <c r="B63" s="149"/>
      <c r="C63" s="100"/>
      <c r="D63" s="150" t="s">
        <v>1432</v>
      </c>
      <c r="E63" s="151"/>
      <c r="F63" s="151"/>
      <c r="G63" s="151"/>
      <c r="H63" s="151"/>
      <c r="I63" s="151"/>
      <c r="J63" s="152">
        <f>J149</f>
        <v>0</v>
      </c>
      <c r="K63" s="100"/>
      <c r="L63" s="153"/>
    </row>
    <row r="64" spans="1:47" s="10" customFormat="1" ht="19.95" customHeight="1">
      <c r="B64" s="149"/>
      <c r="C64" s="100"/>
      <c r="D64" s="150" t="s">
        <v>1433</v>
      </c>
      <c r="E64" s="151"/>
      <c r="F64" s="151"/>
      <c r="G64" s="151"/>
      <c r="H64" s="151"/>
      <c r="I64" s="151"/>
      <c r="J64" s="152">
        <f>J156</f>
        <v>0</v>
      </c>
      <c r="K64" s="100"/>
      <c r="L64" s="153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5" t="s">
        <v>122</v>
      </c>
      <c r="D71" s="38"/>
      <c r="E71" s="38"/>
      <c r="F71" s="38"/>
      <c r="G71" s="38"/>
      <c r="H71" s="38"/>
      <c r="I71" s="38"/>
      <c r="J71" s="38"/>
      <c r="K71" s="38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4" t="str">
        <f>E7</f>
        <v>Olešnický potok, Čestice, rekonstrukce koryta, ř. km 0,600 – 0,900</v>
      </c>
      <c r="F74" s="395"/>
      <c r="G74" s="395"/>
      <c r="H74" s="395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105</v>
      </c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43" t="str">
        <f>E9</f>
        <v>VON.01 - Vedlejší a ostatní náklady</v>
      </c>
      <c r="F76" s="396"/>
      <c r="G76" s="396"/>
      <c r="H76" s="396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Čestice</v>
      </c>
      <c r="G78" s="38"/>
      <c r="H78" s="38"/>
      <c r="I78" s="31" t="s">
        <v>24</v>
      </c>
      <c r="J78" s="62" t="str">
        <f>IF(J12="","",J12)</f>
        <v>14. 8. 2020</v>
      </c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049999999999997" customHeight="1">
      <c r="A80" s="36"/>
      <c r="B80" s="37"/>
      <c r="C80" s="31" t="s">
        <v>26</v>
      </c>
      <c r="D80" s="38"/>
      <c r="E80" s="38"/>
      <c r="F80" s="29" t="str">
        <f>E15</f>
        <v>Povodí Labe, státní podnik, OIČ, Hradec Králové</v>
      </c>
      <c r="G80" s="38"/>
      <c r="H80" s="38"/>
      <c r="I80" s="31" t="s">
        <v>33</v>
      </c>
      <c r="J80" s="34" t="str">
        <f>E21</f>
        <v>Povodí Labe, státní podnik, OIČ, Hradec Králové</v>
      </c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5.15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35</v>
      </c>
      <c r="J81" s="34" t="str">
        <f>E24</f>
        <v>Ing. Eva Morkesová</v>
      </c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11" customFormat="1" ht="29.25" customHeight="1">
      <c r="A83" s="154"/>
      <c r="B83" s="155"/>
      <c r="C83" s="156" t="s">
        <v>123</v>
      </c>
      <c r="D83" s="157" t="s">
        <v>58</v>
      </c>
      <c r="E83" s="157" t="s">
        <v>54</v>
      </c>
      <c r="F83" s="157" t="s">
        <v>55</v>
      </c>
      <c r="G83" s="157" t="s">
        <v>124</v>
      </c>
      <c r="H83" s="157" t="s">
        <v>125</v>
      </c>
      <c r="I83" s="157" t="s">
        <v>126</v>
      </c>
      <c r="J83" s="157" t="s">
        <v>112</v>
      </c>
      <c r="K83" s="158" t="s">
        <v>127</v>
      </c>
      <c r="L83" s="159"/>
      <c r="M83" s="71" t="s">
        <v>28</v>
      </c>
      <c r="N83" s="72" t="s">
        <v>43</v>
      </c>
      <c r="O83" s="72" t="s">
        <v>128</v>
      </c>
      <c r="P83" s="72" t="s">
        <v>129</v>
      </c>
      <c r="Q83" s="72" t="s">
        <v>130</v>
      </c>
      <c r="R83" s="72" t="s">
        <v>131</v>
      </c>
      <c r="S83" s="72" t="s">
        <v>132</v>
      </c>
      <c r="T83" s="73" t="s">
        <v>133</v>
      </c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</row>
    <row r="84" spans="1:65" s="2" customFormat="1" ht="22.8" customHeight="1">
      <c r="A84" s="36"/>
      <c r="B84" s="37"/>
      <c r="C84" s="78" t="s">
        <v>134</v>
      </c>
      <c r="D84" s="38"/>
      <c r="E84" s="38"/>
      <c r="F84" s="38"/>
      <c r="G84" s="38"/>
      <c r="H84" s="38"/>
      <c r="I84" s="38"/>
      <c r="J84" s="160">
        <f>BK84</f>
        <v>0</v>
      </c>
      <c r="K84" s="38"/>
      <c r="L84" s="41"/>
      <c r="M84" s="74"/>
      <c r="N84" s="161"/>
      <c r="O84" s="75"/>
      <c r="P84" s="162">
        <f>P85</f>
        <v>0</v>
      </c>
      <c r="Q84" s="75"/>
      <c r="R84" s="162">
        <f>R85</f>
        <v>6.0999999999999997E-4</v>
      </c>
      <c r="S84" s="75"/>
      <c r="T84" s="163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72</v>
      </c>
      <c r="AU84" s="19" t="s">
        <v>113</v>
      </c>
      <c r="BK84" s="164">
        <f>BK85</f>
        <v>0</v>
      </c>
    </row>
    <row r="85" spans="1:65" s="12" customFormat="1" ht="25.95" customHeight="1">
      <c r="B85" s="165"/>
      <c r="C85" s="166"/>
      <c r="D85" s="167" t="s">
        <v>72</v>
      </c>
      <c r="E85" s="168" t="s">
        <v>1434</v>
      </c>
      <c r="F85" s="168" t="s">
        <v>1435</v>
      </c>
      <c r="G85" s="166"/>
      <c r="H85" s="166"/>
      <c r="I85" s="169"/>
      <c r="J85" s="170">
        <f>BK85</f>
        <v>0</v>
      </c>
      <c r="K85" s="166"/>
      <c r="L85" s="171"/>
      <c r="M85" s="172"/>
      <c r="N85" s="173"/>
      <c r="O85" s="173"/>
      <c r="P85" s="174">
        <f>P86+P136+P149+P156</f>
        <v>0</v>
      </c>
      <c r="Q85" s="173"/>
      <c r="R85" s="174">
        <f>R86+R136+R149+R156</f>
        <v>6.0999999999999997E-4</v>
      </c>
      <c r="S85" s="173"/>
      <c r="T85" s="175">
        <f>T86+T136+T149+T156</f>
        <v>0</v>
      </c>
      <c r="AR85" s="176" t="s">
        <v>144</v>
      </c>
      <c r="AT85" s="177" t="s">
        <v>72</v>
      </c>
      <c r="AU85" s="177" t="s">
        <v>73</v>
      </c>
      <c r="AY85" s="176" t="s">
        <v>137</v>
      </c>
      <c r="BK85" s="178">
        <f>BK86+BK136+BK149+BK156</f>
        <v>0</v>
      </c>
    </row>
    <row r="86" spans="1:65" s="12" customFormat="1" ht="22.8" customHeight="1">
      <c r="B86" s="165"/>
      <c r="C86" s="166"/>
      <c r="D86" s="167" t="s">
        <v>72</v>
      </c>
      <c r="E86" s="179" t="s">
        <v>1436</v>
      </c>
      <c r="F86" s="179" t="s">
        <v>1437</v>
      </c>
      <c r="G86" s="166"/>
      <c r="H86" s="166"/>
      <c r="I86" s="169"/>
      <c r="J86" s="180">
        <f>BK86</f>
        <v>0</v>
      </c>
      <c r="K86" s="166"/>
      <c r="L86" s="171"/>
      <c r="M86" s="172"/>
      <c r="N86" s="173"/>
      <c r="O86" s="173"/>
      <c r="P86" s="174">
        <f>SUM(P87:P135)</f>
        <v>0</v>
      </c>
      <c r="Q86" s="173"/>
      <c r="R86" s="174">
        <f>SUM(R87:R135)</f>
        <v>6.0999999999999997E-4</v>
      </c>
      <c r="S86" s="173"/>
      <c r="T86" s="175">
        <f>SUM(T87:T135)</f>
        <v>0</v>
      </c>
      <c r="AR86" s="176" t="s">
        <v>144</v>
      </c>
      <c r="AT86" s="177" t="s">
        <v>72</v>
      </c>
      <c r="AU86" s="177" t="s">
        <v>80</v>
      </c>
      <c r="AY86" s="176" t="s">
        <v>137</v>
      </c>
      <c r="BK86" s="178">
        <f>SUM(BK87:BK135)</f>
        <v>0</v>
      </c>
    </row>
    <row r="87" spans="1:65" s="2" customFormat="1" ht="16.5" customHeight="1">
      <c r="A87" s="36"/>
      <c r="B87" s="37"/>
      <c r="C87" s="181" t="s">
        <v>80</v>
      </c>
      <c r="D87" s="181" t="s">
        <v>139</v>
      </c>
      <c r="E87" s="182" t="s">
        <v>1438</v>
      </c>
      <c r="F87" s="183" t="s">
        <v>1439</v>
      </c>
      <c r="G87" s="184" t="s">
        <v>906</v>
      </c>
      <c r="H87" s="185">
        <v>1</v>
      </c>
      <c r="I87" s="186"/>
      <c r="J87" s="187">
        <f>ROUND(I87*H87,2)</f>
        <v>0</v>
      </c>
      <c r="K87" s="183" t="s">
        <v>28</v>
      </c>
      <c r="L87" s="41"/>
      <c r="M87" s="188" t="s">
        <v>28</v>
      </c>
      <c r="N87" s="189" t="s">
        <v>46</v>
      </c>
      <c r="O87" s="67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92" t="s">
        <v>1440</v>
      </c>
      <c r="AT87" s="192" t="s">
        <v>139</v>
      </c>
      <c r="AU87" s="192" t="s">
        <v>82</v>
      </c>
      <c r="AY87" s="19" t="s">
        <v>137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19" t="s">
        <v>144</v>
      </c>
      <c r="BK87" s="193">
        <f>ROUND(I87*H87,2)</f>
        <v>0</v>
      </c>
      <c r="BL87" s="19" t="s">
        <v>1440</v>
      </c>
      <c r="BM87" s="192" t="s">
        <v>1441</v>
      </c>
    </row>
    <row r="88" spans="1:65" s="2" customFormat="1" ht="10.199999999999999">
      <c r="A88" s="36"/>
      <c r="B88" s="37"/>
      <c r="C88" s="38"/>
      <c r="D88" s="194" t="s">
        <v>146</v>
      </c>
      <c r="E88" s="38"/>
      <c r="F88" s="195" t="s">
        <v>1439</v>
      </c>
      <c r="G88" s="38"/>
      <c r="H88" s="38"/>
      <c r="I88" s="196"/>
      <c r="J88" s="38"/>
      <c r="K88" s="38"/>
      <c r="L88" s="41"/>
      <c r="M88" s="197"/>
      <c r="N88" s="198"/>
      <c r="O88" s="67"/>
      <c r="P88" s="67"/>
      <c r="Q88" s="67"/>
      <c r="R88" s="67"/>
      <c r="S88" s="67"/>
      <c r="T88" s="6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146</v>
      </c>
      <c r="AU88" s="19" t="s">
        <v>82</v>
      </c>
    </row>
    <row r="89" spans="1:65" s="13" customFormat="1" ht="10.199999999999999">
      <c r="B89" s="199"/>
      <c r="C89" s="200"/>
      <c r="D89" s="194" t="s">
        <v>148</v>
      </c>
      <c r="E89" s="201" t="s">
        <v>28</v>
      </c>
      <c r="F89" s="202" t="s">
        <v>1442</v>
      </c>
      <c r="G89" s="200"/>
      <c r="H89" s="201" t="s">
        <v>28</v>
      </c>
      <c r="I89" s="203"/>
      <c r="J89" s="200"/>
      <c r="K89" s="200"/>
      <c r="L89" s="204"/>
      <c r="M89" s="205"/>
      <c r="N89" s="206"/>
      <c r="O89" s="206"/>
      <c r="P89" s="206"/>
      <c r="Q89" s="206"/>
      <c r="R89" s="206"/>
      <c r="S89" s="206"/>
      <c r="T89" s="207"/>
      <c r="AT89" s="208" t="s">
        <v>148</v>
      </c>
      <c r="AU89" s="208" t="s">
        <v>82</v>
      </c>
      <c r="AV89" s="13" t="s">
        <v>80</v>
      </c>
      <c r="AW89" s="13" t="s">
        <v>34</v>
      </c>
      <c r="AX89" s="13" t="s">
        <v>73</v>
      </c>
      <c r="AY89" s="208" t="s">
        <v>137</v>
      </c>
    </row>
    <row r="90" spans="1:65" s="13" customFormat="1" ht="10.199999999999999">
      <c r="B90" s="199"/>
      <c r="C90" s="200"/>
      <c r="D90" s="194" t="s">
        <v>148</v>
      </c>
      <c r="E90" s="201" t="s">
        <v>28</v>
      </c>
      <c r="F90" s="202" t="s">
        <v>1443</v>
      </c>
      <c r="G90" s="200"/>
      <c r="H90" s="201" t="s">
        <v>28</v>
      </c>
      <c r="I90" s="203"/>
      <c r="J90" s="200"/>
      <c r="K90" s="200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148</v>
      </c>
      <c r="AU90" s="208" t="s">
        <v>82</v>
      </c>
      <c r="AV90" s="13" t="s">
        <v>80</v>
      </c>
      <c r="AW90" s="13" t="s">
        <v>34</v>
      </c>
      <c r="AX90" s="13" t="s">
        <v>73</v>
      </c>
      <c r="AY90" s="208" t="s">
        <v>137</v>
      </c>
    </row>
    <row r="91" spans="1:65" s="13" customFormat="1" ht="10.199999999999999">
      <c r="B91" s="199"/>
      <c r="C91" s="200"/>
      <c r="D91" s="194" t="s">
        <v>148</v>
      </c>
      <c r="E91" s="201" t="s">
        <v>28</v>
      </c>
      <c r="F91" s="202" t="s">
        <v>1444</v>
      </c>
      <c r="G91" s="200"/>
      <c r="H91" s="201" t="s">
        <v>28</v>
      </c>
      <c r="I91" s="203"/>
      <c r="J91" s="200"/>
      <c r="K91" s="200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148</v>
      </c>
      <c r="AU91" s="208" t="s">
        <v>82</v>
      </c>
      <c r="AV91" s="13" t="s">
        <v>80</v>
      </c>
      <c r="AW91" s="13" t="s">
        <v>34</v>
      </c>
      <c r="AX91" s="13" t="s">
        <v>73</v>
      </c>
      <c r="AY91" s="208" t="s">
        <v>137</v>
      </c>
    </row>
    <row r="92" spans="1:65" s="13" customFormat="1" ht="10.199999999999999">
      <c r="B92" s="199"/>
      <c r="C92" s="200"/>
      <c r="D92" s="194" t="s">
        <v>148</v>
      </c>
      <c r="E92" s="201" t="s">
        <v>28</v>
      </c>
      <c r="F92" s="202" t="s">
        <v>1445</v>
      </c>
      <c r="G92" s="200"/>
      <c r="H92" s="201" t="s">
        <v>28</v>
      </c>
      <c r="I92" s="203"/>
      <c r="J92" s="200"/>
      <c r="K92" s="200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148</v>
      </c>
      <c r="AU92" s="208" t="s">
        <v>82</v>
      </c>
      <c r="AV92" s="13" t="s">
        <v>80</v>
      </c>
      <c r="AW92" s="13" t="s">
        <v>34</v>
      </c>
      <c r="AX92" s="13" t="s">
        <v>73</v>
      </c>
      <c r="AY92" s="208" t="s">
        <v>137</v>
      </c>
    </row>
    <row r="93" spans="1:65" s="13" customFormat="1" ht="10.199999999999999">
      <c r="B93" s="199"/>
      <c r="C93" s="200"/>
      <c r="D93" s="194" t="s">
        <v>148</v>
      </c>
      <c r="E93" s="201" t="s">
        <v>28</v>
      </c>
      <c r="F93" s="202" t="s">
        <v>1446</v>
      </c>
      <c r="G93" s="200"/>
      <c r="H93" s="201" t="s">
        <v>28</v>
      </c>
      <c r="I93" s="203"/>
      <c r="J93" s="200"/>
      <c r="K93" s="200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148</v>
      </c>
      <c r="AU93" s="208" t="s">
        <v>82</v>
      </c>
      <c r="AV93" s="13" t="s">
        <v>80</v>
      </c>
      <c r="AW93" s="13" t="s">
        <v>34</v>
      </c>
      <c r="AX93" s="13" t="s">
        <v>73</v>
      </c>
      <c r="AY93" s="208" t="s">
        <v>137</v>
      </c>
    </row>
    <row r="94" spans="1:65" s="13" customFormat="1" ht="10.199999999999999">
      <c r="B94" s="199"/>
      <c r="C94" s="200"/>
      <c r="D94" s="194" t="s">
        <v>148</v>
      </c>
      <c r="E94" s="201" t="s">
        <v>28</v>
      </c>
      <c r="F94" s="202" t="s">
        <v>1447</v>
      </c>
      <c r="G94" s="200"/>
      <c r="H94" s="201" t="s">
        <v>28</v>
      </c>
      <c r="I94" s="203"/>
      <c r="J94" s="200"/>
      <c r="K94" s="200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148</v>
      </c>
      <c r="AU94" s="208" t="s">
        <v>82</v>
      </c>
      <c r="AV94" s="13" t="s">
        <v>80</v>
      </c>
      <c r="AW94" s="13" t="s">
        <v>34</v>
      </c>
      <c r="AX94" s="13" t="s">
        <v>73</v>
      </c>
      <c r="AY94" s="208" t="s">
        <v>137</v>
      </c>
    </row>
    <row r="95" spans="1:65" s="13" customFormat="1" ht="20.399999999999999">
      <c r="B95" s="199"/>
      <c r="C95" s="200"/>
      <c r="D95" s="194" t="s">
        <v>148</v>
      </c>
      <c r="E95" s="201" t="s">
        <v>28</v>
      </c>
      <c r="F95" s="202" t="s">
        <v>1448</v>
      </c>
      <c r="G95" s="200"/>
      <c r="H95" s="201" t="s">
        <v>28</v>
      </c>
      <c r="I95" s="203"/>
      <c r="J95" s="200"/>
      <c r="K95" s="200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148</v>
      </c>
      <c r="AU95" s="208" t="s">
        <v>82</v>
      </c>
      <c r="AV95" s="13" t="s">
        <v>80</v>
      </c>
      <c r="AW95" s="13" t="s">
        <v>34</v>
      </c>
      <c r="AX95" s="13" t="s">
        <v>73</v>
      </c>
      <c r="AY95" s="208" t="s">
        <v>137</v>
      </c>
    </row>
    <row r="96" spans="1:65" s="13" customFormat="1" ht="10.199999999999999">
      <c r="B96" s="199"/>
      <c r="C96" s="200"/>
      <c r="D96" s="194" t="s">
        <v>148</v>
      </c>
      <c r="E96" s="201" t="s">
        <v>28</v>
      </c>
      <c r="F96" s="202" t="s">
        <v>1449</v>
      </c>
      <c r="G96" s="200"/>
      <c r="H96" s="201" t="s">
        <v>28</v>
      </c>
      <c r="I96" s="203"/>
      <c r="J96" s="200"/>
      <c r="K96" s="200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148</v>
      </c>
      <c r="AU96" s="208" t="s">
        <v>82</v>
      </c>
      <c r="AV96" s="13" t="s">
        <v>80</v>
      </c>
      <c r="AW96" s="13" t="s">
        <v>34</v>
      </c>
      <c r="AX96" s="13" t="s">
        <v>73</v>
      </c>
      <c r="AY96" s="208" t="s">
        <v>137</v>
      </c>
    </row>
    <row r="97" spans="1:65" s="13" customFormat="1" ht="20.399999999999999">
      <c r="B97" s="199"/>
      <c r="C97" s="200"/>
      <c r="D97" s="194" t="s">
        <v>148</v>
      </c>
      <c r="E97" s="201" t="s">
        <v>28</v>
      </c>
      <c r="F97" s="202" t="s">
        <v>1450</v>
      </c>
      <c r="G97" s="200"/>
      <c r="H97" s="201" t="s">
        <v>28</v>
      </c>
      <c r="I97" s="203"/>
      <c r="J97" s="200"/>
      <c r="K97" s="200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148</v>
      </c>
      <c r="AU97" s="208" t="s">
        <v>82</v>
      </c>
      <c r="AV97" s="13" t="s">
        <v>80</v>
      </c>
      <c r="AW97" s="13" t="s">
        <v>34</v>
      </c>
      <c r="AX97" s="13" t="s">
        <v>73</v>
      </c>
      <c r="AY97" s="208" t="s">
        <v>137</v>
      </c>
    </row>
    <row r="98" spans="1:65" s="13" customFormat="1" ht="10.199999999999999">
      <c r="B98" s="199"/>
      <c r="C98" s="200"/>
      <c r="D98" s="194" t="s">
        <v>148</v>
      </c>
      <c r="E98" s="201" t="s">
        <v>28</v>
      </c>
      <c r="F98" s="202" t="s">
        <v>1451</v>
      </c>
      <c r="G98" s="200"/>
      <c r="H98" s="201" t="s">
        <v>28</v>
      </c>
      <c r="I98" s="203"/>
      <c r="J98" s="200"/>
      <c r="K98" s="200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148</v>
      </c>
      <c r="AU98" s="208" t="s">
        <v>82</v>
      </c>
      <c r="AV98" s="13" t="s">
        <v>80</v>
      </c>
      <c r="AW98" s="13" t="s">
        <v>34</v>
      </c>
      <c r="AX98" s="13" t="s">
        <v>73</v>
      </c>
      <c r="AY98" s="208" t="s">
        <v>137</v>
      </c>
    </row>
    <row r="99" spans="1:65" s="13" customFormat="1" ht="10.199999999999999">
      <c r="B99" s="199"/>
      <c r="C99" s="200"/>
      <c r="D99" s="194" t="s">
        <v>148</v>
      </c>
      <c r="E99" s="201" t="s">
        <v>28</v>
      </c>
      <c r="F99" s="202" t="s">
        <v>1452</v>
      </c>
      <c r="G99" s="200"/>
      <c r="H99" s="201" t="s">
        <v>28</v>
      </c>
      <c r="I99" s="203"/>
      <c r="J99" s="200"/>
      <c r="K99" s="200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148</v>
      </c>
      <c r="AU99" s="208" t="s">
        <v>82</v>
      </c>
      <c r="AV99" s="13" t="s">
        <v>80</v>
      </c>
      <c r="AW99" s="13" t="s">
        <v>34</v>
      </c>
      <c r="AX99" s="13" t="s">
        <v>73</v>
      </c>
      <c r="AY99" s="208" t="s">
        <v>137</v>
      </c>
    </row>
    <row r="100" spans="1:65" s="13" customFormat="1" ht="20.399999999999999">
      <c r="B100" s="199"/>
      <c r="C100" s="200"/>
      <c r="D100" s="194" t="s">
        <v>148</v>
      </c>
      <c r="E100" s="201" t="s">
        <v>28</v>
      </c>
      <c r="F100" s="202" t="s">
        <v>1453</v>
      </c>
      <c r="G100" s="200"/>
      <c r="H100" s="201" t="s">
        <v>28</v>
      </c>
      <c r="I100" s="203"/>
      <c r="J100" s="200"/>
      <c r="K100" s="200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148</v>
      </c>
      <c r="AU100" s="208" t="s">
        <v>82</v>
      </c>
      <c r="AV100" s="13" t="s">
        <v>80</v>
      </c>
      <c r="AW100" s="13" t="s">
        <v>34</v>
      </c>
      <c r="AX100" s="13" t="s">
        <v>73</v>
      </c>
      <c r="AY100" s="208" t="s">
        <v>137</v>
      </c>
    </row>
    <row r="101" spans="1:65" s="14" customFormat="1" ht="10.199999999999999">
      <c r="B101" s="209"/>
      <c r="C101" s="210"/>
      <c r="D101" s="194" t="s">
        <v>148</v>
      </c>
      <c r="E101" s="211" t="s">
        <v>28</v>
      </c>
      <c r="F101" s="212" t="s">
        <v>80</v>
      </c>
      <c r="G101" s="210"/>
      <c r="H101" s="213">
        <v>1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148</v>
      </c>
      <c r="AU101" s="219" t="s">
        <v>82</v>
      </c>
      <c r="AV101" s="14" t="s">
        <v>82</v>
      </c>
      <c r="AW101" s="14" t="s">
        <v>34</v>
      </c>
      <c r="AX101" s="14" t="s">
        <v>80</v>
      </c>
      <c r="AY101" s="219" t="s">
        <v>137</v>
      </c>
    </row>
    <row r="102" spans="1:65" s="2" customFormat="1" ht="16.5" customHeight="1">
      <c r="A102" s="36"/>
      <c r="B102" s="37"/>
      <c r="C102" s="181" t="s">
        <v>82</v>
      </c>
      <c r="D102" s="181" t="s">
        <v>139</v>
      </c>
      <c r="E102" s="182" t="s">
        <v>1454</v>
      </c>
      <c r="F102" s="183" t="s">
        <v>1455</v>
      </c>
      <c r="G102" s="184" t="s">
        <v>906</v>
      </c>
      <c r="H102" s="185">
        <v>1</v>
      </c>
      <c r="I102" s="186"/>
      <c r="J102" s="187">
        <f>ROUND(I102*H102,2)</f>
        <v>0</v>
      </c>
      <c r="K102" s="183" t="s">
        <v>28</v>
      </c>
      <c r="L102" s="41"/>
      <c r="M102" s="188" t="s">
        <v>28</v>
      </c>
      <c r="N102" s="189" t="s">
        <v>46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1440</v>
      </c>
      <c r="AT102" s="192" t="s">
        <v>139</v>
      </c>
      <c r="AU102" s="192" t="s">
        <v>82</v>
      </c>
      <c r="AY102" s="19" t="s">
        <v>137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9" t="s">
        <v>144</v>
      </c>
      <c r="BK102" s="193">
        <f>ROUND(I102*H102,2)</f>
        <v>0</v>
      </c>
      <c r="BL102" s="19" t="s">
        <v>1440</v>
      </c>
      <c r="BM102" s="192" t="s">
        <v>1456</v>
      </c>
    </row>
    <row r="103" spans="1:65" s="2" customFormat="1" ht="10.199999999999999">
      <c r="A103" s="36"/>
      <c r="B103" s="37"/>
      <c r="C103" s="38"/>
      <c r="D103" s="194" t="s">
        <v>146</v>
      </c>
      <c r="E103" s="38"/>
      <c r="F103" s="195" t="s">
        <v>1455</v>
      </c>
      <c r="G103" s="38"/>
      <c r="H103" s="38"/>
      <c r="I103" s="196"/>
      <c r="J103" s="38"/>
      <c r="K103" s="38"/>
      <c r="L103" s="41"/>
      <c r="M103" s="197"/>
      <c r="N103" s="198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146</v>
      </c>
      <c r="AU103" s="19" t="s">
        <v>82</v>
      </c>
    </row>
    <row r="104" spans="1:65" s="13" customFormat="1" ht="10.199999999999999">
      <c r="B104" s="199"/>
      <c r="C104" s="200"/>
      <c r="D104" s="194" t="s">
        <v>148</v>
      </c>
      <c r="E104" s="201" t="s">
        <v>28</v>
      </c>
      <c r="F104" s="202" t="s">
        <v>1457</v>
      </c>
      <c r="G104" s="200"/>
      <c r="H104" s="201" t="s">
        <v>28</v>
      </c>
      <c r="I104" s="203"/>
      <c r="J104" s="200"/>
      <c r="K104" s="200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148</v>
      </c>
      <c r="AU104" s="208" t="s">
        <v>82</v>
      </c>
      <c r="AV104" s="13" t="s">
        <v>80</v>
      </c>
      <c r="AW104" s="13" t="s">
        <v>34</v>
      </c>
      <c r="AX104" s="13" t="s">
        <v>73</v>
      </c>
      <c r="AY104" s="208" t="s">
        <v>137</v>
      </c>
    </row>
    <row r="105" spans="1:65" s="14" customFormat="1" ht="10.199999999999999">
      <c r="B105" s="209"/>
      <c r="C105" s="210"/>
      <c r="D105" s="194" t="s">
        <v>148</v>
      </c>
      <c r="E105" s="211" t="s">
        <v>28</v>
      </c>
      <c r="F105" s="212" t="s">
        <v>80</v>
      </c>
      <c r="G105" s="210"/>
      <c r="H105" s="213">
        <v>1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148</v>
      </c>
      <c r="AU105" s="219" t="s">
        <v>82</v>
      </c>
      <c r="AV105" s="14" t="s">
        <v>82</v>
      </c>
      <c r="AW105" s="14" t="s">
        <v>34</v>
      </c>
      <c r="AX105" s="14" t="s">
        <v>80</v>
      </c>
      <c r="AY105" s="219" t="s">
        <v>137</v>
      </c>
    </row>
    <row r="106" spans="1:65" s="2" customFormat="1" ht="16.5" customHeight="1">
      <c r="A106" s="36"/>
      <c r="B106" s="37"/>
      <c r="C106" s="181" t="s">
        <v>162</v>
      </c>
      <c r="D106" s="181" t="s">
        <v>139</v>
      </c>
      <c r="E106" s="182" t="s">
        <v>1458</v>
      </c>
      <c r="F106" s="183" t="s">
        <v>1459</v>
      </c>
      <c r="G106" s="184" t="s">
        <v>906</v>
      </c>
      <c r="H106" s="185">
        <v>1</v>
      </c>
      <c r="I106" s="186"/>
      <c r="J106" s="187">
        <f>ROUND(I106*H106,2)</f>
        <v>0</v>
      </c>
      <c r="K106" s="183" t="s">
        <v>28</v>
      </c>
      <c r="L106" s="41"/>
      <c r="M106" s="188" t="s">
        <v>28</v>
      </c>
      <c r="N106" s="189" t="s">
        <v>46</v>
      </c>
      <c r="O106" s="67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1440</v>
      </c>
      <c r="AT106" s="192" t="s">
        <v>139</v>
      </c>
      <c r="AU106" s="192" t="s">
        <v>82</v>
      </c>
      <c r="AY106" s="19" t="s">
        <v>137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9" t="s">
        <v>144</v>
      </c>
      <c r="BK106" s="193">
        <f>ROUND(I106*H106,2)</f>
        <v>0</v>
      </c>
      <c r="BL106" s="19" t="s">
        <v>1440</v>
      </c>
      <c r="BM106" s="192" t="s">
        <v>1460</v>
      </c>
    </row>
    <row r="107" spans="1:65" s="2" customFormat="1" ht="10.199999999999999">
      <c r="A107" s="36"/>
      <c r="B107" s="37"/>
      <c r="C107" s="38"/>
      <c r="D107" s="194" t="s">
        <v>146</v>
      </c>
      <c r="E107" s="38"/>
      <c r="F107" s="195" t="s">
        <v>1461</v>
      </c>
      <c r="G107" s="38"/>
      <c r="H107" s="38"/>
      <c r="I107" s="196"/>
      <c r="J107" s="38"/>
      <c r="K107" s="38"/>
      <c r="L107" s="41"/>
      <c r="M107" s="197"/>
      <c r="N107" s="198"/>
      <c r="O107" s="67"/>
      <c r="P107" s="67"/>
      <c r="Q107" s="67"/>
      <c r="R107" s="67"/>
      <c r="S107" s="67"/>
      <c r="T107" s="68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146</v>
      </c>
      <c r="AU107" s="19" t="s">
        <v>82</v>
      </c>
    </row>
    <row r="108" spans="1:65" s="13" customFormat="1" ht="10.199999999999999">
      <c r="B108" s="199"/>
      <c r="C108" s="200"/>
      <c r="D108" s="194" t="s">
        <v>148</v>
      </c>
      <c r="E108" s="201" t="s">
        <v>28</v>
      </c>
      <c r="F108" s="202" t="s">
        <v>1462</v>
      </c>
      <c r="G108" s="200"/>
      <c r="H108" s="201" t="s">
        <v>28</v>
      </c>
      <c r="I108" s="203"/>
      <c r="J108" s="200"/>
      <c r="K108" s="200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148</v>
      </c>
      <c r="AU108" s="208" t="s">
        <v>82</v>
      </c>
      <c r="AV108" s="13" t="s">
        <v>80</v>
      </c>
      <c r="AW108" s="13" t="s">
        <v>34</v>
      </c>
      <c r="AX108" s="13" t="s">
        <v>73</v>
      </c>
      <c r="AY108" s="208" t="s">
        <v>137</v>
      </c>
    </row>
    <row r="109" spans="1:65" s="13" customFormat="1" ht="10.199999999999999">
      <c r="B109" s="199"/>
      <c r="C109" s="200"/>
      <c r="D109" s="194" t="s">
        <v>148</v>
      </c>
      <c r="E109" s="201" t="s">
        <v>28</v>
      </c>
      <c r="F109" s="202" t="s">
        <v>1463</v>
      </c>
      <c r="G109" s="200"/>
      <c r="H109" s="201" t="s">
        <v>28</v>
      </c>
      <c r="I109" s="203"/>
      <c r="J109" s="200"/>
      <c r="K109" s="200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148</v>
      </c>
      <c r="AU109" s="208" t="s">
        <v>82</v>
      </c>
      <c r="AV109" s="13" t="s">
        <v>80</v>
      </c>
      <c r="AW109" s="13" t="s">
        <v>34</v>
      </c>
      <c r="AX109" s="13" t="s">
        <v>73</v>
      </c>
      <c r="AY109" s="208" t="s">
        <v>137</v>
      </c>
    </row>
    <row r="110" spans="1:65" s="14" customFormat="1" ht="10.199999999999999">
      <c r="B110" s="209"/>
      <c r="C110" s="210"/>
      <c r="D110" s="194" t="s">
        <v>148</v>
      </c>
      <c r="E110" s="211" t="s">
        <v>28</v>
      </c>
      <c r="F110" s="212" t="s">
        <v>80</v>
      </c>
      <c r="G110" s="210"/>
      <c r="H110" s="213">
        <v>1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148</v>
      </c>
      <c r="AU110" s="219" t="s">
        <v>82</v>
      </c>
      <c r="AV110" s="14" t="s">
        <v>82</v>
      </c>
      <c r="AW110" s="14" t="s">
        <v>34</v>
      </c>
      <c r="AX110" s="14" t="s">
        <v>80</v>
      </c>
      <c r="AY110" s="219" t="s">
        <v>137</v>
      </c>
    </row>
    <row r="111" spans="1:65" s="2" customFormat="1" ht="16.5" customHeight="1">
      <c r="A111" s="36"/>
      <c r="B111" s="37"/>
      <c r="C111" s="181" t="s">
        <v>144</v>
      </c>
      <c r="D111" s="181" t="s">
        <v>139</v>
      </c>
      <c r="E111" s="182" t="s">
        <v>1464</v>
      </c>
      <c r="F111" s="183" t="s">
        <v>1465</v>
      </c>
      <c r="G111" s="184" t="s">
        <v>906</v>
      </c>
      <c r="H111" s="185">
        <v>1</v>
      </c>
      <c r="I111" s="186"/>
      <c r="J111" s="187">
        <f>ROUND(I111*H111,2)</f>
        <v>0</v>
      </c>
      <c r="K111" s="183" t="s">
        <v>28</v>
      </c>
      <c r="L111" s="41"/>
      <c r="M111" s="188" t="s">
        <v>28</v>
      </c>
      <c r="N111" s="189" t="s">
        <v>46</v>
      </c>
      <c r="O111" s="67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1440</v>
      </c>
      <c r="AT111" s="192" t="s">
        <v>139</v>
      </c>
      <c r="AU111" s="192" t="s">
        <v>82</v>
      </c>
      <c r="AY111" s="19" t="s">
        <v>137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9" t="s">
        <v>144</v>
      </c>
      <c r="BK111" s="193">
        <f>ROUND(I111*H111,2)</f>
        <v>0</v>
      </c>
      <c r="BL111" s="19" t="s">
        <v>1440</v>
      </c>
      <c r="BM111" s="192" t="s">
        <v>1466</v>
      </c>
    </row>
    <row r="112" spans="1:65" s="2" customFormat="1" ht="10.199999999999999">
      <c r="A112" s="36"/>
      <c r="B112" s="37"/>
      <c r="C112" s="38"/>
      <c r="D112" s="194" t="s">
        <v>146</v>
      </c>
      <c r="E112" s="38"/>
      <c r="F112" s="195" t="s">
        <v>1467</v>
      </c>
      <c r="G112" s="38"/>
      <c r="H112" s="38"/>
      <c r="I112" s="196"/>
      <c r="J112" s="38"/>
      <c r="K112" s="38"/>
      <c r="L112" s="41"/>
      <c r="M112" s="197"/>
      <c r="N112" s="198"/>
      <c r="O112" s="67"/>
      <c r="P112" s="67"/>
      <c r="Q112" s="67"/>
      <c r="R112" s="67"/>
      <c r="S112" s="67"/>
      <c r="T112" s="68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146</v>
      </c>
      <c r="AU112" s="19" t="s">
        <v>82</v>
      </c>
    </row>
    <row r="113" spans="1:65" s="13" customFormat="1" ht="10.199999999999999">
      <c r="B113" s="199"/>
      <c r="C113" s="200"/>
      <c r="D113" s="194" t="s">
        <v>148</v>
      </c>
      <c r="E113" s="201" t="s">
        <v>28</v>
      </c>
      <c r="F113" s="202" t="s">
        <v>1468</v>
      </c>
      <c r="G113" s="200"/>
      <c r="H113" s="201" t="s">
        <v>28</v>
      </c>
      <c r="I113" s="203"/>
      <c r="J113" s="200"/>
      <c r="K113" s="200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148</v>
      </c>
      <c r="AU113" s="208" t="s">
        <v>82</v>
      </c>
      <c r="AV113" s="13" t="s">
        <v>80</v>
      </c>
      <c r="AW113" s="13" t="s">
        <v>34</v>
      </c>
      <c r="AX113" s="13" t="s">
        <v>73</v>
      </c>
      <c r="AY113" s="208" t="s">
        <v>137</v>
      </c>
    </row>
    <row r="114" spans="1:65" s="13" customFormat="1" ht="10.199999999999999">
      <c r="B114" s="199"/>
      <c r="C114" s="200"/>
      <c r="D114" s="194" t="s">
        <v>148</v>
      </c>
      <c r="E114" s="201" t="s">
        <v>28</v>
      </c>
      <c r="F114" s="202" t="s">
        <v>1469</v>
      </c>
      <c r="G114" s="200"/>
      <c r="H114" s="201" t="s">
        <v>28</v>
      </c>
      <c r="I114" s="203"/>
      <c r="J114" s="200"/>
      <c r="K114" s="200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148</v>
      </c>
      <c r="AU114" s="208" t="s">
        <v>82</v>
      </c>
      <c r="AV114" s="13" t="s">
        <v>80</v>
      </c>
      <c r="AW114" s="13" t="s">
        <v>34</v>
      </c>
      <c r="AX114" s="13" t="s">
        <v>73</v>
      </c>
      <c r="AY114" s="208" t="s">
        <v>137</v>
      </c>
    </row>
    <row r="115" spans="1:65" s="14" customFormat="1" ht="10.199999999999999">
      <c r="B115" s="209"/>
      <c r="C115" s="210"/>
      <c r="D115" s="194" t="s">
        <v>148</v>
      </c>
      <c r="E115" s="211" t="s">
        <v>28</v>
      </c>
      <c r="F115" s="212" t="s">
        <v>80</v>
      </c>
      <c r="G115" s="210"/>
      <c r="H115" s="213">
        <v>1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148</v>
      </c>
      <c r="AU115" s="219" t="s">
        <v>82</v>
      </c>
      <c r="AV115" s="14" t="s">
        <v>82</v>
      </c>
      <c r="AW115" s="14" t="s">
        <v>34</v>
      </c>
      <c r="AX115" s="14" t="s">
        <v>80</v>
      </c>
      <c r="AY115" s="219" t="s">
        <v>137</v>
      </c>
    </row>
    <row r="116" spans="1:65" s="2" customFormat="1" ht="16.5" customHeight="1">
      <c r="A116" s="36"/>
      <c r="B116" s="37"/>
      <c r="C116" s="181" t="s">
        <v>184</v>
      </c>
      <c r="D116" s="181" t="s">
        <v>139</v>
      </c>
      <c r="E116" s="182" t="s">
        <v>1470</v>
      </c>
      <c r="F116" s="183" t="s">
        <v>1471</v>
      </c>
      <c r="G116" s="184" t="s">
        <v>906</v>
      </c>
      <c r="H116" s="185">
        <v>1</v>
      </c>
      <c r="I116" s="186"/>
      <c r="J116" s="187">
        <f>ROUND(I116*H116,2)</f>
        <v>0</v>
      </c>
      <c r="K116" s="183" t="s">
        <v>28</v>
      </c>
      <c r="L116" s="41"/>
      <c r="M116" s="188" t="s">
        <v>28</v>
      </c>
      <c r="N116" s="189" t="s">
        <v>46</v>
      </c>
      <c r="O116" s="67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1440</v>
      </c>
      <c r="AT116" s="192" t="s">
        <v>139</v>
      </c>
      <c r="AU116" s="192" t="s">
        <v>82</v>
      </c>
      <c r="AY116" s="19" t="s">
        <v>137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9" t="s">
        <v>144</v>
      </c>
      <c r="BK116" s="193">
        <f>ROUND(I116*H116,2)</f>
        <v>0</v>
      </c>
      <c r="BL116" s="19" t="s">
        <v>1440</v>
      </c>
      <c r="BM116" s="192" t="s">
        <v>1472</v>
      </c>
    </row>
    <row r="117" spans="1:65" s="2" customFormat="1" ht="10.199999999999999">
      <c r="A117" s="36"/>
      <c r="B117" s="37"/>
      <c r="C117" s="38"/>
      <c r="D117" s="194" t="s">
        <v>146</v>
      </c>
      <c r="E117" s="38"/>
      <c r="F117" s="195" t="s">
        <v>1473</v>
      </c>
      <c r="G117" s="38"/>
      <c r="H117" s="38"/>
      <c r="I117" s="196"/>
      <c r="J117" s="38"/>
      <c r="K117" s="38"/>
      <c r="L117" s="41"/>
      <c r="M117" s="197"/>
      <c r="N117" s="198"/>
      <c r="O117" s="67"/>
      <c r="P117" s="67"/>
      <c r="Q117" s="67"/>
      <c r="R117" s="67"/>
      <c r="S117" s="67"/>
      <c r="T117" s="68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146</v>
      </c>
      <c r="AU117" s="19" t="s">
        <v>82</v>
      </c>
    </row>
    <row r="118" spans="1:65" s="13" customFormat="1" ht="10.199999999999999">
      <c r="B118" s="199"/>
      <c r="C118" s="200"/>
      <c r="D118" s="194" t="s">
        <v>148</v>
      </c>
      <c r="E118" s="201" t="s">
        <v>28</v>
      </c>
      <c r="F118" s="202" t="s">
        <v>1474</v>
      </c>
      <c r="G118" s="200"/>
      <c r="H118" s="201" t="s">
        <v>28</v>
      </c>
      <c r="I118" s="203"/>
      <c r="J118" s="200"/>
      <c r="K118" s="200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148</v>
      </c>
      <c r="AU118" s="208" t="s">
        <v>82</v>
      </c>
      <c r="AV118" s="13" t="s">
        <v>80</v>
      </c>
      <c r="AW118" s="13" t="s">
        <v>34</v>
      </c>
      <c r="AX118" s="13" t="s">
        <v>73</v>
      </c>
      <c r="AY118" s="208" t="s">
        <v>137</v>
      </c>
    </row>
    <row r="119" spans="1:65" s="13" customFormat="1" ht="10.199999999999999">
      <c r="B119" s="199"/>
      <c r="C119" s="200"/>
      <c r="D119" s="194" t="s">
        <v>148</v>
      </c>
      <c r="E119" s="201" t="s">
        <v>28</v>
      </c>
      <c r="F119" s="202" t="s">
        <v>1475</v>
      </c>
      <c r="G119" s="200"/>
      <c r="H119" s="201" t="s">
        <v>28</v>
      </c>
      <c r="I119" s="203"/>
      <c r="J119" s="200"/>
      <c r="K119" s="200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148</v>
      </c>
      <c r="AU119" s="208" t="s">
        <v>82</v>
      </c>
      <c r="AV119" s="13" t="s">
        <v>80</v>
      </c>
      <c r="AW119" s="13" t="s">
        <v>34</v>
      </c>
      <c r="AX119" s="13" t="s">
        <v>73</v>
      </c>
      <c r="AY119" s="208" t="s">
        <v>137</v>
      </c>
    </row>
    <row r="120" spans="1:65" s="14" customFormat="1" ht="10.199999999999999">
      <c r="B120" s="209"/>
      <c r="C120" s="210"/>
      <c r="D120" s="194" t="s">
        <v>148</v>
      </c>
      <c r="E120" s="211" t="s">
        <v>28</v>
      </c>
      <c r="F120" s="212" t="s">
        <v>80</v>
      </c>
      <c r="G120" s="210"/>
      <c r="H120" s="213">
        <v>1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148</v>
      </c>
      <c r="AU120" s="219" t="s">
        <v>82</v>
      </c>
      <c r="AV120" s="14" t="s">
        <v>82</v>
      </c>
      <c r="AW120" s="14" t="s">
        <v>34</v>
      </c>
      <c r="AX120" s="14" t="s">
        <v>80</v>
      </c>
      <c r="AY120" s="219" t="s">
        <v>137</v>
      </c>
    </row>
    <row r="121" spans="1:65" s="2" customFormat="1" ht="16.5" customHeight="1">
      <c r="A121" s="36"/>
      <c r="B121" s="37"/>
      <c r="C121" s="181" t="s">
        <v>191</v>
      </c>
      <c r="D121" s="181" t="s">
        <v>139</v>
      </c>
      <c r="E121" s="182" t="s">
        <v>1476</v>
      </c>
      <c r="F121" s="183" t="s">
        <v>1477</v>
      </c>
      <c r="G121" s="184" t="s">
        <v>906</v>
      </c>
      <c r="H121" s="185">
        <v>1</v>
      </c>
      <c r="I121" s="186"/>
      <c r="J121" s="187">
        <f>ROUND(I121*H121,2)</f>
        <v>0</v>
      </c>
      <c r="K121" s="183" t="s">
        <v>28</v>
      </c>
      <c r="L121" s="41"/>
      <c r="M121" s="188" t="s">
        <v>28</v>
      </c>
      <c r="N121" s="189" t="s">
        <v>46</v>
      </c>
      <c r="O121" s="67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1440</v>
      </c>
      <c r="AT121" s="192" t="s">
        <v>139</v>
      </c>
      <c r="AU121" s="192" t="s">
        <v>82</v>
      </c>
      <c r="AY121" s="19" t="s">
        <v>137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9" t="s">
        <v>144</v>
      </c>
      <c r="BK121" s="193">
        <f>ROUND(I121*H121,2)</f>
        <v>0</v>
      </c>
      <c r="BL121" s="19" t="s">
        <v>1440</v>
      </c>
      <c r="BM121" s="192" t="s">
        <v>1478</v>
      </c>
    </row>
    <row r="122" spans="1:65" s="2" customFormat="1" ht="10.199999999999999">
      <c r="A122" s="36"/>
      <c r="B122" s="37"/>
      <c r="C122" s="38"/>
      <c r="D122" s="194" t="s">
        <v>146</v>
      </c>
      <c r="E122" s="38"/>
      <c r="F122" s="195" t="s">
        <v>1479</v>
      </c>
      <c r="G122" s="38"/>
      <c r="H122" s="38"/>
      <c r="I122" s="196"/>
      <c r="J122" s="38"/>
      <c r="K122" s="38"/>
      <c r="L122" s="41"/>
      <c r="M122" s="197"/>
      <c r="N122" s="198"/>
      <c r="O122" s="67"/>
      <c r="P122" s="67"/>
      <c r="Q122" s="67"/>
      <c r="R122" s="67"/>
      <c r="S122" s="67"/>
      <c r="T122" s="68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146</v>
      </c>
      <c r="AU122" s="19" t="s">
        <v>82</v>
      </c>
    </row>
    <row r="123" spans="1:65" s="13" customFormat="1" ht="10.199999999999999">
      <c r="B123" s="199"/>
      <c r="C123" s="200"/>
      <c r="D123" s="194" t="s">
        <v>148</v>
      </c>
      <c r="E123" s="201" t="s">
        <v>28</v>
      </c>
      <c r="F123" s="202" t="s">
        <v>1480</v>
      </c>
      <c r="G123" s="200"/>
      <c r="H123" s="201" t="s">
        <v>28</v>
      </c>
      <c r="I123" s="203"/>
      <c r="J123" s="200"/>
      <c r="K123" s="200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148</v>
      </c>
      <c r="AU123" s="208" t="s">
        <v>82</v>
      </c>
      <c r="AV123" s="13" t="s">
        <v>80</v>
      </c>
      <c r="AW123" s="13" t="s">
        <v>34</v>
      </c>
      <c r="AX123" s="13" t="s">
        <v>73</v>
      </c>
      <c r="AY123" s="208" t="s">
        <v>137</v>
      </c>
    </row>
    <row r="124" spans="1:65" s="13" customFormat="1" ht="10.199999999999999">
      <c r="B124" s="199"/>
      <c r="C124" s="200"/>
      <c r="D124" s="194" t="s">
        <v>148</v>
      </c>
      <c r="E124" s="201" t="s">
        <v>28</v>
      </c>
      <c r="F124" s="202" t="s">
        <v>1481</v>
      </c>
      <c r="G124" s="200"/>
      <c r="H124" s="201" t="s">
        <v>28</v>
      </c>
      <c r="I124" s="203"/>
      <c r="J124" s="200"/>
      <c r="K124" s="200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148</v>
      </c>
      <c r="AU124" s="208" t="s">
        <v>82</v>
      </c>
      <c r="AV124" s="13" t="s">
        <v>80</v>
      </c>
      <c r="AW124" s="13" t="s">
        <v>34</v>
      </c>
      <c r="AX124" s="13" t="s">
        <v>73</v>
      </c>
      <c r="AY124" s="208" t="s">
        <v>137</v>
      </c>
    </row>
    <row r="125" spans="1:65" s="14" customFormat="1" ht="10.199999999999999">
      <c r="B125" s="209"/>
      <c r="C125" s="210"/>
      <c r="D125" s="194" t="s">
        <v>148</v>
      </c>
      <c r="E125" s="211" t="s">
        <v>28</v>
      </c>
      <c r="F125" s="212" t="s">
        <v>80</v>
      </c>
      <c r="G125" s="210"/>
      <c r="H125" s="213">
        <v>1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148</v>
      </c>
      <c r="AU125" s="219" t="s">
        <v>82</v>
      </c>
      <c r="AV125" s="14" t="s">
        <v>82</v>
      </c>
      <c r="AW125" s="14" t="s">
        <v>34</v>
      </c>
      <c r="AX125" s="14" t="s">
        <v>80</v>
      </c>
      <c r="AY125" s="219" t="s">
        <v>137</v>
      </c>
    </row>
    <row r="126" spans="1:65" s="2" customFormat="1" ht="16.5" customHeight="1">
      <c r="A126" s="36"/>
      <c r="B126" s="37"/>
      <c r="C126" s="242" t="s">
        <v>197</v>
      </c>
      <c r="D126" s="242" t="s">
        <v>354</v>
      </c>
      <c r="E126" s="243" t="s">
        <v>1482</v>
      </c>
      <c r="F126" s="244" t="s">
        <v>1483</v>
      </c>
      <c r="G126" s="245" t="s">
        <v>906</v>
      </c>
      <c r="H126" s="246">
        <v>1</v>
      </c>
      <c r="I126" s="247"/>
      <c r="J126" s="248">
        <f>ROUND(I126*H126,2)</f>
        <v>0</v>
      </c>
      <c r="K126" s="244" t="s">
        <v>28</v>
      </c>
      <c r="L126" s="249"/>
      <c r="M126" s="250" t="s">
        <v>28</v>
      </c>
      <c r="N126" s="251" t="s">
        <v>46</v>
      </c>
      <c r="O126" s="67"/>
      <c r="P126" s="190">
        <f>O126*H126</f>
        <v>0</v>
      </c>
      <c r="Q126" s="190">
        <v>6.0999999999999997E-4</v>
      </c>
      <c r="R126" s="190">
        <f>Q126*H126</f>
        <v>6.0999999999999997E-4</v>
      </c>
      <c r="S126" s="190">
        <v>0</v>
      </c>
      <c r="T126" s="19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203</v>
      </c>
      <c r="AT126" s="192" t="s">
        <v>354</v>
      </c>
      <c r="AU126" s="192" t="s">
        <v>82</v>
      </c>
      <c r="AY126" s="19" t="s">
        <v>137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9" t="s">
        <v>144</v>
      </c>
      <c r="BK126" s="193">
        <f>ROUND(I126*H126,2)</f>
        <v>0</v>
      </c>
      <c r="BL126" s="19" t="s">
        <v>144</v>
      </c>
      <c r="BM126" s="192" t="s">
        <v>1484</v>
      </c>
    </row>
    <row r="127" spans="1:65" s="2" customFormat="1" ht="10.199999999999999">
      <c r="A127" s="36"/>
      <c r="B127" s="37"/>
      <c r="C127" s="38"/>
      <c r="D127" s="194" t="s">
        <v>146</v>
      </c>
      <c r="E127" s="38"/>
      <c r="F127" s="195" t="s">
        <v>1483</v>
      </c>
      <c r="G127" s="38"/>
      <c r="H127" s="38"/>
      <c r="I127" s="196"/>
      <c r="J127" s="38"/>
      <c r="K127" s="38"/>
      <c r="L127" s="41"/>
      <c r="M127" s="197"/>
      <c r="N127" s="198"/>
      <c r="O127" s="67"/>
      <c r="P127" s="67"/>
      <c r="Q127" s="67"/>
      <c r="R127" s="67"/>
      <c r="S127" s="67"/>
      <c r="T127" s="68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146</v>
      </c>
      <c r="AU127" s="19" t="s">
        <v>82</v>
      </c>
    </row>
    <row r="128" spans="1:65" s="13" customFormat="1" ht="10.199999999999999">
      <c r="B128" s="199"/>
      <c r="C128" s="200"/>
      <c r="D128" s="194" t="s">
        <v>148</v>
      </c>
      <c r="E128" s="201" t="s">
        <v>28</v>
      </c>
      <c r="F128" s="202" t="s">
        <v>1485</v>
      </c>
      <c r="G128" s="200"/>
      <c r="H128" s="201" t="s">
        <v>28</v>
      </c>
      <c r="I128" s="203"/>
      <c r="J128" s="200"/>
      <c r="K128" s="200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148</v>
      </c>
      <c r="AU128" s="208" t="s">
        <v>82</v>
      </c>
      <c r="AV128" s="13" t="s">
        <v>80</v>
      </c>
      <c r="AW128" s="13" t="s">
        <v>34</v>
      </c>
      <c r="AX128" s="13" t="s">
        <v>73</v>
      </c>
      <c r="AY128" s="208" t="s">
        <v>137</v>
      </c>
    </row>
    <row r="129" spans="1:65" s="13" customFormat="1" ht="20.399999999999999">
      <c r="B129" s="199"/>
      <c r="C129" s="200"/>
      <c r="D129" s="194" t="s">
        <v>148</v>
      </c>
      <c r="E129" s="201" t="s">
        <v>28</v>
      </c>
      <c r="F129" s="202" t="s">
        <v>1486</v>
      </c>
      <c r="G129" s="200"/>
      <c r="H129" s="201" t="s">
        <v>28</v>
      </c>
      <c r="I129" s="203"/>
      <c r="J129" s="200"/>
      <c r="K129" s="200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148</v>
      </c>
      <c r="AU129" s="208" t="s">
        <v>82</v>
      </c>
      <c r="AV129" s="13" t="s">
        <v>80</v>
      </c>
      <c r="AW129" s="13" t="s">
        <v>34</v>
      </c>
      <c r="AX129" s="13" t="s">
        <v>73</v>
      </c>
      <c r="AY129" s="208" t="s">
        <v>137</v>
      </c>
    </row>
    <row r="130" spans="1:65" s="13" customFormat="1" ht="10.199999999999999">
      <c r="B130" s="199"/>
      <c r="C130" s="200"/>
      <c r="D130" s="194" t="s">
        <v>148</v>
      </c>
      <c r="E130" s="201" t="s">
        <v>28</v>
      </c>
      <c r="F130" s="202" t="s">
        <v>1487</v>
      </c>
      <c r="G130" s="200"/>
      <c r="H130" s="201" t="s">
        <v>28</v>
      </c>
      <c r="I130" s="203"/>
      <c r="J130" s="200"/>
      <c r="K130" s="200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148</v>
      </c>
      <c r="AU130" s="208" t="s">
        <v>82</v>
      </c>
      <c r="AV130" s="13" t="s">
        <v>80</v>
      </c>
      <c r="AW130" s="13" t="s">
        <v>34</v>
      </c>
      <c r="AX130" s="13" t="s">
        <v>73</v>
      </c>
      <c r="AY130" s="208" t="s">
        <v>137</v>
      </c>
    </row>
    <row r="131" spans="1:65" s="13" customFormat="1" ht="10.199999999999999">
      <c r="B131" s="199"/>
      <c r="C131" s="200"/>
      <c r="D131" s="194" t="s">
        <v>148</v>
      </c>
      <c r="E131" s="201" t="s">
        <v>28</v>
      </c>
      <c r="F131" s="202" t="s">
        <v>1488</v>
      </c>
      <c r="G131" s="200"/>
      <c r="H131" s="201" t="s">
        <v>28</v>
      </c>
      <c r="I131" s="203"/>
      <c r="J131" s="200"/>
      <c r="K131" s="200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148</v>
      </c>
      <c r="AU131" s="208" t="s">
        <v>82</v>
      </c>
      <c r="AV131" s="13" t="s">
        <v>80</v>
      </c>
      <c r="AW131" s="13" t="s">
        <v>34</v>
      </c>
      <c r="AX131" s="13" t="s">
        <v>73</v>
      </c>
      <c r="AY131" s="208" t="s">
        <v>137</v>
      </c>
    </row>
    <row r="132" spans="1:65" s="13" customFormat="1" ht="10.199999999999999">
      <c r="B132" s="199"/>
      <c r="C132" s="200"/>
      <c r="D132" s="194" t="s">
        <v>148</v>
      </c>
      <c r="E132" s="201" t="s">
        <v>28</v>
      </c>
      <c r="F132" s="202" t="s">
        <v>1489</v>
      </c>
      <c r="G132" s="200"/>
      <c r="H132" s="201" t="s">
        <v>28</v>
      </c>
      <c r="I132" s="203"/>
      <c r="J132" s="200"/>
      <c r="K132" s="200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148</v>
      </c>
      <c r="AU132" s="208" t="s">
        <v>82</v>
      </c>
      <c r="AV132" s="13" t="s">
        <v>80</v>
      </c>
      <c r="AW132" s="13" t="s">
        <v>34</v>
      </c>
      <c r="AX132" s="13" t="s">
        <v>73</v>
      </c>
      <c r="AY132" s="208" t="s">
        <v>137</v>
      </c>
    </row>
    <row r="133" spans="1:65" s="13" customFormat="1" ht="10.199999999999999">
      <c r="B133" s="199"/>
      <c r="C133" s="200"/>
      <c r="D133" s="194" t="s">
        <v>148</v>
      </c>
      <c r="E133" s="201" t="s">
        <v>28</v>
      </c>
      <c r="F133" s="202" t="s">
        <v>1490</v>
      </c>
      <c r="G133" s="200"/>
      <c r="H133" s="201" t="s">
        <v>28</v>
      </c>
      <c r="I133" s="203"/>
      <c r="J133" s="200"/>
      <c r="K133" s="200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148</v>
      </c>
      <c r="AU133" s="208" t="s">
        <v>82</v>
      </c>
      <c r="AV133" s="13" t="s">
        <v>80</v>
      </c>
      <c r="AW133" s="13" t="s">
        <v>34</v>
      </c>
      <c r="AX133" s="13" t="s">
        <v>73</v>
      </c>
      <c r="AY133" s="208" t="s">
        <v>137</v>
      </c>
    </row>
    <row r="134" spans="1:65" s="13" customFormat="1" ht="10.199999999999999">
      <c r="B134" s="199"/>
      <c r="C134" s="200"/>
      <c r="D134" s="194" t="s">
        <v>148</v>
      </c>
      <c r="E134" s="201" t="s">
        <v>28</v>
      </c>
      <c r="F134" s="202" t="s">
        <v>1491</v>
      </c>
      <c r="G134" s="200"/>
      <c r="H134" s="201" t="s">
        <v>28</v>
      </c>
      <c r="I134" s="203"/>
      <c r="J134" s="200"/>
      <c r="K134" s="200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148</v>
      </c>
      <c r="AU134" s="208" t="s">
        <v>82</v>
      </c>
      <c r="AV134" s="13" t="s">
        <v>80</v>
      </c>
      <c r="AW134" s="13" t="s">
        <v>34</v>
      </c>
      <c r="AX134" s="13" t="s">
        <v>73</v>
      </c>
      <c r="AY134" s="208" t="s">
        <v>137</v>
      </c>
    </row>
    <row r="135" spans="1:65" s="14" customFormat="1" ht="10.199999999999999">
      <c r="B135" s="209"/>
      <c r="C135" s="210"/>
      <c r="D135" s="194" t="s">
        <v>148</v>
      </c>
      <c r="E135" s="211" t="s">
        <v>28</v>
      </c>
      <c r="F135" s="212" t="s">
        <v>80</v>
      </c>
      <c r="G135" s="210"/>
      <c r="H135" s="213">
        <v>1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148</v>
      </c>
      <c r="AU135" s="219" t="s">
        <v>82</v>
      </c>
      <c r="AV135" s="14" t="s">
        <v>82</v>
      </c>
      <c r="AW135" s="14" t="s">
        <v>34</v>
      </c>
      <c r="AX135" s="14" t="s">
        <v>80</v>
      </c>
      <c r="AY135" s="219" t="s">
        <v>137</v>
      </c>
    </row>
    <row r="136" spans="1:65" s="12" customFormat="1" ht="22.8" customHeight="1">
      <c r="B136" s="165"/>
      <c r="C136" s="166"/>
      <c r="D136" s="167" t="s">
        <v>72</v>
      </c>
      <c r="E136" s="179" t="s">
        <v>1492</v>
      </c>
      <c r="F136" s="179" t="s">
        <v>1493</v>
      </c>
      <c r="G136" s="166"/>
      <c r="H136" s="166"/>
      <c r="I136" s="169"/>
      <c r="J136" s="180">
        <f>BK136</f>
        <v>0</v>
      </c>
      <c r="K136" s="166"/>
      <c r="L136" s="171"/>
      <c r="M136" s="172"/>
      <c r="N136" s="173"/>
      <c r="O136" s="173"/>
      <c r="P136" s="174">
        <f>SUM(P137:P148)</f>
        <v>0</v>
      </c>
      <c r="Q136" s="173"/>
      <c r="R136" s="174">
        <f>SUM(R137:R148)</f>
        <v>0</v>
      </c>
      <c r="S136" s="173"/>
      <c r="T136" s="175">
        <f>SUM(T137:T148)</f>
        <v>0</v>
      </c>
      <c r="AR136" s="176" t="s">
        <v>144</v>
      </c>
      <c r="AT136" s="177" t="s">
        <v>72</v>
      </c>
      <c r="AU136" s="177" t="s">
        <v>80</v>
      </c>
      <c r="AY136" s="176" t="s">
        <v>137</v>
      </c>
      <c r="BK136" s="178">
        <f>SUM(BK137:BK148)</f>
        <v>0</v>
      </c>
    </row>
    <row r="137" spans="1:65" s="2" customFormat="1" ht="16.5" customHeight="1">
      <c r="A137" s="36"/>
      <c r="B137" s="37"/>
      <c r="C137" s="181" t="s">
        <v>203</v>
      </c>
      <c r="D137" s="181" t="s">
        <v>139</v>
      </c>
      <c r="E137" s="182" t="s">
        <v>1494</v>
      </c>
      <c r="F137" s="183" t="s">
        <v>1495</v>
      </c>
      <c r="G137" s="184" t="s">
        <v>187</v>
      </c>
      <c r="H137" s="185">
        <v>1</v>
      </c>
      <c r="I137" s="186"/>
      <c r="J137" s="187">
        <f>ROUND(I137*H137,2)</f>
        <v>0</v>
      </c>
      <c r="K137" s="183" t="s">
        <v>28</v>
      </c>
      <c r="L137" s="41"/>
      <c r="M137" s="188" t="s">
        <v>28</v>
      </c>
      <c r="N137" s="189" t="s">
        <v>46</v>
      </c>
      <c r="O137" s="67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1496</v>
      </c>
      <c r="AT137" s="192" t="s">
        <v>139</v>
      </c>
      <c r="AU137" s="192" t="s">
        <v>82</v>
      </c>
      <c r="AY137" s="19" t="s">
        <v>137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9" t="s">
        <v>144</v>
      </c>
      <c r="BK137" s="193">
        <f>ROUND(I137*H137,2)</f>
        <v>0</v>
      </c>
      <c r="BL137" s="19" t="s">
        <v>1496</v>
      </c>
      <c r="BM137" s="192" t="s">
        <v>1497</v>
      </c>
    </row>
    <row r="138" spans="1:65" s="2" customFormat="1" ht="19.2">
      <c r="A138" s="36"/>
      <c r="B138" s="37"/>
      <c r="C138" s="38"/>
      <c r="D138" s="194" t="s">
        <v>146</v>
      </c>
      <c r="E138" s="38"/>
      <c r="F138" s="195" t="s">
        <v>1498</v>
      </c>
      <c r="G138" s="38"/>
      <c r="H138" s="38"/>
      <c r="I138" s="196"/>
      <c r="J138" s="38"/>
      <c r="K138" s="38"/>
      <c r="L138" s="41"/>
      <c r="M138" s="197"/>
      <c r="N138" s="198"/>
      <c r="O138" s="67"/>
      <c r="P138" s="67"/>
      <c r="Q138" s="67"/>
      <c r="R138" s="67"/>
      <c r="S138" s="67"/>
      <c r="T138" s="68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146</v>
      </c>
      <c r="AU138" s="19" t="s">
        <v>82</v>
      </c>
    </row>
    <row r="139" spans="1:65" s="2" customFormat="1" ht="24.15" customHeight="1">
      <c r="A139" s="36"/>
      <c r="B139" s="37"/>
      <c r="C139" s="181" t="s">
        <v>211</v>
      </c>
      <c r="D139" s="181" t="s">
        <v>139</v>
      </c>
      <c r="E139" s="182" t="s">
        <v>1499</v>
      </c>
      <c r="F139" s="183" t="s">
        <v>1500</v>
      </c>
      <c r="G139" s="184" t="s">
        <v>187</v>
      </c>
      <c r="H139" s="185">
        <v>1</v>
      </c>
      <c r="I139" s="186"/>
      <c r="J139" s="187">
        <f>ROUND(I139*H139,2)</f>
        <v>0</v>
      </c>
      <c r="K139" s="183" t="s">
        <v>28</v>
      </c>
      <c r="L139" s="41"/>
      <c r="M139" s="188" t="s">
        <v>28</v>
      </c>
      <c r="N139" s="189" t="s">
        <v>46</v>
      </c>
      <c r="O139" s="67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2" t="s">
        <v>1496</v>
      </c>
      <c r="AT139" s="192" t="s">
        <v>139</v>
      </c>
      <c r="AU139" s="192" t="s">
        <v>82</v>
      </c>
      <c r="AY139" s="19" t="s">
        <v>137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9" t="s">
        <v>144</v>
      </c>
      <c r="BK139" s="193">
        <f>ROUND(I139*H139,2)</f>
        <v>0</v>
      </c>
      <c r="BL139" s="19" t="s">
        <v>1496</v>
      </c>
      <c r="BM139" s="192" t="s">
        <v>1501</v>
      </c>
    </row>
    <row r="140" spans="1:65" s="2" customFormat="1" ht="19.2">
      <c r="A140" s="36"/>
      <c r="B140" s="37"/>
      <c r="C140" s="38"/>
      <c r="D140" s="194" t="s">
        <v>146</v>
      </c>
      <c r="E140" s="38"/>
      <c r="F140" s="195" t="s">
        <v>1500</v>
      </c>
      <c r="G140" s="38"/>
      <c r="H140" s="38"/>
      <c r="I140" s="196"/>
      <c r="J140" s="38"/>
      <c r="K140" s="38"/>
      <c r="L140" s="41"/>
      <c r="M140" s="197"/>
      <c r="N140" s="198"/>
      <c r="O140" s="67"/>
      <c r="P140" s="67"/>
      <c r="Q140" s="67"/>
      <c r="R140" s="67"/>
      <c r="S140" s="67"/>
      <c r="T140" s="68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146</v>
      </c>
      <c r="AU140" s="19" t="s">
        <v>82</v>
      </c>
    </row>
    <row r="141" spans="1:65" s="2" customFormat="1" ht="16.5" customHeight="1">
      <c r="A141" s="36"/>
      <c r="B141" s="37"/>
      <c r="C141" s="181" t="s">
        <v>222</v>
      </c>
      <c r="D141" s="181" t="s">
        <v>139</v>
      </c>
      <c r="E141" s="182" t="s">
        <v>1502</v>
      </c>
      <c r="F141" s="183" t="s">
        <v>1503</v>
      </c>
      <c r="G141" s="184" t="s">
        <v>906</v>
      </c>
      <c r="H141" s="185">
        <v>1</v>
      </c>
      <c r="I141" s="186"/>
      <c r="J141" s="187">
        <f>ROUND(I141*H141,2)</f>
        <v>0</v>
      </c>
      <c r="K141" s="183" t="s">
        <v>28</v>
      </c>
      <c r="L141" s="41"/>
      <c r="M141" s="188" t="s">
        <v>28</v>
      </c>
      <c r="N141" s="189" t="s">
        <v>46</v>
      </c>
      <c r="O141" s="67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1440</v>
      </c>
      <c r="AT141" s="192" t="s">
        <v>139</v>
      </c>
      <c r="AU141" s="192" t="s">
        <v>82</v>
      </c>
      <c r="AY141" s="19" t="s">
        <v>137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9" t="s">
        <v>144</v>
      </c>
      <c r="BK141" s="193">
        <f>ROUND(I141*H141,2)</f>
        <v>0</v>
      </c>
      <c r="BL141" s="19" t="s">
        <v>1440</v>
      </c>
      <c r="BM141" s="192" t="s">
        <v>1504</v>
      </c>
    </row>
    <row r="142" spans="1:65" s="2" customFormat="1" ht="10.199999999999999">
      <c r="A142" s="36"/>
      <c r="B142" s="37"/>
      <c r="C142" s="38"/>
      <c r="D142" s="194" t="s">
        <v>146</v>
      </c>
      <c r="E142" s="38"/>
      <c r="F142" s="195" t="s">
        <v>1503</v>
      </c>
      <c r="G142" s="38"/>
      <c r="H142" s="38"/>
      <c r="I142" s="196"/>
      <c r="J142" s="38"/>
      <c r="K142" s="38"/>
      <c r="L142" s="41"/>
      <c r="M142" s="197"/>
      <c r="N142" s="198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146</v>
      </c>
      <c r="AU142" s="19" t="s">
        <v>82</v>
      </c>
    </row>
    <row r="143" spans="1:65" s="13" customFormat="1" ht="10.199999999999999">
      <c r="B143" s="199"/>
      <c r="C143" s="200"/>
      <c r="D143" s="194" t="s">
        <v>148</v>
      </c>
      <c r="E143" s="201" t="s">
        <v>28</v>
      </c>
      <c r="F143" s="202" t="s">
        <v>1505</v>
      </c>
      <c r="G143" s="200"/>
      <c r="H143" s="201" t="s">
        <v>28</v>
      </c>
      <c r="I143" s="203"/>
      <c r="J143" s="200"/>
      <c r="K143" s="200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148</v>
      </c>
      <c r="AU143" s="208" t="s">
        <v>82</v>
      </c>
      <c r="AV143" s="13" t="s">
        <v>80</v>
      </c>
      <c r="AW143" s="13" t="s">
        <v>34</v>
      </c>
      <c r="AX143" s="13" t="s">
        <v>73</v>
      </c>
      <c r="AY143" s="208" t="s">
        <v>137</v>
      </c>
    </row>
    <row r="144" spans="1:65" s="14" customFormat="1" ht="10.199999999999999">
      <c r="B144" s="209"/>
      <c r="C144" s="210"/>
      <c r="D144" s="194" t="s">
        <v>148</v>
      </c>
      <c r="E144" s="211" t="s">
        <v>28</v>
      </c>
      <c r="F144" s="212" t="s">
        <v>80</v>
      </c>
      <c r="G144" s="210"/>
      <c r="H144" s="213">
        <v>1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148</v>
      </c>
      <c r="AU144" s="219" t="s">
        <v>82</v>
      </c>
      <c r="AV144" s="14" t="s">
        <v>82</v>
      </c>
      <c r="AW144" s="14" t="s">
        <v>34</v>
      </c>
      <c r="AX144" s="14" t="s">
        <v>80</v>
      </c>
      <c r="AY144" s="219" t="s">
        <v>137</v>
      </c>
    </row>
    <row r="145" spans="1:65" s="2" customFormat="1" ht="16.5" customHeight="1">
      <c r="A145" s="36"/>
      <c r="B145" s="37"/>
      <c r="C145" s="181" t="s">
        <v>236</v>
      </c>
      <c r="D145" s="181" t="s">
        <v>139</v>
      </c>
      <c r="E145" s="182" t="s">
        <v>1506</v>
      </c>
      <c r="F145" s="183" t="s">
        <v>1507</v>
      </c>
      <c r="G145" s="184" t="s">
        <v>906</v>
      </c>
      <c r="H145" s="185">
        <v>1</v>
      </c>
      <c r="I145" s="186"/>
      <c r="J145" s="187">
        <f>ROUND(I145*H145,2)</f>
        <v>0</v>
      </c>
      <c r="K145" s="183" t="s">
        <v>28</v>
      </c>
      <c r="L145" s="41"/>
      <c r="M145" s="188" t="s">
        <v>28</v>
      </c>
      <c r="N145" s="189" t="s">
        <v>46</v>
      </c>
      <c r="O145" s="67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2" t="s">
        <v>1440</v>
      </c>
      <c r="AT145" s="192" t="s">
        <v>139</v>
      </c>
      <c r="AU145" s="192" t="s">
        <v>82</v>
      </c>
      <c r="AY145" s="19" t="s">
        <v>137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9" t="s">
        <v>144</v>
      </c>
      <c r="BK145" s="193">
        <f>ROUND(I145*H145,2)</f>
        <v>0</v>
      </c>
      <c r="BL145" s="19" t="s">
        <v>1440</v>
      </c>
      <c r="BM145" s="192" t="s">
        <v>1508</v>
      </c>
    </row>
    <row r="146" spans="1:65" s="2" customFormat="1" ht="10.199999999999999">
      <c r="A146" s="36"/>
      <c r="B146" s="37"/>
      <c r="C146" s="38"/>
      <c r="D146" s="194" t="s">
        <v>146</v>
      </c>
      <c r="E146" s="38"/>
      <c r="F146" s="195" t="s">
        <v>1507</v>
      </c>
      <c r="G146" s="38"/>
      <c r="H146" s="38"/>
      <c r="I146" s="196"/>
      <c r="J146" s="38"/>
      <c r="K146" s="38"/>
      <c r="L146" s="41"/>
      <c r="M146" s="197"/>
      <c r="N146" s="198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146</v>
      </c>
      <c r="AU146" s="19" t="s">
        <v>82</v>
      </c>
    </row>
    <row r="147" spans="1:65" s="13" customFormat="1" ht="10.199999999999999">
      <c r="B147" s="199"/>
      <c r="C147" s="200"/>
      <c r="D147" s="194" t="s">
        <v>148</v>
      </c>
      <c r="E147" s="201" t="s">
        <v>28</v>
      </c>
      <c r="F147" s="202" t="s">
        <v>1509</v>
      </c>
      <c r="G147" s="200"/>
      <c r="H147" s="201" t="s">
        <v>28</v>
      </c>
      <c r="I147" s="203"/>
      <c r="J147" s="200"/>
      <c r="K147" s="200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148</v>
      </c>
      <c r="AU147" s="208" t="s">
        <v>82</v>
      </c>
      <c r="AV147" s="13" t="s">
        <v>80</v>
      </c>
      <c r="AW147" s="13" t="s">
        <v>34</v>
      </c>
      <c r="AX147" s="13" t="s">
        <v>73</v>
      </c>
      <c r="AY147" s="208" t="s">
        <v>137</v>
      </c>
    </row>
    <row r="148" spans="1:65" s="14" customFormat="1" ht="10.199999999999999">
      <c r="B148" s="209"/>
      <c r="C148" s="210"/>
      <c r="D148" s="194" t="s">
        <v>148</v>
      </c>
      <c r="E148" s="211" t="s">
        <v>28</v>
      </c>
      <c r="F148" s="212" t="s">
        <v>80</v>
      </c>
      <c r="G148" s="210"/>
      <c r="H148" s="213">
        <v>1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148</v>
      </c>
      <c r="AU148" s="219" t="s">
        <v>82</v>
      </c>
      <c r="AV148" s="14" t="s">
        <v>82</v>
      </c>
      <c r="AW148" s="14" t="s">
        <v>34</v>
      </c>
      <c r="AX148" s="14" t="s">
        <v>80</v>
      </c>
      <c r="AY148" s="219" t="s">
        <v>137</v>
      </c>
    </row>
    <row r="149" spans="1:65" s="12" customFormat="1" ht="22.8" customHeight="1">
      <c r="B149" s="165"/>
      <c r="C149" s="166"/>
      <c r="D149" s="167" t="s">
        <v>72</v>
      </c>
      <c r="E149" s="179" t="s">
        <v>1510</v>
      </c>
      <c r="F149" s="179" t="s">
        <v>1511</v>
      </c>
      <c r="G149" s="166"/>
      <c r="H149" s="166"/>
      <c r="I149" s="169"/>
      <c r="J149" s="180">
        <f>BK149</f>
        <v>0</v>
      </c>
      <c r="K149" s="166"/>
      <c r="L149" s="171"/>
      <c r="M149" s="172"/>
      <c r="N149" s="173"/>
      <c r="O149" s="173"/>
      <c r="P149" s="174">
        <f>SUM(P150:P155)</f>
        <v>0</v>
      </c>
      <c r="Q149" s="173"/>
      <c r="R149" s="174">
        <f>SUM(R150:R155)</f>
        <v>0</v>
      </c>
      <c r="S149" s="173"/>
      <c r="T149" s="175">
        <f>SUM(T150:T155)</f>
        <v>0</v>
      </c>
      <c r="AR149" s="176" t="s">
        <v>144</v>
      </c>
      <c r="AT149" s="177" t="s">
        <v>72</v>
      </c>
      <c r="AU149" s="177" t="s">
        <v>80</v>
      </c>
      <c r="AY149" s="176" t="s">
        <v>137</v>
      </c>
      <c r="BK149" s="178">
        <f>SUM(BK150:BK155)</f>
        <v>0</v>
      </c>
    </row>
    <row r="150" spans="1:65" s="2" customFormat="1" ht="16.5" customHeight="1">
      <c r="A150" s="36"/>
      <c r="B150" s="37"/>
      <c r="C150" s="181" t="s">
        <v>246</v>
      </c>
      <c r="D150" s="181" t="s">
        <v>139</v>
      </c>
      <c r="E150" s="182" t="s">
        <v>1512</v>
      </c>
      <c r="F150" s="183" t="s">
        <v>1513</v>
      </c>
      <c r="G150" s="184" t="s">
        <v>906</v>
      </c>
      <c r="H150" s="185">
        <v>1</v>
      </c>
      <c r="I150" s="186"/>
      <c r="J150" s="187">
        <f>ROUND(I150*H150,2)</f>
        <v>0</v>
      </c>
      <c r="K150" s="183" t="s">
        <v>28</v>
      </c>
      <c r="L150" s="41"/>
      <c r="M150" s="188" t="s">
        <v>28</v>
      </c>
      <c r="N150" s="189" t="s">
        <v>46</v>
      </c>
      <c r="O150" s="67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2" t="s">
        <v>1514</v>
      </c>
      <c r="AT150" s="192" t="s">
        <v>139</v>
      </c>
      <c r="AU150" s="192" t="s">
        <v>82</v>
      </c>
      <c r="AY150" s="19" t="s">
        <v>137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9" t="s">
        <v>144</v>
      </c>
      <c r="BK150" s="193">
        <f>ROUND(I150*H150,2)</f>
        <v>0</v>
      </c>
      <c r="BL150" s="19" t="s">
        <v>1514</v>
      </c>
      <c r="BM150" s="192" t="s">
        <v>1515</v>
      </c>
    </row>
    <row r="151" spans="1:65" s="2" customFormat="1" ht="10.199999999999999">
      <c r="A151" s="36"/>
      <c r="B151" s="37"/>
      <c r="C151" s="38"/>
      <c r="D151" s="194" t="s">
        <v>146</v>
      </c>
      <c r="E151" s="38"/>
      <c r="F151" s="195" t="s">
        <v>1513</v>
      </c>
      <c r="G151" s="38"/>
      <c r="H151" s="38"/>
      <c r="I151" s="196"/>
      <c r="J151" s="38"/>
      <c r="K151" s="38"/>
      <c r="L151" s="41"/>
      <c r="M151" s="197"/>
      <c r="N151" s="198"/>
      <c r="O151" s="67"/>
      <c r="P151" s="67"/>
      <c r="Q151" s="67"/>
      <c r="R151" s="67"/>
      <c r="S151" s="67"/>
      <c r="T151" s="68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146</v>
      </c>
      <c r="AU151" s="19" t="s">
        <v>82</v>
      </c>
    </row>
    <row r="152" spans="1:65" s="13" customFormat="1" ht="10.199999999999999">
      <c r="B152" s="199"/>
      <c r="C152" s="200"/>
      <c r="D152" s="194" t="s">
        <v>148</v>
      </c>
      <c r="E152" s="201" t="s">
        <v>28</v>
      </c>
      <c r="F152" s="202" t="s">
        <v>1516</v>
      </c>
      <c r="G152" s="200"/>
      <c r="H152" s="201" t="s">
        <v>28</v>
      </c>
      <c r="I152" s="203"/>
      <c r="J152" s="200"/>
      <c r="K152" s="200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148</v>
      </c>
      <c r="AU152" s="208" t="s">
        <v>82</v>
      </c>
      <c r="AV152" s="13" t="s">
        <v>80</v>
      </c>
      <c r="AW152" s="13" t="s">
        <v>34</v>
      </c>
      <c r="AX152" s="13" t="s">
        <v>73</v>
      </c>
      <c r="AY152" s="208" t="s">
        <v>137</v>
      </c>
    </row>
    <row r="153" spans="1:65" s="14" customFormat="1" ht="10.199999999999999">
      <c r="B153" s="209"/>
      <c r="C153" s="210"/>
      <c r="D153" s="194" t="s">
        <v>148</v>
      </c>
      <c r="E153" s="211" t="s">
        <v>28</v>
      </c>
      <c r="F153" s="212" t="s">
        <v>80</v>
      </c>
      <c r="G153" s="210"/>
      <c r="H153" s="213">
        <v>1</v>
      </c>
      <c r="I153" s="214"/>
      <c r="J153" s="210"/>
      <c r="K153" s="210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148</v>
      </c>
      <c r="AU153" s="219" t="s">
        <v>82</v>
      </c>
      <c r="AV153" s="14" t="s">
        <v>82</v>
      </c>
      <c r="AW153" s="14" t="s">
        <v>34</v>
      </c>
      <c r="AX153" s="14" t="s">
        <v>80</v>
      </c>
      <c r="AY153" s="219" t="s">
        <v>137</v>
      </c>
    </row>
    <row r="154" spans="1:65" s="2" customFormat="1" ht="16.5" customHeight="1">
      <c r="A154" s="36"/>
      <c r="B154" s="37"/>
      <c r="C154" s="181" t="s">
        <v>253</v>
      </c>
      <c r="D154" s="181" t="s">
        <v>139</v>
      </c>
      <c r="E154" s="182" t="s">
        <v>1517</v>
      </c>
      <c r="F154" s="183" t="s">
        <v>1518</v>
      </c>
      <c r="G154" s="184" t="s">
        <v>906</v>
      </c>
      <c r="H154" s="185">
        <v>1</v>
      </c>
      <c r="I154" s="186"/>
      <c r="J154" s="187">
        <f>ROUND(I154*H154,2)</f>
        <v>0</v>
      </c>
      <c r="K154" s="183" t="s">
        <v>28</v>
      </c>
      <c r="L154" s="41"/>
      <c r="M154" s="188" t="s">
        <v>28</v>
      </c>
      <c r="N154" s="189" t="s">
        <v>46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2" t="s">
        <v>1514</v>
      </c>
      <c r="AT154" s="192" t="s">
        <v>139</v>
      </c>
      <c r="AU154" s="192" t="s">
        <v>82</v>
      </c>
      <c r="AY154" s="19" t="s">
        <v>137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9" t="s">
        <v>144</v>
      </c>
      <c r="BK154" s="193">
        <f>ROUND(I154*H154,2)</f>
        <v>0</v>
      </c>
      <c r="BL154" s="19" t="s">
        <v>1514</v>
      </c>
      <c r="BM154" s="192" t="s">
        <v>1519</v>
      </c>
    </row>
    <row r="155" spans="1:65" s="2" customFormat="1" ht="10.199999999999999">
      <c r="A155" s="36"/>
      <c r="B155" s="37"/>
      <c r="C155" s="38"/>
      <c r="D155" s="194" t="s">
        <v>146</v>
      </c>
      <c r="E155" s="38"/>
      <c r="F155" s="195" t="s">
        <v>1518</v>
      </c>
      <c r="G155" s="38"/>
      <c r="H155" s="38"/>
      <c r="I155" s="196"/>
      <c r="J155" s="38"/>
      <c r="K155" s="38"/>
      <c r="L155" s="41"/>
      <c r="M155" s="197"/>
      <c r="N155" s="198"/>
      <c r="O155" s="67"/>
      <c r="P155" s="67"/>
      <c r="Q155" s="67"/>
      <c r="R155" s="67"/>
      <c r="S155" s="67"/>
      <c r="T155" s="6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146</v>
      </c>
      <c r="AU155" s="19" t="s">
        <v>82</v>
      </c>
    </row>
    <row r="156" spans="1:65" s="12" customFormat="1" ht="22.8" customHeight="1">
      <c r="B156" s="165"/>
      <c r="C156" s="166"/>
      <c r="D156" s="167" t="s">
        <v>72</v>
      </c>
      <c r="E156" s="179" t="s">
        <v>1520</v>
      </c>
      <c r="F156" s="179" t="s">
        <v>1521</v>
      </c>
      <c r="G156" s="166"/>
      <c r="H156" s="166"/>
      <c r="I156" s="169"/>
      <c r="J156" s="180">
        <f>BK156</f>
        <v>0</v>
      </c>
      <c r="K156" s="166"/>
      <c r="L156" s="171"/>
      <c r="M156" s="172"/>
      <c r="N156" s="173"/>
      <c r="O156" s="173"/>
      <c r="P156" s="174">
        <f>SUM(P157:P228)</f>
        <v>0</v>
      </c>
      <c r="Q156" s="173"/>
      <c r="R156" s="174">
        <f>SUM(R157:R228)</f>
        <v>0</v>
      </c>
      <c r="S156" s="173"/>
      <c r="T156" s="175">
        <f>SUM(T157:T228)</f>
        <v>0</v>
      </c>
      <c r="AR156" s="176" t="s">
        <v>144</v>
      </c>
      <c r="AT156" s="177" t="s">
        <v>72</v>
      </c>
      <c r="AU156" s="177" t="s">
        <v>80</v>
      </c>
      <c r="AY156" s="176" t="s">
        <v>137</v>
      </c>
      <c r="BK156" s="178">
        <f>SUM(BK157:BK228)</f>
        <v>0</v>
      </c>
    </row>
    <row r="157" spans="1:65" s="2" customFormat="1" ht="24.15" customHeight="1">
      <c r="A157" s="36"/>
      <c r="B157" s="37"/>
      <c r="C157" s="181" t="s">
        <v>261</v>
      </c>
      <c r="D157" s="181" t="s">
        <v>139</v>
      </c>
      <c r="E157" s="182" t="s">
        <v>1522</v>
      </c>
      <c r="F157" s="183" t="s">
        <v>1523</v>
      </c>
      <c r="G157" s="184" t="s">
        <v>906</v>
      </c>
      <c r="H157" s="185">
        <v>1</v>
      </c>
      <c r="I157" s="186"/>
      <c r="J157" s="187">
        <f>ROUND(I157*H157,2)</f>
        <v>0</v>
      </c>
      <c r="K157" s="183" t="s">
        <v>28</v>
      </c>
      <c r="L157" s="41"/>
      <c r="M157" s="188" t="s">
        <v>28</v>
      </c>
      <c r="N157" s="189" t="s">
        <v>46</v>
      </c>
      <c r="O157" s="67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1514</v>
      </c>
      <c r="AT157" s="192" t="s">
        <v>139</v>
      </c>
      <c r="AU157" s="192" t="s">
        <v>82</v>
      </c>
      <c r="AY157" s="19" t="s">
        <v>137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9" t="s">
        <v>144</v>
      </c>
      <c r="BK157" s="193">
        <f>ROUND(I157*H157,2)</f>
        <v>0</v>
      </c>
      <c r="BL157" s="19" t="s">
        <v>1514</v>
      </c>
      <c r="BM157" s="192" t="s">
        <v>1524</v>
      </c>
    </row>
    <row r="158" spans="1:65" s="2" customFormat="1" ht="19.2">
      <c r="A158" s="36"/>
      <c r="B158" s="37"/>
      <c r="C158" s="38"/>
      <c r="D158" s="194" t="s">
        <v>146</v>
      </c>
      <c r="E158" s="38"/>
      <c r="F158" s="195" t="s">
        <v>1523</v>
      </c>
      <c r="G158" s="38"/>
      <c r="H158" s="38"/>
      <c r="I158" s="196"/>
      <c r="J158" s="38"/>
      <c r="K158" s="38"/>
      <c r="L158" s="41"/>
      <c r="M158" s="197"/>
      <c r="N158" s="198"/>
      <c r="O158" s="67"/>
      <c r="P158" s="67"/>
      <c r="Q158" s="67"/>
      <c r="R158" s="67"/>
      <c r="S158" s="67"/>
      <c r="T158" s="68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146</v>
      </c>
      <c r="AU158" s="19" t="s">
        <v>82</v>
      </c>
    </row>
    <row r="159" spans="1:65" s="2" customFormat="1" ht="16.5" customHeight="1">
      <c r="A159" s="36"/>
      <c r="B159" s="37"/>
      <c r="C159" s="181" t="s">
        <v>8</v>
      </c>
      <c r="D159" s="181" t="s">
        <v>139</v>
      </c>
      <c r="E159" s="182" t="s">
        <v>1525</v>
      </c>
      <c r="F159" s="183" t="s">
        <v>1526</v>
      </c>
      <c r="G159" s="184" t="s">
        <v>906</v>
      </c>
      <c r="H159" s="185">
        <v>1</v>
      </c>
      <c r="I159" s="186"/>
      <c r="J159" s="187">
        <f>ROUND(I159*H159,2)</f>
        <v>0</v>
      </c>
      <c r="K159" s="183" t="s">
        <v>28</v>
      </c>
      <c r="L159" s="41"/>
      <c r="M159" s="188" t="s">
        <v>28</v>
      </c>
      <c r="N159" s="189" t="s">
        <v>46</v>
      </c>
      <c r="O159" s="67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1514</v>
      </c>
      <c r="AT159" s="192" t="s">
        <v>139</v>
      </c>
      <c r="AU159" s="192" t="s">
        <v>82</v>
      </c>
      <c r="AY159" s="19" t="s">
        <v>137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9" t="s">
        <v>144</v>
      </c>
      <c r="BK159" s="193">
        <f>ROUND(I159*H159,2)</f>
        <v>0</v>
      </c>
      <c r="BL159" s="19" t="s">
        <v>1514</v>
      </c>
      <c r="BM159" s="192" t="s">
        <v>1527</v>
      </c>
    </row>
    <row r="160" spans="1:65" s="2" customFormat="1" ht="19.2">
      <c r="A160" s="36"/>
      <c r="B160" s="37"/>
      <c r="C160" s="38"/>
      <c r="D160" s="194" t="s">
        <v>146</v>
      </c>
      <c r="E160" s="38"/>
      <c r="F160" s="195" t="s">
        <v>1528</v>
      </c>
      <c r="G160" s="38"/>
      <c r="H160" s="38"/>
      <c r="I160" s="196"/>
      <c r="J160" s="38"/>
      <c r="K160" s="38"/>
      <c r="L160" s="41"/>
      <c r="M160" s="197"/>
      <c r="N160" s="198"/>
      <c r="O160" s="67"/>
      <c r="P160" s="67"/>
      <c r="Q160" s="67"/>
      <c r="R160" s="67"/>
      <c r="S160" s="67"/>
      <c r="T160" s="68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146</v>
      </c>
      <c r="AU160" s="19" t="s">
        <v>82</v>
      </c>
    </row>
    <row r="161" spans="1:65" s="13" customFormat="1" ht="10.199999999999999">
      <c r="B161" s="199"/>
      <c r="C161" s="200"/>
      <c r="D161" s="194" t="s">
        <v>148</v>
      </c>
      <c r="E161" s="201" t="s">
        <v>28</v>
      </c>
      <c r="F161" s="202" t="s">
        <v>1529</v>
      </c>
      <c r="G161" s="200"/>
      <c r="H161" s="201" t="s">
        <v>28</v>
      </c>
      <c r="I161" s="203"/>
      <c r="J161" s="200"/>
      <c r="K161" s="200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148</v>
      </c>
      <c r="AU161" s="208" t="s">
        <v>82</v>
      </c>
      <c r="AV161" s="13" t="s">
        <v>80</v>
      </c>
      <c r="AW161" s="13" t="s">
        <v>34</v>
      </c>
      <c r="AX161" s="13" t="s">
        <v>73</v>
      </c>
      <c r="AY161" s="208" t="s">
        <v>137</v>
      </c>
    </row>
    <row r="162" spans="1:65" s="13" customFormat="1" ht="10.199999999999999">
      <c r="B162" s="199"/>
      <c r="C162" s="200"/>
      <c r="D162" s="194" t="s">
        <v>148</v>
      </c>
      <c r="E162" s="201" t="s">
        <v>28</v>
      </c>
      <c r="F162" s="202" t="s">
        <v>1530</v>
      </c>
      <c r="G162" s="200"/>
      <c r="H162" s="201" t="s">
        <v>28</v>
      </c>
      <c r="I162" s="203"/>
      <c r="J162" s="200"/>
      <c r="K162" s="200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148</v>
      </c>
      <c r="AU162" s="208" t="s">
        <v>82</v>
      </c>
      <c r="AV162" s="13" t="s">
        <v>80</v>
      </c>
      <c r="AW162" s="13" t="s">
        <v>34</v>
      </c>
      <c r="AX162" s="13" t="s">
        <v>73</v>
      </c>
      <c r="AY162" s="208" t="s">
        <v>137</v>
      </c>
    </row>
    <row r="163" spans="1:65" s="13" customFormat="1" ht="10.199999999999999">
      <c r="B163" s="199"/>
      <c r="C163" s="200"/>
      <c r="D163" s="194" t="s">
        <v>148</v>
      </c>
      <c r="E163" s="201" t="s">
        <v>28</v>
      </c>
      <c r="F163" s="202" t="s">
        <v>1531</v>
      </c>
      <c r="G163" s="200"/>
      <c r="H163" s="201" t="s">
        <v>28</v>
      </c>
      <c r="I163" s="203"/>
      <c r="J163" s="200"/>
      <c r="K163" s="200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148</v>
      </c>
      <c r="AU163" s="208" t="s">
        <v>82</v>
      </c>
      <c r="AV163" s="13" t="s">
        <v>80</v>
      </c>
      <c r="AW163" s="13" t="s">
        <v>34</v>
      </c>
      <c r="AX163" s="13" t="s">
        <v>73</v>
      </c>
      <c r="AY163" s="208" t="s">
        <v>137</v>
      </c>
    </row>
    <row r="164" spans="1:65" s="14" customFormat="1" ht="10.199999999999999">
      <c r="B164" s="209"/>
      <c r="C164" s="210"/>
      <c r="D164" s="194" t="s">
        <v>148</v>
      </c>
      <c r="E164" s="211" t="s">
        <v>28</v>
      </c>
      <c r="F164" s="212" t="s">
        <v>80</v>
      </c>
      <c r="G164" s="210"/>
      <c r="H164" s="213">
        <v>1</v>
      </c>
      <c r="I164" s="214"/>
      <c r="J164" s="210"/>
      <c r="K164" s="210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148</v>
      </c>
      <c r="AU164" s="219" t="s">
        <v>82</v>
      </c>
      <c r="AV164" s="14" t="s">
        <v>82</v>
      </c>
      <c r="AW164" s="14" t="s">
        <v>34</v>
      </c>
      <c r="AX164" s="14" t="s">
        <v>80</v>
      </c>
      <c r="AY164" s="219" t="s">
        <v>137</v>
      </c>
    </row>
    <row r="165" spans="1:65" s="2" customFormat="1" ht="16.5" customHeight="1">
      <c r="A165" s="36"/>
      <c r="B165" s="37"/>
      <c r="C165" s="181" t="s">
        <v>282</v>
      </c>
      <c r="D165" s="181" t="s">
        <v>139</v>
      </c>
      <c r="E165" s="182" t="s">
        <v>1532</v>
      </c>
      <c r="F165" s="183" t="s">
        <v>1533</v>
      </c>
      <c r="G165" s="184" t="s">
        <v>906</v>
      </c>
      <c r="H165" s="185">
        <v>1</v>
      </c>
      <c r="I165" s="186"/>
      <c r="J165" s="187">
        <f>ROUND(I165*H165,2)</f>
        <v>0</v>
      </c>
      <c r="K165" s="183" t="s">
        <v>28</v>
      </c>
      <c r="L165" s="41"/>
      <c r="M165" s="188" t="s">
        <v>28</v>
      </c>
      <c r="N165" s="189" t="s">
        <v>46</v>
      </c>
      <c r="O165" s="67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1514</v>
      </c>
      <c r="AT165" s="192" t="s">
        <v>139</v>
      </c>
      <c r="AU165" s="192" t="s">
        <v>82</v>
      </c>
      <c r="AY165" s="19" t="s">
        <v>137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9" t="s">
        <v>144</v>
      </c>
      <c r="BK165" s="193">
        <f>ROUND(I165*H165,2)</f>
        <v>0</v>
      </c>
      <c r="BL165" s="19" t="s">
        <v>1514</v>
      </c>
      <c r="BM165" s="192" t="s">
        <v>1534</v>
      </c>
    </row>
    <row r="166" spans="1:65" s="2" customFormat="1" ht="10.199999999999999">
      <c r="A166" s="36"/>
      <c r="B166" s="37"/>
      <c r="C166" s="38"/>
      <c r="D166" s="194" t="s">
        <v>146</v>
      </c>
      <c r="E166" s="38"/>
      <c r="F166" s="195" t="s">
        <v>1533</v>
      </c>
      <c r="G166" s="38"/>
      <c r="H166" s="38"/>
      <c r="I166" s="196"/>
      <c r="J166" s="38"/>
      <c r="K166" s="38"/>
      <c r="L166" s="41"/>
      <c r="M166" s="197"/>
      <c r="N166" s="198"/>
      <c r="O166" s="67"/>
      <c r="P166" s="67"/>
      <c r="Q166" s="67"/>
      <c r="R166" s="67"/>
      <c r="S166" s="67"/>
      <c r="T166" s="68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146</v>
      </c>
      <c r="AU166" s="19" t="s">
        <v>82</v>
      </c>
    </row>
    <row r="167" spans="1:65" s="13" customFormat="1" ht="20.399999999999999">
      <c r="B167" s="199"/>
      <c r="C167" s="200"/>
      <c r="D167" s="194" t="s">
        <v>148</v>
      </c>
      <c r="E167" s="201" t="s">
        <v>28</v>
      </c>
      <c r="F167" s="202" t="s">
        <v>1535</v>
      </c>
      <c r="G167" s="200"/>
      <c r="H167" s="201" t="s">
        <v>28</v>
      </c>
      <c r="I167" s="203"/>
      <c r="J167" s="200"/>
      <c r="K167" s="200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148</v>
      </c>
      <c r="AU167" s="208" t="s">
        <v>82</v>
      </c>
      <c r="AV167" s="13" t="s">
        <v>80</v>
      </c>
      <c r="AW167" s="13" t="s">
        <v>34</v>
      </c>
      <c r="AX167" s="13" t="s">
        <v>73</v>
      </c>
      <c r="AY167" s="208" t="s">
        <v>137</v>
      </c>
    </row>
    <row r="168" spans="1:65" s="14" customFormat="1" ht="10.199999999999999">
      <c r="B168" s="209"/>
      <c r="C168" s="210"/>
      <c r="D168" s="194" t="s">
        <v>148</v>
      </c>
      <c r="E168" s="211" t="s">
        <v>28</v>
      </c>
      <c r="F168" s="212" t="s">
        <v>80</v>
      </c>
      <c r="G168" s="210"/>
      <c r="H168" s="213">
        <v>1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148</v>
      </c>
      <c r="AU168" s="219" t="s">
        <v>82</v>
      </c>
      <c r="AV168" s="14" t="s">
        <v>82</v>
      </c>
      <c r="AW168" s="14" t="s">
        <v>34</v>
      </c>
      <c r="AX168" s="14" t="s">
        <v>80</v>
      </c>
      <c r="AY168" s="219" t="s">
        <v>137</v>
      </c>
    </row>
    <row r="169" spans="1:65" s="2" customFormat="1" ht="24.15" customHeight="1">
      <c r="A169" s="36"/>
      <c r="B169" s="37"/>
      <c r="C169" s="181" t="s">
        <v>289</v>
      </c>
      <c r="D169" s="181" t="s">
        <v>139</v>
      </c>
      <c r="E169" s="182" t="s">
        <v>1536</v>
      </c>
      <c r="F169" s="183" t="s">
        <v>1537</v>
      </c>
      <c r="G169" s="184" t="s">
        <v>906</v>
      </c>
      <c r="H169" s="185">
        <v>1</v>
      </c>
      <c r="I169" s="186"/>
      <c r="J169" s="187">
        <f>ROUND(I169*H169,2)</f>
        <v>0</v>
      </c>
      <c r="K169" s="183" t="s">
        <v>28</v>
      </c>
      <c r="L169" s="41"/>
      <c r="M169" s="188" t="s">
        <v>28</v>
      </c>
      <c r="N169" s="189" t="s">
        <v>46</v>
      </c>
      <c r="O169" s="67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1514</v>
      </c>
      <c r="AT169" s="192" t="s">
        <v>139</v>
      </c>
      <c r="AU169" s="192" t="s">
        <v>82</v>
      </c>
      <c r="AY169" s="19" t="s">
        <v>137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9" t="s">
        <v>144</v>
      </c>
      <c r="BK169" s="193">
        <f>ROUND(I169*H169,2)</f>
        <v>0</v>
      </c>
      <c r="BL169" s="19" t="s">
        <v>1514</v>
      </c>
      <c r="BM169" s="192" t="s">
        <v>1538</v>
      </c>
    </row>
    <row r="170" spans="1:65" s="2" customFormat="1" ht="19.2">
      <c r="A170" s="36"/>
      <c r="B170" s="37"/>
      <c r="C170" s="38"/>
      <c r="D170" s="194" t="s">
        <v>146</v>
      </c>
      <c r="E170" s="38"/>
      <c r="F170" s="195" t="s">
        <v>1537</v>
      </c>
      <c r="G170" s="38"/>
      <c r="H170" s="38"/>
      <c r="I170" s="196"/>
      <c r="J170" s="38"/>
      <c r="K170" s="38"/>
      <c r="L170" s="41"/>
      <c r="M170" s="197"/>
      <c r="N170" s="198"/>
      <c r="O170" s="67"/>
      <c r="P170" s="67"/>
      <c r="Q170" s="67"/>
      <c r="R170" s="67"/>
      <c r="S170" s="67"/>
      <c r="T170" s="68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146</v>
      </c>
      <c r="AU170" s="19" t="s">
        <v>82</v>
      </c>
    </row>
    <row r="171" spans="1:65" s="13" customFormat="1" ht="10.199999999999999">
      <c r="B171" s="199"/>
      <c r="C171" s="200"/>
      <c r="D171" s="194" t="s">
        <v>148</v>
      </c>
      <c r="E171" s="201" t="s">
        <v>28</v>
      </c>
      <c r="F171" s="202" t="s">
        <v>1539</v>
      </c>
      <c r="G171" s="200"/>
      <c r="H171" s="201" t="s">
        <v>28</v>
      </c>
      <c r="I171" s="203"/>
      <c r="J171" s="200"/>
      <c r="K171" s="200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148</v>
      </c>
      <c r="AU171" s="208" t="s">
        <v>82</v>
      </c>
      <c r="AV171" s="13" t="s">
        <v>80</v>
      </c>
      <c r="AW171" s="13" t="s">
        <v>34</v>
      </c>
      <c r="AX171" s="13" t="s">
        <v>73</v>
      </c>
      <c r="AY171" s="208" t="s">
        <v>137</v>
      </c>
    </row>
    <row r="172" spans="1:65" s="14" customFormat="1" ht="10.199999999999999">
      <c r="B172" s="209"/>
      <c r="C172" s="210"/>
      <c r="D172" s="194" t="s">
        <v>148</v>
      </c>
      <c r="E172" s="211" t="s">
        <v>28</v>
      </c>
      <c r="F172" s="212" t="s">
        <v>80</v>
      </c>
      <c r="G172" s="210"/>
      <c r="H172" s="213">
        <v>1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148</v>
      </c>
      <c r="AU172" s="219" t="s">
        <v>82</v>
      </c>
      <c r="AV172" s="14" t="s">
        <v>82</v>
      </c>
      <c r="AW172" s="14" t="s">
        <v>34</v>
      </c>
      <c r="AX172" s="14" t="s">
        <v>80</v>
      </c>
      <c r="AY172" s="219" t="s">
        <v>137</v>
      </c>
    </row>
    <row r="173" spans="1:65" s="2" customFormat="1" ht="16.5" customHeight="1">
      <c r="A173" s="36"/>
      <c r="B173" s="37"/>
      <c r="C173" s="181" t="s">
        <v>302</v>
      </c>
      <c r="D173" s="181" t="s">
        <v>139</v>
      </c>
      <c r="E173" s="182" t="s">
        <v>1540</v>
      </c>
      <c r="F173" s="183" t="s">
        <v>1541</v>
      </c>
      <c r="G173" s="184" t="s">
        <v>906</v>
      </c>
      <c r="H173" s="185">
        <v>1</v>
      </c>
      <c r="I173" s="186"/>
      <c r="J173" s="187">
        <f>ROUND(I173*H173,2)</f>
        <v>0</v>
      </c>
      <c r="K173" s="183" t="s">
        <v>28</v>
      </c>
      <c r="L173" s="41"/>
      <c r="M173" s="188" t="s">
        <v>28</v>
      </c>
      <c r="N173" s="189" t="s">
        <v>46</v>
      </c>
      <c r="O173" s="67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1514</v>
      </c>
      <c r="AT173" s="192" t="s">
        <v>139</v>
      </c>
      <c r="AU173" s="192" t="s">
        <v>82</v>
      </c>
      <c r="AY173" s="19" t="s">
        <v>137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9" t="s">
        <v>144</v>
      </c>
      <c r="BK173" s="193">
        <f>ROUND(I173*H173,2)</f>
        <v>0</v>
      </c>
      <c r="BL173" s="19" t="s">
        <v>1514</v>
      </c>
      <c r="BM173" s="192" t="s">
        <v>1542</v>
      </c>
    </row>
    <row r="174" spans="1:65" s="2" customFormat="1" ht="10.199999999999999">
      <c r="A174" s="36"/>
      <c r="B174" s="37"/>
      <c r="C174" s="38"/>
      <c r="D174" s="194" t="s">
        <v>146</v>
      </c>
      <c r="E174" s="38"/>
      <c r="F174" s="195" t="s">
        <v>1543</v>
      </c>
      <c r="G174" s="38"/>
      <c r="H174" s="38"/>
      <c r="I174" s="196"/>
      <c r="J174" s="38"/>
      <c r="K174" s="38"/>
      <c r="L174" s="41"/>
      <c r="M174" s="197"/>
      <c r="N174" s="198"/>
      <c r="O174" s="67"/>
      <c r="P174" s="67"/>
      <c r="Q174" s="67"/>
      <c r="R174" s="67"/>
      <c r="S174" s="67"/>
      <c r="T174" s="68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146</v>
      </c>
      <c r="AU174" s="19" t="s">
        <v>82</v>
      </c>
    </row>
    <row r="175" spans="1:65" s="2" customFormat="1" ht="21.75" customHeight="1">
      <c r="A175" s="36"/>
      <c r="B175" s="37"/>
      <c r="C175" s="181" t="s">
        <v>308</v>
      </c>
      <c r="D175" s="181" t="s">
        <v>139</v>
      </c>
      <c r="E175" s="182" t="s">
        <v>1544</v>
      </c>
      <c r="F175" s="183" t="s">
        <v>1545</v>
      </c>
      <c r="G175" s="184" t="s">
        <v>906</v>
      </c>
      <c r="H175" s="185">
        <v>1</v>
      </c>
      <c r="I175" s="186"/>
      <c r="J175" s="187">
        <f>ROUND(I175*H175,2)</f>
        <v>0</v>
      </c>
      <c r="K175" s="183" t="s">
        <v>28</v>
      </c>
      <c r="L175" s="41"/>
      <c r="M175" s="188" t="s">
        <v>28</v>
      </c>
      <c r="N175" s="189" t="s">
        <v>46</v>
      </c>
      <c r="O175" s="67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1514</v>
      </c>
      <c r="AT175" s="192" t="s">
        <v>139</v>
      </c>
      <c r="AU175" s="192" t="s">
        <v>82</v>
      </c>
      <c r="AY175" s="19" t="s">
        <v>137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9" t="s">
        <v>144</v>
      </c>
      <c r="BK175" s="193">
        <f>ROUND(I175*H175,2)</f>
        <v>0</v>
      </c>
      <c r="BL175" s="19" t="s">
        <v>1514</v>
      </c>
      <c r="BM175" s="192" t="s">
        <v>1546</v>
      </c>
    </row>
    <row r="176" spans="1:65" s="2" customFormat="1" ht="10.199999999999999">
      <c r="A176" s="36"/>
      <c r="B176" s="37"/>
      <c r="C176" s="38"/>
      <c r="D176" s="194" t="s">
        <v>146</v>
      </c>
      <c r="E176" s="38"/>
      <c r="F176" s="195" t="s">
        <v>1545</v>
      </c>
      <c r="G176" s="38"/>
      <c r="H176" s="38"/>
      <c r="I176" s="196"/>
      <c r="J176" s="38"/>
      <c r="K176" s="38"/>
      <c r="L176" s="41"/>
      <c r="M176" s="197"/>
      <c r="N176" s="198"/>
      <c r="O176" s="67"/>
      <c r="P176" s="67"/>
      <c r="Q176" s="67"/>
      <c r="R176" s="67"/>
      <c r="S176" s="67"/>
      <c r="T176" s="68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146</v>
      </c>
      <c r="AU176" s="19" t="s">
        <v>82</v>
      </c>
    </row>
    <row r="177" spans="1:65" s="2" customFormat="1" ht="16.5" customHeight="1">
      <c r="A177" s="36"/>
      <c r="B177" s="37"/>
      <c r="C177" s="181" t="s">
        <v>319</v>
      </c>
      <c r="D177" s="181" t="s">
        <v>139</v>
      </c>
      <c r="E177" s="182" t="s">
        <v>1547</v>
      </c>
      <c r="F177" s="183" t="s">
        <v>1548</v>
      </c>
      <c r="G177" s="184" t="s">
        <v>906</v>
      </c>
      <c r="H177" s="185">
        <v>1</v>
      </c>
      <c r="I177" s="186"/>
      <c r="J177" s="187">
        <f>ROUND(I177*H177,2)</f>
        <v>0</v>
      </c>
      <c r="K177" s="183" t="s">
        <v>28</v>
      </c>
      <c r="L177" s="41"/>
      <c r="M177" s="188" t="s">
        <v>28</v>
      </c>
      <c r="N177" s="189" t="s">
        <v>46</v>
      </c>
      <c r="O177" s="67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1514</v>
      </c>
      <c r="AT177" s="192" t="s">
        <v>139</v>
      </c>
      <c r="AU177" s="192" t="s">
        <v>82</v>
      </c>
      <c r="AY177" s="19" t="s">
        <v>137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9" t="s">
        <v>144</v>
      </c>
      <c r="BK177" s="193">
        <f>ROUND(I177*H177,2)</f>
        <v>0</v>
      </c>
      <c r="BL177" s="19" t="s">
        <v>1514</v>
      </c>
      <c r="BM177" s="192" t="s">
        <v>1549</v>
      </c>
    </row>
    <row r="178" spans="1:65" s="2" customFormat="1" ht="10.199999999999999">
      <c r="A178" s="36"/>
      <c r="B178" s="37"/>
      <c r="C178" s="38"/>
      <c r="D178" s="194" t="s">
        <v>146</v>
      </c>
      <c r="E178" s="38"/>
      <c r="F178" s="195" t="s">
        <v>1548</v>
      </c>
      <c r="G178" s="38"/>
      <c r="H178" s="38"/>
      <c r="I178" s="196"/>
      <c r="J178" s="38"/>
      <c r="K178" s="38"/>
      <c r="L178" s="41"/>
      <c r="M178" s="197"/>
      <c r="N178" s="198"/>
      <c r="O178" s="67"/>
      <c r="P178" s="67"/>
      <c r="Q178" s="67"/>
      <c r="R178" s="67"/>
      <c r="S178" s="67"/>
      <c r="T178" s="68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146</v>
      </c>
      <c r="AU178" s="19" t="s">
        <v>82</v>
      </c>
    </row>
    <row r="179" spans="1:65" s="13" customFormat="1" ht="20.399999999999999">
      <c r="B179" s="199"/>
      <c r="C179" s="200"/>
      <c r="D179" s="194" t="s">
        <v>148</v>
      </c>
      <c r="E179" s="201" t="s">
        <v>28</v>
      </c>
      <c r="F179" s="202" t="s">
        <v>1550</v>
      </c>
      <c r="G179" s="200"/>
      <c r="H179" s="201" t="s">
        <v>28</v>
      </c>
      <c r="I179" s="203"/>
      <c r="J179" s="200"/>
      <c r="K179" s="200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148</v>
      </c>
      <c r="AU179" s="208" t="s">
        <v>82</v>
      </c>
      <c r="AV179" s="13" t="s">
        <v>80</v>
      </c>
      <c r="AW179" s="13" t="s">
        <v>34</v>
      </c>
      <c r="AX179" s="13" t="s">
        <v>73</v>
      </c>
      <c r="AY179" s="208" t="s">
        <v>137</v>
      </c>
    </row>
    <row r="180" spans="1:65" s="14" customFormat="1" ht="10.199999999999999">
      <c r="B180" s="209"/>
      <c r="C180" s="210"/>
      <c r="D180" s="194" t="s">
        <v>148</v>
      </c>
      <c r="E180" s="211" t="s">
        <v>28</v>
      </c>
      <c r="F180" s="212" t="s">
        <v>80</v>
      </c>
      <c r="G180" s="210"/>
      <c r="H180" s="213">
        <v>1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148</v>
      </c>
      <c r="AU180" s="219" t="s">
        <v>82</v>
      </c>
      <c r="AV180" s="14" t="s">
        <v>82</v>
      </c>
      <c r="AW180" s="14" t="s">
        <v>34</v>
      </c>
      <c r="AX180" s="14" t="s">
        <v>80</v>
      </c>
      <c r="AY180" s="219" t="s">
        <v>137</v>
      </c>
    </row>
    <row r="181" spans="1:65" s="2" customFormat="1" ht="16.5" customHeight="1">
      <c r="A181" s="36"/>
      <c r="B181" s="37"/>
      <c r="C181" s="181" t="s">
        <v>7</v>
      </c>
      <c r="D181" s="181" t="s">
        <v>139</v>
      </c>
      <c r="E181" s="182" t="s">
        <v>1551</v>
      </c>
      <c r="F181" s="183" t="s">
        <v>1552</v>
      </c>
      <c r="G181" s="184" t="s">
        <v>906</v>
      </c>
      <c r="H181" s="185">
        <v>1</v>
      </c>
      <c r="I181" s="186"/>
      <c r="J181" s="187">
        <f>ROUND(I181*H181,2)</f>
        <v>0</v>
      </c>
      <c r="K181" s="183" t="s">
        <v>28</v>
      </c>
      <c r="L181" s="41"/>
      <c r="M181" s="188" t="s">
        <v>28</v>
      </c>
      <c r="N181" s="189" t="s">
        <v>46</v>
      </c>
      <c r="O181" s="67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1514</v>
      </c>
      <c r="AT181" s="192" t="s">
        <v>139</v>
      </c>
      <c r="AU181" s="192" t="s">
        <v>82</v>
      </c>
      <c r="AY181" s="19" t="s">
        <v>137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9" t="s">
        <v>144</v>
      </c>
      <c r="BK181" s="193">
        <f>ROUND(I181*H181,2)</f>
        <v>0</v>
      </c>
      <c r="BL181" s="19" t="s">
        <v>1514</v>
      </c>
      <c r="BM181" s="192" t="s">
        <v>1553</v>
      </c>
    </row>
    <row r="182" spans="1:65" s="2" customFormat="1" ht="10.199999999999999">
      <c r="A182" s="36"/>
      <c r="B182" s="37"/>
      <c r="C182" s="38"/>
      <c r="D182" s="194" t="s">
        <v>146</v>
      </c>
      <c r="E182" s="38"/>
      <c r="F182" s="195" t="s">
        <v>1552</v>
      </c>
      <c r="G182" s="38"/>
      <c r="H182" s="38"/>
      <c r="I182" s="196"/>
      <c r="J182" s="38"/>
      <c r="K182" s="38"/>
      <c r="L182" s="41"/>
      <c r="M182" s="197"/>
      <c r="N182" s="198"/>
      <c r="O182" s="67"/>
      <c r="P182" s="67"/>
      <c r="Q182" s="67"/>
      <c r="R182" s="67"/>
      <c r="S182" s="67"/>
      <c r="T182" s="68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146</v>
      </c>
      <c r="AU182" s="19" t="s">
        <v>82</v>
      </c>
    </row>
    <row r="183" spans="1:65" s="13" customFormat="1" ht="10.199999999999999">
      <c r="B183" s="199"/>
      <c r="C183" s="200"/>
      <c r="D183" s="194" t="s">
        <v>148</v>
      </c>
      <c r="E183" s="201" t="s">
        <v>28</v>
      </c>
      <c r="F183" s="202" t="s">
        <v>1554</v>
      </c>
      <c r="G183" s="200"/>
      <c r="H183" s="201" t="s">
        <v>28</v>
      </c>
      <c r="I183" s="203"/>
      <c r="J183" s="200"/>
      <c r="K183" s="200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148</v>
      </c>
      <c r="AU183" s="208" t="s">
        <v>82</v>
      </c>
      <c r="AV183" s="13" t="s">
        <v>80</v>
      </c>
      <c r="AW183" s="13" t="s">
        <v>34</v>
      </c>
      <c r="AX183" s="13" t="s">
        <v>73</v>
      </c>
      <c r="AY183" s="208" t="s">
        <v>137</v>
      </c>
    </row>
    <row r="184" spans="1:65" s="13" customFormat="1" ht="10.199999999999999">
      <c r="B184" s="199"/>
      <c r="C184" s="200"/>
      <c r="D184" s="194" t="s">
        <v>148</v>
      </c>
      <c r="E184" s="201" t="s">
        <v>28</v>
      </c>
      <c r="F184" s="202" t="s">
        <v>1555</v>
      </c>
      <c r="G184" s="200"/>
      <c r="H184" s="201" t="s">
        <v>28</v>
      </c>
      <c r="I184" s="203"/>
      <c r="J184" s="200"/>
      <c r="K184" s="200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148</v>
      </c>
      <c r="AU184" s="208" t="s">
        <v>82</v>
      </c>
      <c r="AV184" s="13" t="s">
        <v>80</v>
      </c>
      <c r="AW184" s="13" t="s">
        <v>34</v>
      </c>
      <c r="AX184" s="13" t="s">
        <v>73</v>
      </c>
      <c r="AY184" s="208" t="s">
        <v>137</v>
      </c>
    </row>
    <row r="185" spans="1:65" s="13" customFormat="1" ht="10.199999999999999">
      <c r="B185" s="199"/>
      <c r="C185" s="200"/>
      <c r="D185" s="194" t="s">
        <v>148</v>
      </c>
      <c r="E185" s="201" t="s">
        <v>28</v>
      </c>
      <c r="F185" s="202" t="s">
        <v>1556</v>
      </c>
      <c r="G185" s="200"/>
      <c r="H185" s="201" t="s">
        <v>28</v>
      </c>
      <c r="I185" s="203"/>
      <c r="J185" s="200"/>
      <c r="K185" s="200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148</v>
      </c>
      <c r="AU185" s="208" t="s">
        <v>82</v>
      </c>
      <c r="AV185" s="13" t="s">
        <v>80</v>
      </c>
      <c r="AW185" s="13" t="s">
        <v>34</v>
      </c>
      <c r="AX185" s="13" t="s">
        <v>73</v>
      </c>
      <c r="AY185" s="208" t="s">
        <v>137</v>
      </c>
    </row>
    <row r="186" spans="1:65" s="13" customFormat="1" ht="10.199999999999999">
      <c r="B186" s="199"/>
      <c r="C186" s="200"/>
      <c r="D186" s="194" t="s">
        <v>148</v>
      </c>
      <c r="E186" s="201" t="s">
        <v>28</v>
      </c>
      <c r="F186" s="202" t="s">
        <v>1557</v>
      </c>
      <c r="G186" s="200"/>
      <c r="H186" s="201" t="s">
        <v>28</v>
      </c>
      <c r="I186" s="203"/>
      <c r="J186" s="200"/>
      <c r="K186" s="200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148</v>
      </c>
      <c r="AU186" s="208" t="s">
        <v>82</v>
      </c>
      <c r="AV186" s="13" t="s">
        <v>80</v>
      </c>
      <c r="AW186" s="13" t="s">
        <v>34</v>
      </c>
      <c r="AX186" s="13" t="s">
        <v>73</v>
      </c>
      <c r="AY186" s="208" t="s">
        <v>137</v>
      </c>
    </row>
    <row r="187" spans="1:65" s="13" customFormat="1" ht="10.199999999999999">
      <c r="B187" s="199"/>
      <c r="C187" s="200"/>
      <c r="D187" s="194" t="s">
        <v>148</v>
      </c>
      <c r="E187" s="201" t="s">
        <v>28</v>
      </c>
      <c r="F187" s="202" t="s">
        <v>1558</v>
      </c>
      <c r="G187" s="200"/>
      <c r="H187" s="201" t="s">
        <v>28</v>
      </c>
      <c r="I187" s="203"/>
      <c r="J187" s="200"/>
      <c r="K187" s="200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148</v>
      </c>
      <c r="AU187" s="208" t="s">
        <v>82</v>
      </c>
      <c r="AV187" s="13" t="s">
        <v>80</v>
      </c>
      <c r="AW187" s="13" t="s">
        <v>34</v>
      </c>
      <c r="AX187" s="13" t="s">
        <v>73</v>
      </c>
      <c r="AY187" s="208" t="s">
        <v>137</v>
      </c>
    </row>
    <row r="188" spans="1:65" s="13" customFormat="1" ht="10.199999999999999">
      <c r="B188" s="199"/>
      <c r="C188" s="200"/>
      <c r="D188" s="194" t="s">
        <v>148</v>
      </c>
      <c r="E188" s="201" t="s">
        <v>28</v>
      </c>
      <c r="F188" s="202" t="s">
        <v>1559</v>
      </c>
      <c r="G188" s="200"/>
      <c r="H188" s="201" t="s">
        <v>28</v>
      </c>
      <c r="I188" s="203"/>
      <c r="J188" s="200"/>
      <c r="K188" s="200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148</v>
      </c>
      <c r="AU188" s="208" t="s">
        <v>82</v>
      </c>
      <c r="AV188" s="13" t="s">
        <v>80</v>
      </c>
      <c r="AW188" s="13" t="s">
        <v>34</v>
      </c>
      <c r="AX188" s="13" t="s">
        <v>73</v>
      </c>
      <c r="AY188" s="208" t="s">
        <v>137</v>
      </c>
    </row>
    <row r="189" spans="1:65" s="14" customFormat="1" ht="10.199999999999999">
      <c r="B189" s="209"/>
      <c r="C189" s="210"/>
      <c r="D189" s="194" t="s">
        <v>148</v>
      </c>
      <c r="E189" s="211" t="s">
        <v>28</v>
      </c>
      <c r="F189" s="212" t="s">
        <v>80</v>
      </c>
      <c r="G189" s="210"/>
      <c r="H189" s="213">
        <v>1</v>
      </c>
      <c r="I189" s="214"/>
      <c r="J189" s="210"/>
      <c r="K189" s="210"/>
      <c r="L189" s="215"/>
      <c r="M189" s="216"/>
      <c r="N189" s="217"/>
      <c r="O189" s="217"/>
      <c r="P189" s="217"/>
      <c r="Q189" s="217"/>
      <c r="R189" s="217"/>
      <c r="S189" s="217"/>
      <c r="T189" s="218"/>
      <c r="AT189" s="219" t="s">
        <v>148</v>
      </c>
      <c r="AU189" s="219" t="s">
        <v>82</v>
      </c>
      <c r="AV189" s="14" t="s">
        <v>82</v>
      </c>
      <c r="AW189" s="14" t="s">
        <v>34</v>
      </c>
      <c r="AX189" s="14" t="s">
        <v>80</v>
      </c>
      <c r="AY189" s="219" t="s">
        <v>137</v>
      </c>
    </row>
    <row r="190" spans="1:65" s="2" customFormat="1" ht="16.5" customHeight="1">
      <c r="A190" s="36"/>
      <c r="B190" s="37"/>
      <c r="C190" s="181" t="s">
        <v>331</v>
      </c>
      <c r="D190" s="181" t="s">
        <v>139</v>
      </c>
      <c r="E190" s="182" t="s">
        <v>1560</v>
      </c>
      <c r="F190" s="183" t="s">
        <v>1561</v>
      </c>
      <c r="G190" s="184" t="s">
        <v>906</v>
      </c>
      <c r="H190" s="185">
        <v>1</v>
      </c>
      <c r="I190" s="186"/>
      <c r="J190" s="187">
        <f>ROUND(I190*H190,2)</f>
        <v>0</v>
      </c>
      <c r="K190" s="183" t="s">
        <v>28</v>
      </c>
      <c r="L190" s="41"/>
      <c r="M190" s="188" t="s">
        <v>28</v>
      </c>
      <c r="N190" s="189" t="s">
        <v>46</v>
      </c>
      <c r="O190" s="67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2" t="s">
        <v>1514</v>
      </c>
      <c r="AT190" s="192" t="s">
        <v>139</v>
      </c>
      <c r="AU190" s="192" t="s">
        <v>82</v>
      </c>
      <c r="AY190" s="19" t="s">
        <v>137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9" t="s">
        <v>144</v>
      </c>
      <c r="BK190" s="193">
        <f>ROUND(I190*H190,2)</f>
        <v>0</v>
      </c>
      <c r="BL190" s="19" t="s">
        <v>1514</v>
      </c>
      <c r="BM190" s="192" t="s">
        <v>1562</v>
      </c>
    </row>
    <row r="191" spans="1:65" s="2" customFormat="1" ht="10.199999999999999">
      <c r="A191" s="36"/>
      <c r="B191" s="37"/>
      <c r="C191" s="38"/>
      <c r="D191" s="194" t="s">
        <v>146</v>
      </c>
      <c r="E191" s="38"/>
      <c r="F191" s="195" t="s">
        <v>1561</v>
      </c>
      <c r="G191" s="38"/>
      <c r="H191" s="38"/>
      <c r="I191" s="196"/>
      <c r="J191" s="38"/>
      <c r="K191" s="38"/>
      <c r="L191" s="41"/>
      <c r="M191" s="197"/>
      <c r="N191" s="198"/>
      <c r="O191" s="67"/>
      <c r="P191" s="67"/>
      <c r="Q191" s="67"/>
      <c r="R191" s="67"/>
      <c r="S191" s="67"/>
      <c r="T191" s="68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146</v>
      </c>
      <c r="AU191" s="19" t="s">
        <v>82</v>
      </c>
    </row>
    <row r="192" spans="1:65" s="13" customFormat="1" ht="10.199999999999999">
      <c r="B192" s="199"/>
      <c r="C192" s="200"/>
      <c r="D192" s="194" t="s">
        <v>148</v>
      </c>
      <c r="E192" s="201" t="s">
        <v>28</v>
      </c>
      <c r="F192" s="202" t="s">
        <v>1563</v>
      </c>
      <c r="G192" s="200"/>
      <c r="H192" s="201" t="s">
        <v>28</v>
      </c>
      <c r="I192" s="203"/>
      <c r="J192" s="200"/>
      <c r="K192" s="200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148</v>
      </c>
      <c r="AU192" s="208" t="s">
        <v>82</v>
      </c>
      <c r="AV192" s="13" t="s">
        <v>80</v>
      </c>
      <c r="AW192" s="13" t="s">
        <v>34</v>
      </c>
      <c r="AX192" s="13" t="s">
        <v>73</v>
      </c>
      <c r="AY192" s="208" t="s">
        <v>137</v>
      </c>
    </row>
    <row r="193" spans="1:65" s="13" customFormat="1" ht="10.199999999999999">
      <c r="B193" s="199"/>
      <c r="C193" s="200"/>
      <c r="D193" s="194" t="s">
        <v>148</v>
      </c>
      <c r="E193" s="201" t="s">
        <v>28</v>
      </c>
      <c r="F193" s="202" t="s">
        <v>1564</v>
      </c>
      <c r="G193" s="200"/>
      <c r="H193" s="201" t="s">
        <v>28</v>
      </c>
      <c r="I193" s="203"/>
      <c r="J193" s="200"/>
      <c r="K193" s="200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148</v>
      </c>
      <c r="AU193" s="208" t="s">
        <v>82</v>
      </c>
      <c r="AV193" s="13" t="s">
        <v>80</v>
      </c>
      <c r="AW193" s="13" t="s">
        <v>34</v>
      </c>
      <c r="AX193" s="13" t="s">
        <v>73</v>
      </c>
      <c r="AY193" s="208" t="s">
        <v>137</v>
      </c>
    </row>
    <row r="194" spans="1:65" s="13" customFormat="1" ht="10.199999999999999">
      <c r="B194" s="199"/>
      <c r="C194" s="200"/>
      <c r="D194" s="194" t="s">
        <v>148</v>
      </c>
      <c r="E194" s="201" t="s">
        <v>28</v>
      </c>
      <c r="F194" s="202" t="s">
        <v>1565</v>
      </c>
      <c r="G194" s="200"/>
      <c r="H194" s="201" t="s">
        <v>28</v>
      </c>
      <c r="I194" s="203"/>
      <c r="J194" s="200"/>
      <c r="K194" s="200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148</v>
      </c>
      <c r="AU194" s="208" t="s">
        <v>82</v>
      </c>
      <c r="AV194" s="13" t="s">
        <v>80</v>
      </c>
      <c r="AW194" s="13" t="s">
        <v>34</v>
      </c>
      <c r="AX194" s="13" t="s">
        <v>73</v>
      </c>
      <c r="AY194" s="208" t="s">
        <v>137</v>
      </c>
    </row>
    <row r="195" spans="1:65" s="14" customFormat="1" ht="10.199999999999999">
      <c r="B195" s="209"/>
      <c r="C195" s="210"/>
      <c r="D195" s="194" t="s">
        <v>148</v>
      </c>
      <c r="E195" s="211" t="s">
        <v>28</v>
      </c>
      <c r="F195" s="212" t="s">
        <v>80</v>
      </c>
      <c r="G195" s="210"/>
      <c r="H195" s="213">
        <v>1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148</v>
      </c>
      <c r="AU195" s="219" t="s">
        <v>82</v>
      </c>
      <c r="AV195" s="14" t="s">
        <v>82</v>
      </c>
      <c r="AW195" s="14" t="s">
        <v>34</v>
      </c>
      <c r="AX195" s="14" t="s">
        <v>80</v>
      </c>
      <c r="AY195" s="219" t="s">
        <v>137</v>
      </c>
    </row>
    <row r="196" spans="1:65" s="2" customFormat="1" ht="16.5" customHeight="1">
      <c r="A196" s="36"/>
      <c r="B196" s="37"/>
      <c r="C196" s="181" t="s">
        <v>337</v>
      </c>
      <c r="D196" s="181" t="s">
        <v>139</v>
      </c>
      <c r="E196" s="182" t="s">
        <v>1566</v>
      </c>
      <c r="F196" s="183" t="s">
        <v>1567</v>
      </c>
      <c r="G196" s="184" t="s">
        <v>906</v>
      </c>
      <c r="H196" s="185">
        <v>1</v>
      </c>
      <c r="I196" s="186"/>
      <c r="J196" s="187">
        <f>ROUND(I196*H196,2)</f>
        <v>0</v>
      </c>
      <c r="K196" s="183" t="s">
        <v>28</v>
      </c>
      <c r="L196" s="41"/>
      <c r="M196" s="188" t="s">
        <v>28</v>
      </c>
      <c r="N196" s="189" t="s">
        <v>46</v>
      </c>
      <c r="O196" s="67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2" t="s">
        <v>1514</v>
      </c>
      <c r="AT196" s="192" t="s">
        <v>139</v>
      </c>
      <c r="AU196" s="192" t="s">
        <v>82</v>
      </c>
      <c r="AY196" s="19" t="s">
        <v>137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9" t="s">
        <v>144</v>
      </c>
      <c r="BK196" s="193">
        <f>ROUND(I196*H196,2)</f>
        <v>0</v>
      </c>
      <c r="BL196" s="19" t="s">
        <v>1514</v>
      </c>
      <c r="BM196" s="192" t="s">
        <v>1568</v>
      </c>
    </row>
    <row r="197" spans="1:65" s="2" customFormat="1" ht="10.199999999999999">
      <c r="A197" s="36"/>
      <c r="B197" s="37"/>
      <c r="C197" s="38"/>
      <c r="D197" s="194" t="s">
        <v>146</v>
      </c>
      <c r="E197" s="38"/>
      <c r="F197" s="195" t="s">
        <v>1567</v>
      </c>
      <c r="G197" s="38"/>
      <c r="H197" s="38"/>
      <c r="I197" s="196"/>
      <c r="J197" s="38"/>
      <c r="K197" s="38"/>
      <c r="L197" s="41"/>
      <c r="M197" s="197"/>
      <c r="N197" s="198"/>
      <c r="O197" s="67"/>
      <c r="P197" s="67"/>
      <c r="Q197" s="67"/>
      <c r="R197" s="67"/>
      <c r="S197" s="67"/>
      <c r="T197" s="68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146</v>
      </c>
      <c r="AU197" s="19" t="s">
        <v>82</v>
      </c>
    </row>
    <row r="198" spans="1:65" s="13" customFormat="1" ht="10.199999999999999">
      <c r="B198" s="199"/>
      <c r="C198" s="200"/>
      <c r="D198" s="194" t="s">
        <v>148</v>
      </c>
      <c r="E198" s="201" t="s">
        <v>28</v>
      </c>
      <c r="F198" s="202" t="s">
        <v>1569</v>
      </c>
      <c r="G198" s="200"/>
      <c r="H198" s="201" t="s">
        <v>28</v>
      </c>
      <c r="I198" s="203"/>
      <c r="J198" s="200"/>
      <c r="K198" s="200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148</v>
      </c>
      <c r="AU198" s="208" t="s">
        <v>82</v>
      </c>
      <c r="AV198" s="13" t="s">
        <v>80</v>
      </c>
      <c r="AW198" s="13" t="s">
        <v>34</v>
      </c>
      <c r="AX198" s="13" t="s">
        <v>73</v>
      </c>
      <c r="AY198" s="208" t="s">
        <v>137</v>
      </c>
    </row>
    <row r="199" spans="1:65" s="13" customFormat="1" ht="10.199999999999999">
      <c r="B199" s="199"/>
      <c r="C199" s="200"/>
      <c r="D199" s="194" t="s">
        <v>148</v>
      </c>
      <c r="E199" s="201" t="s">
        <v>28</v>
      </c>
      <c r="F199" s="202" t="s">
        <v>1570</v>
      </c>
      <c r="G199" s="200"/>
      <c r="H199" s="201" t="s">
        <v>28</v>
      </c>
      <c r="I199" s="203"/>
      <c r="J199" s="200"/>
      <c r="K199" s="200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148</v>
      </c>
      <c r="AU199" s="208" t="s">
        <v>82</v>
      </c>
      <c r="AV199" s="13" t="s">
        <v>80</v>
      </c>
      <c r="AW199" s="13" t="s">
        <v>34</v>
      </c>
      <c r="AX199" s="13" t="s">
        <v>73</v>
      </c>
      <c r="AY199" s="208" t="s">
        <v>137</v>
      </c>
    </row>
    <row r="200" spans="1:65" s="13" customFormat="1" ht="10.199999999999999">
      <c r="B200" s="199"/>
      <c r="C200" s="200"/>
      <c r="D200" s="194" t="s">
        <v>148</v>
      </c>
      <c r="E200" s="201" t="s">
        <v>28</v>
      </c>
      <c r="F200" s="202" t="s">
        <v>1571</v>
      </c>
      <c r="G200" s="200"/>
      <c r="H200" s="201" t="s">
        <v>28</v>
      </c>
      <c r="I200" s="203"/>
      <c r="J200" s="200"/>
      <c r="K200" s="200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148</v>
      </c>
      <c r="AU200" s="208" t="s">
        <v>82</v>
      </c>
      <c r="AV200" s="13" t="s">
        <v>80</v>
      </c>
      <c r="AW200" s="13" t="s">
        <v>34</v>
      </c>
      <c r="AX200" s="13" t="s">
        <v>73</v>
      </c>
      <c r="AY200" s="208" t="s">
        <v>137</v>
      </c>
    </row>
    <row r="201" spans="1:65" s="14" customFormat="1" ht="10.199999999999999">
      <c r="B201" s="209"/>
      <c r="C201" s="210"/>
      <c r="D201" s="194" t="s">
        <v>148</v>
      </c>
      <c r="E201" s="211" t="s">
        <v>28</v>
      </c>
      <c r="F201" s="212" t="s">
        <v>80</v>
      </c>
      <c r="G201" s="210"/>
      <c r="H201" s="213">
        <v>1</v>
      </c>
      <c r="I201" s="214"/>
      <c r="J201" s="210"/>
      <c r="K201" s="210"/>
      <c r="L201" s="215"/>
      <c r="M201" s="216"/>
      <c r="N201" s="217"/>
      <c r="O201" s="217"/>
      <c r="P201" s="217"/>
      <c r="Q201" s="217"/>
      <c r="R201" s="217"/>
      <c r="S201" s="217"/>
      <c r="T201" s="218"/>
      <c r="AT201" s="219" t="s">
        <v>148</v>
      </c>
      <c r="AU201" s="219" t="s">
        <v>82</v>
      </c>
      <c r="AV201" s="14" t="s">
        <v>82</v>
      </c>
      <c r="AW201" s="14" t="s">
        <v>34</v>
      </c>
      <c r="AX201" s="14" t="s">
        <v>80</v>
      </c>
      <c r="AY201" s="219" t="s">
        <v>137</v>
      </c>
    </row>
    <row r="202" spans="1:65" s="2" customFormat="1" ht="33" customHeight="1">
      <c r="A202" s="36"/>
      <c r="B202" s="37"/>
      <c r="C202" s="181" t="s">
        <v>346</v>
      </c>
      <c r="D202" s="181" t="s">
        <v>139</v>
      </c>
      <c r="E202" s="182" t="s">
        <v>1572</v>
      </c>
      <c r="F202" s="183" t="s">
        <v>1573</v>
      </c>
      <c r="G202" s="184" t="s">
        <v>906</v>
      </c>
      <c r="H202" s="185">
        <v>1</v>
      </c>
      <c r="I202" s="186"/>
      <c r="J202" s="187">
        <f>ROUND(I202*H202,2)</f>
        <v>0</v>
      </c>
      <c r="K202" s="183" t="s">
        <v>28</v>
      </c>
      <c r="L202" s="41"/>
      <c r="M202" s="188" t="s">
        <v>28</v>
      </c>
      <c r="N202" s="189" t="s">
        <v>46</v>
      </c>
      <c r="O202" s="67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2" t="s">
        <v>1514</v>
      </c>
      <c r="AT202" s="192" t="s">
        <v>139</v>
      </c>
      <c r="AU202" s="192" t="s">
        <v>82</v>
      </c>
      <c r="AY202" s="19" t="s">
        <v>137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9" t="s">
        <v>144</v>
      </c>
      <c r="BK202" s="193">
        <f>ROUND(I202*H202,2)</f>
        <v>0</v>
      </c>
      <c r="BL202" s="19" t="s">
        <v>1514</v>
      </c>
      <c r="BM202" s="192" t="s">
        <v>1574</v>
      </c>
    </row>
    <row r="203" spans="1:65" s="2" customFormat="1" ht="19.2">
      <c r="A203" s="36"/>
      <c r="B203" s="37"/>
      <c r="C203" s="38"/>
      <c r="D203" s="194" t="s">
        <v>146</v>
      </c>
      <c r="E203" s="38"/>
      <c r="F203" s="195" t="s">
        <v>1573</v>
      </c>
      <c r="G203" s="38"/>
      <c r="H203" s="38"/>
      <c r="I203" s="196"/>
      <c r="J203" s="38"/>
      <c r="K203" s="38"/>
      <c r="L203" s="41"/>
      <c r="M203" s="197"/>
      <c r="N203" s="198"/>
      <c r="O203" s="67"/>
      <c r="P203" s="67"/>
      <c r="Q203" s="67"/>
      <c r="R203" s="67"/>
      <c r="S203" s="67"/>
      <c r="T203" s="68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146</v>
      </c>
      <c r="AU203" s="19" t="s">
        <v>82</v>
      </c>
    </row>
    <row r="204" spans="1:65" s="2" customFormat="1" ht="16.5" customHeight="1">
      <c r="A204" s="36"/>
      <c r="B204" s="37"/>
      <c r="C204" s="181" t="s">
        <v>353</v>
      </c>
      <c r="D204" s="181" t="s">
        <v>139</v>
      </c>
      <c r="E204" s="182" t="s">
        <v>1575</v>
      </c>
      <c r="F204" s="183" t="s">
        <v>1576</v>
      </c>
      <c r="G204" s="184" t="s">
        <v>906</v>
      </c>
      <c r="H204" s="185">
        <v>1</v>
      </c>
      <c r="I204" s="186"/>
      <c r="J204" s="187">
        <f>ROUND(I204*H204,2)</f>
        <v>0</v>
      </c>
      <c r="K204" s="183" t="s">
        <v>28</v>
      </c>
      <c r="L204" s="41"/>
      <c r="M204" s="188" t="s">
        <v>28</v>
      </c>
      <c r="N204" s="189" t="s">
        <v>46</v>
      </c>
      <c r="O204" s="67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2" t="s">
        <v>1514</v>
      </c>
      <c r="AT204" s="192" t="s">
        <v>139</v>
      </c>
      <c r="AU204" s="192" t="s">
        <v>82</v>
      </c>
      <c r="AY204" s="19" t="s">
        <v>137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9" t="s">
        <v>144</v>
      </c>
      <c r="BK204" s="193">
        <f>ROUND(I204*H204,2)</f>
        <v>0</v>
      </c>
      <c r="BL204" s="19" t="s">
        <v>1514</v>
      </c>
      <c r="BM204" s="192" t="s">
        <v>1577</v>
      </c>
    </row>
    <row r="205" spans="1:65" s="2" customFormat="1" ht="10.199999999999999">
      <c r="A205" s="36"/>
      <c r="B205" s="37"/>
      <c r="C205" s="38"/>
      <c r="D205" s="194" t="s">
        <v>146</v>
      </c>
      <c r="E205" s="38"/>
      <c r="F205" s="195" t="s">
        <v>1576</v>
      </c>
      <c r="G205" s="38"/>
      <c r="H205" s="38"/>
      <c r="I205" s="196"/>
      <c r="J205" s="38"/>
      <c r="K205" s="38"/>
      <c r="L205" s="41"/>
      <c r="M205" s="197"/>
      <c r="N205" s="198"/>
      <c r="O205" s="67"/>
      <c r="P205" s="67"/>
      <c r="Q205" s="67"/>
      <c r="R205" s="67"/>
      <c r="S205" s="67"/>
      <c r="T205" s="68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146</v>
      </c>
      <c r="AU205" s="19" t="s">
        <v>82</v>
      </c>
    </row>
    <row r="206" spans="1:65" s="13" customFormat="1" ht="10.199999999999999">
      <c r="B206" s="199"/>
      <c r="C206" s="200"/>
      <c r="D206" s="194" t="s">
        <v>148</v>
      </c>
      <c r="E206" s="201" t="s">
        <v>28</v>
      </c>
      <c r="F206" s="202" t="s">
        <v>1578</v>
      </c>
      <c r="G206" s="200"/>
      <c r="H206" s="201" t="s">
        <v>28</v>
      </c>
      <c r="I206" s="203"/>
      <c r="J206" s="200"/>
      <c r="K206" s="200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148</v>
      </c>
      <c r="AU206" s="208" t="s">
        <v>82</v>
      </c>
      <c r="AV206" s="13" t="s">
        <v>80</v>
      </c>
      <c r="AW206" s="13" t="s">
        <v>34</v>
      </c>
      <c r="AX206" s="13" t="s">
        <v>73</v>
      </c>
      <c r="AY206" s="208" t="s">
        <v>137</v>
      </c>
    </row>
    <row r="207" spans="1:65" s="13" customFormat="1" ht="10.199999999999999">
      <c r="B207" s="199"/>
      <c r="C207" s="200"/>
      <c r="D207" s="194" t="s">
        <v>148</v>
      </c>
      <c r="E207" s="201" t="s">
        <v>28</v>
      </c>
      <c r="F207" s="202" t="s">
        <v>1579</v>
      </c>
      <c r="G207" s="200"/>
      <c r="H207" s="201" t="s">
        <v>28</v>
      </c>
      <c r="I207" s="203"/>
      <c r="J207" s="200"/>
      <c r="K207" s="200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148</v>
      </c>
      <c r="AU207" s="208" t="s">
        <v>82</v>
      </c>
      <c r="AV207" s="13" t="s">
        <v>80</v>
      </c>
      <c r="AW207" s="13" t="s">
        <v>34</v>
      </c>
      <c r="AX207" s="13" t="s">
        <v>73</v>
      </c>
      <c r="AY207" s="208" t="s">
        <v>137</v>
      </c>
    </row>
    <row r="208" spans="1:65" s="14" customFormat="1" ht="10.199999999999999">
      <c r="B208" s="209"/>
      <c r="C208" s="210"/>
      <c r="D208" s="194" t="s">
        <v>148</v>
      </c>
      <c r="E208" s="211" t="s">
        <v>28</v>
      </c>
      <c r="F208" s="212" t="s">
        <v>80</v>
      </c>
      <c r="G208" s="210"/>
      <c r="H208" s="213">
        <v>1</v>
      </c>
      <c r="I208" s="214"/>
      <c r="J208" s="210"/>
      <c r="K208" s="210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148</v>
      </c>
      <c r="AU208" s="219" t="s">
        <v>82</v>
      </c>
      <c r="AV208" s="14" t="s">
        <v>82</v>
      </c>
      <c r="AW208" s="14" t="s">
        <v>34</v>
      </c>
      <c r="AX208" s="14" t="s">
        <v>80</v>
      </c>
      <c r="AY208" s="219" t="s">
        <v>137</v>
      </c>
    </row>
    <row r="209" spans="1:65" s="2" customFormat="1" ht="16.5" customHeight="1">
      <c r="A209" s="36"/>
      <c r="B209" s="37"/>
      <c r="C209" s="181" t="s">
        <v>361</v>
      </c>
      <c r="D209" s="181" t="s">
        <v>139</v>
      </c>
      <c r="E209" s="182" t="s">
        <v>1580</v>
      </c>
      <c r="F209" s="183" t="s">
        <v>1581</v>
      </c>
      <c r="G209" s="184" t="s">
        <v>906</v>
      </c>
      <c r="H209" s="185">
        <v>1</v>
      </c>
      <c r="I209" s="186"/>
      <c r="J209" s="187">
        <f>ROUND(I209*H209,2)</f>
        <v>0</v>
      </c>
      <c r="K209" s="183" t="s">
        <v>28</v>
      </c>
      <c r="L209" s="41"/>
      <c r="M209" s="188" t="s">
        <v>28</v>
      </c>
      <c r="N209" s="189" t="s">
        <v>46</v>
      </c>
      <c r="O209" s="67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2" t="s">
        <v>1514</v>
      </c>
      <c r="AT209" s="192" t="s">
        <v>139</v>
      </c>
      <c r="AU209" s="192" t="s">
        <v>82</v>
      </c>
      <c r="AY209" s="19" t="s">
        <v>137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9" t="s">
        <v>144</v>
      </c>
      <c r="BK209" s="193">
        <f>ROUND(I209*H209,2)</f>
        <v>0</v>
      </c>
      <c r="BL209" s="19" t="s">
        <v>1514</v>
      </c>
      <c r="BM209" s="192" t="s">
        <v>1582</v>
      </c>
    </row>
    <row r="210" spans="1:65" s="2" customFormat="1" ht="10.199999999999999">
      <c r="A210" s="36"/>
      <c r="B210" s="37"/>
      <c r="C210" s="38"/>
      <c r="D210" s="194" t="s">
        <v>146</v>
      </c>
      <c r="E210" s="38"/>
      <c r="F210" s="195" t="s">
        <v>1581</v>
      </c>
      <c r="G210" s="38"/>
      <c r="H210" s="38"/>
      <c r="I210" s="196"/>
      <c r="J210" s="38"/>
      <c r="K210" s="38"/>
      <c r="L210" s="41"/>
      <c r="M210" s="197"/>
      <c r="N210" s="198"/>
      <c r="O210" s="67"/>
      <c r="P210" s="67"/>
      <c r="Q210" s="67"/>
      <c r="R210" s="67"/>
      <c r="S210" s="67"/>
      <c r="T210" s="68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146</v>
      </c>
      <c r="AU210" s="19" t="s">
        <v>82</v>
      </c>
    </row>
    <row r="211" spans="1:65" s="2" customFormat="1" ht="16.5" customHeight="1">
      <c r="A211" s="36"/>
      <c r="B211" s="37"/>
      <c r="C211" s="181" t="s">
        <v>368</v>
      </c>
      <c r="D211" s="181" t="s">
        <v>139</v>
      </c>
      <c r="E211" s="182" t="s">
        <v>1583</v>
      </c>
      <c r="F211" s="183" t="s">
        <v>1584</v>
      </c>
      <c r="G211" s="184" t="s">
        <v>187</v>
      </c>
      <c r="H211" s="185">
        <v>2</v>
      </c>
      <c r="I211" s="186"/>
      <c r="J211" s="187">
        <f>ROUND(I211*H211,2)</f>
        <v>0</v>
      </c>
      <c r="K211" s="183" t="s">
        <v>28</v>
      </c>
      <c r="L211" s="41"/>
      <c r="M211" s="188" t="s">
        <v>28</v>
      </c>
      <c r="N211" s="189" t="s">
        <v>46</v>
      </c>
      <c r="O211" s="67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2" t="s">
        <v>1514</v>
      </c>
      <c r="AT211" s="192" t="s">
        <v>139</v>
      </c>
      <c r="AU211" s="192" t="s">
        <v>82</v>
      </c>
      <c r="AY211" s="19" t="s">
        <v>137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9" t="s">
        <v>144</v>
      </c>
      <c r="BK211" s="193">
        <f>ROUND(I211*H211,2)</f>
        <v>0</v>
      </c>
      <c r="BL211" s="19" t="s">
        <v>1514</v>
      </c>
      <c r="BM211" s="192" t="s">
        <v>1585</v>
      </c>
    </row>
    <row r="212" spans="1:65" s="2" customFormat="1" ht="10.199999999999999">
      <c r="A212" s="36"/>
      <c r="B212" s="37"/>
      <c r="C212" s="38"/>
      <c r="D212" s="194" t="s">
        <v>146</v>
      </c>
      <c r="E212" s="38"/>
      <c r="F212" s="195" t="s">
        <v>1586</v>
      </c>
      <c r="G212" s="38"/>
      <c r="H212" s="38"/>
      <c r="I212" s="196"/>
      <c r="J212" s="38"/>
      <c r="K212" s="38"/>
      <c r="L212" s="41"/>
      <c r="M212" s="197"/>
      <c r="N212" s="198"/>
      <c r="O212" s="67"/>
      <c r="P212" s="67"/>
      <c r="Q212" s="67"/>
      <c r="R212" s="67"/>
      <c r="S212" s="67"/>
      <c r="T212" s="68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146</v>
      </c>
      <c r="AU212" s="19" t="s">
        <v>82</v>
      </c>
    </row>
    <row r="213" spans="1:65" s="13" customFormat="1" ht="10.199999999999999">
      <c r="B213" s="199"/>
      <c r="C213" s="200"/>
      <c r="D213" s="194" t="s">
        <v>148</v>
      </c>
      <c r="E213" s="201" t="s">
        <v>28</v>
      </c>
      <c r="F213" s="202" t="s">
        <v>1587</v>
      </c>
      <c r="G213" s="200"/>
      <c r="H213" s="201" t="s">
        <v>28</v>
      </c>
      <c r="I213" s="203"/>
      <c r="J213" s="200"/>
      <c r="K213" s="200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148</v>
      </c>
      <c r="AU213" s="208" t="s">
        <v>82</v>
      </c>
      <c r="AV213" s="13" t="s">
        <v>80</v>
      </c>
      <c r="AW213" s="13" t="s">
        <v>34</v>
      </c>
      <c r="AX213" s="13" t="s">
        <v>73</v>
      </c>
      <c r="AY213" s="208" t="s">
        <v>137</v>
      </c>
    </row>
    <row r="214" spans="1:65" s="14" customFormat="1" ht="10.199999999999999">
      <c r="B214" s="209"/>
      <c r="C214" s="210"/>
      <c r="D214" s="194" t="s">
        <v>148</v>
      </c>
      <c r="E214" s="211" t="s">
        <v>28</v>
      </c>
      <c r="F214" s="212" t="s">
        <v>82</v>
      </c>
      <c r="G214" s="210"/>
      <c r="H214" s="213">
        <v>2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148</v>
      </c>
      <c r="AU214" s="219" t="s">
        <v>82</v>
      </c>
      <c r="AV214" s="14" t="s">
        <v>82</v>
      </c>
      <c r="AW214" s="14" t="s">
        <v>34</v>
      </c>
      <c r="AX214" s="14" t="s">
        <v>80</v>
      </c>
      <c r="AY214" s="219" t="s">
        <v>137</v>
      </c>
    </row>
    <row r="215" spans="1:65" s="2" customFormat="1" ht="21.75" customHeight="1">
      <c r="A215" s="36"/>
      <c r="B215" s="37"/>
      <c r="C215" s="181" t="s">
        <v>376</v>
      </c>
      <c r="D215" s="181" t="s">
        <v>139</v>
      </c>
      <c r="E215" s="182" t="s">
        <v>1588</v>
      </c>
      <c r="F215" s="183" t="s">
        <v>1589</v>
      </c>
      <c r="G215" s="184" t="s">
        <v>906</v>
      </c>
      <c r="H215" s="185">
        <v>1</v>
      </c>
      <c r="I215" s="186"/>
      <c r="J215" s="187">
        <f>ROUND(I215*H215,2)</f>
        <v>0</v>
      </c>
      <c r="K215" s="183" t="s">
        <v>28</v>
      </c>
      <c r="L215" s="41"/>
      <c r="M215" s="188" t="s">
        <v>28</v>
      </c>
      <c r="N215" s="189" t="s">
        <v>46</v>
      </c>
      <c r="O215" s="67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2" t="s">
        <v>1514</v>
      </c>
      <c r="AT215" s="192" t="s">
        <v>139</v>
      </c>
      <c r="AU215" s="192" t="s">
        <v>82</v>
      </c>
      <c r="AY215" s="19" t="s">
        <v>137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9" t="s">
        <v>144</v>
      </c>
      <c r="BK215" s="193">
        <f>ROUND(I215*H215,2)</f>
        <v>0</v>
      </c>
      <c r="BL215" s="19" t="s">
        <v>1514</v>
      </c>
      <c r="BM215" s="192" t="s">
        <v>1590</v>
      </c>
    </row>
    <row r="216" spans="1:65" s="2" customFormat="1" ht="10.199999999999999">
      <c r="A216" s="36"/>
      <c r="B216" s="37"/>
      <c r="C216" s="38"/>
      <c r="D216" s="194" t="s">
        <v>146</v>
      </c>
      <c r="E216" s="38"/>
      <c r="F216" s="195" t="s">
        <v>1589</v>
      </c>
      <c r="G216" s="38"/>
      <c r="H216" s="38"/>
      <c r="I216" s="196"/>
      <c r="J216" s="38"/>
      <c r="K216" s="38"/>
      <c r="L216" s="41"/>
      <c r="M216" s="197"/>
      <c r="N216" s="198"/>
      <c r="O216" s="67"/>
      <c r="P216" s="67"/>
      <c r="Q216" s="67"/>
      <c r="R216" s="67"/>
      <c r="S216" s="67"/>
      <c r="T216" s="68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146</v>
      </c>
      <c r="AU216" s="19" t="s">
        <v>82</v>
      </c>
    </row>
    <row r="217" spans="1:65" s="13" customFormat="1" ht="10.199999999999999">
      <c r="B217" s="199"/>
      <c r="C217" s="200"/>
      <c r="D217" s="194" t="s">
        <v>148</v>
      </c>
      <c r="E217" s="201" t="s">
        <v>28</v>
      </c>
      <c r="F217" s="202" t="s">
        <v>1591</v>
      </c>
      <c r="G217" s="200"/>
      <c r="H217" s="201" t="s">
        <v>28</v>
      </c>
      <c r="I217" s="203"/>
      <c r="J217" s="200"/>
      <c r="K217" s="200"/>
      <c r="L217" s="204"/>
      <c r="M217" s="205"/>
      <c r="N217" s="206"/>
      <c r="O217" s="206"/>
      <c r="P217" s="206"/>
      <c r="Q217" s="206"/>
      <c r="R217" s="206"/>
      <c r="S217" s="206"/>
      <c r="T217" s="207"/>
      <c r="AT217" s="208" t="s">
        <v>148</v>
      </c>
      <c r="AU217" s="208" t="s">
        <v>82</v>
      </c>
      <c r="AV217" s="13" t="s">
        <v>80</v>
      </c>
      <c r="AW217" s="13" t="s">
        <v>34</v>
      </c>
      <c r="AX217" s="13" t="s">
        <v>73</v>
      </c>
      <c r="AY217" s="208" t="s">
        <v>137</v>
      </c>
    </row>
    <row r="218" spans="1:65" s="14" customFormat="1" ht="10.199999999999999">
      <c r="B218" s="209"/>
      <c r="C218" s="210"/>
      <c r="D218" s="194" t="s">
        <v>148</v>
      </c>
      <c r="E218" s="211" t="s">
        <v>28</v>
      </c>
      <c r="F218" s="212" t="s">
        <v>80</v>
      </c>
      <c r="G218" s="210"/>
      <c r="H218" s="213">
        <v>1</v>
      </c>
      <c r="I218" s="214"/>
      <c r="J218" s="210"/>
      <c r="K218" s="210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148</v>
      </c>
      <c r="AU218" s="219" t="s">
        <v>82</v>
      </c>
      <c r="AV218" s="14" t="s">
        <v>82</v>
      </c>
      <c r="AW218" s="14" t="s">
        <v>34</v>
      </c>
      <c r="AX218" s="14" t="s">
        <v>80</v>
      </c>
      <c r="AY218" s="219" t="s">
        <v>137</v>
      </c>
    </row>
    <row r="219" spans="1:65" s="2" customFormat="1" ht="16.5" customHeight="1">
      <c r="A219" s="36"/>
      <c r="B219" s="37"/>
      <c r="C219" s="181" t="s">
        <v>384</v>
      </c>
      <c r="D219" s="181" t="s">
        <v>139</v>
      </c>
      <c r="E219" s="182" t="s">
        <v>1592</v>
      </c>
      <c r="F219" s="183" t="s">
        <v>1593</v>
      </c>
      <c r="G219" s="184" t="s">
        <v>906</v>
      </c>
      <c r="H219" s="185">
        <v>1</v>
      </c>
      <c r="I219" s="186"/>
      <c r="J219" s="187">
        <f>ROUND(I219*H219,2)</f>
        <v>0</v>
      </c>
      <c r="K219" s="183" t="s">
        <v>28</v>
      </c>
      <c r="L219" s="41"/>
      <c r="M219" s="188" t="s">
        <v>28</v>
      </c>
      <c r="N219" s="189" t="s">
        <v>46</v>
      </c>
      <c r="O219" s="67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2" t="s">
        <v>1514</v>
      </c>
      <c r="AT219" s="192" t="s">
        <v>139</v>
      </c>
      <c r="AU219" s="192" t="s">
        <v>82</v>
      </c>
      <c r="AY219" s="19" t="s">
        <v>137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9" t="s">
        <v>144</v>
      </c>
      <c r="BK219" s="193">
        <f>ROUND(I219*H219,2)</f>
        <v>0</v>
      </c>
      <c r="BL219" s="19" t="s">
        <v>1514</v>
      </c>
      <c r="BM219" s="192" t="s">
        <v>1594</v>
      </c>
    </row>
    <row r="220" spans="1:65" s="2" customFormat="1" ht="10.199999999999999">
      <c r="A220" s="36"/>
      <c r="B220" s="37"/>
      <c r="C220" s="38"/>
      <c r="D220" s="194" t="s">
        <v>146</v>
      </c>
      <c r="E220" s="38"/>
      <c r="F220" s="195" t="s">
        <v>1593</v>
      </c>
      <c r="G220" s="38"/>
      <c r="H220" s="38"/>
      <c r="I220" s="196"/>
      <c r="J220" s="38"/>
      <c r="K220" s="38"/>
      <c r="L220" s="41"/>
      <c r="M220" s="197"/>
      <c r="N220" s="198"/>
      <c r="O220" s="67"/>
      <c r="P220" s="67"/>
      <c r="Q220" s="67"/>
      <c r="R220" s="67"/>
      <c r="S220" s="67"/>
      <c r="T220" s="68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146</v>
      </c>
      <c r="AU220" s="19" t="s">
        <v>82</v>
      </c>
    </row>
    <row r="221" spans="1:65" s="13" customFormat="1" ht="10.199999999999999">
      <c r="B221" s="199"/>
      <c r="C221" s="200"/>
      <c r="D221" s="194" t="s">
        <v>148</v>
      </c>
      <c r="E221" s="201" t="s">
        <v>28</v>
      </c>
      <c r="F221" s="202" t="s">
        <v>1595</v>
      </c>
      <c r="G221" s="200"/>
      <c r="H221" s="201" t="s">
        <v>28</v>
      </c>
      <c r="I221" s="203"/>
      <c r="J221" s="200"/>
      <c r="K221" s="200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148</v>
      </c>
      <c r="AU221" s="208" t="s">
        <v>82</v>
      </c>
      <c r="AV221" s="13" t="s">
        <v>80</v>
      </c>
      <c r="AW221" s="13" t="s">
        <v>34</v>
      </c>
      <c r="AX221" s="13" t="s">
        <v>73</v>
      </c>
      <c r="AY221" s="208" t="s">
        <v>137</v>
      </c>
    </row>
    <row r="222" spans="1:65" s="13" customFormat="1" ht="10.199999999999999">
      <c r="B222" s="199"/>
      <c r="C222" s="200"/>
      <c r="D222" s="194" t="s">
        <v>148</v>
      </c>
      <c r="E222" s="201" t="s">
        <v>28</v>
      </c>
      <c r="F222" s="202" t="s">
        <v>1596</v>
      </c>
      <c r="G222" s="200"/>
      <c r="H222" s="201" t="s">
        <v>28</v>
      </c>
      <c r="I222" s="203"/>
      <c r="J222" s="200"/>
      <c r="K222" s="200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148</v>
      </c>
      <c r="AU222" s="208" t="s">
        <v>82</v>
      </c>
      <c r="AV222" s="13" t="s">
        <v>80</v>
      </c>
      <c r="AW222" s="13" t="s">
        <v>34</v>
      </c>
      <c r="AX222" s="13" t="s">
        <v>73</v>
      </c>
      <c r="AY222" s="208" t="s">
        <v>137</v>
      </c>
    </row>
    <row r="223" spans="1:65" s="14" customFormat="1" ht="10.199999999999999">
      <c r="B223" s="209"/>
      <c r="C223" s="210"/>
      <c r="D223" s="194" t="s">
        <v>148</v>
      </c>
      <c r="E223" s="211" t="s">
        <v>28</v>
      </c>
      <c r="F223" s="212" t="s">
        <v>80</v>
      </c>
      <c r="G223" s="210"/>
      <c r="H223" s="213">
        <v>1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148</v>
      </c>
      <c r="AU223" s="219" t="s">
        <v>82</v>
      </c>
      <c r="AV223" s="14" t="s">
        <v>82</v>
      </c>
      <c r="AW223" s="14" t="s">
        <v>34</v>
      </c>
      <c r="AX223" s="14" t="s">
        <v>80</v>
      </c>
      <c r="AY223" s="219" t="s">
        <v>137</v>
      </c>
    </row>
    <row r="224" spans="1:65" s="2" customFormat="1" ht="16.5" customHeight="1">
      <c r="A224" s="36"/>
      <c r="B224" s="37"/>
      <c r="C224" s="181" t="s">
        <v>391</v>
      </c>
      <c r="D224" s="181" t="s">
        <v>139</v>
      </c>
      <c r="E224" s="182" t="s">
        <v>1597</v>
      </c>
      <c r="F224" s="183" t="s">
        <v>1598</v>
      </c>
      <c r="G224" s="184" t="s">
        <v>906</v>
      </c>
      <c r="H224" s="185">
        <v>1</v>
      </c>
      <c r="I224" s="186"/>
      <c r="J224" s="187">
        <f>ROUND(I224*H224,2)</f>
        <v>0</v>
      </c>
      <c r="K224" s="183" t="s">
        <v>28</v>
      </c>
      <c r="L224" s="41"/>
      <c r="M224" s="188" t="s">
        <v>28</v>
      </c>
      <c r="N224" s="189" t="s">
        <v>46</v>
      </c>
      <c r="O224" s="67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2" t="s">
        <v>1514</v>
      </c>
      <c r="AT224" s="192" t="s">
        <v>139</v>
      </c>
      <c r="AU224" s="192" t="s">
        <v>82</v>
      </c>
      <c r="AY224" s="19" t="s">
        <v>137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9" t="s">
        <v>144</v>
      </c>
      <c r="BK224" s="193">
        <f>ROUND(I224*H224,2)</f>
        <v>0</v>
      </c>
      <c r="BL224" s="19" t="s">
        <v>1514</v>
      </c>
      <c r="BM224" s="192" t="s">
        <v>1599</v>
      </c>
    </row>
    <row r="225" spans="1:65" s="2" customFormat="1" ht="10.199999999999999">
      <c r="A225" s="36"/>
      <c r="B225" s="37"/>
      <c r="C225" s="38"/>
      <c r="D225" s="194" t="s">
        <v>146</v>
      </c>
      <c r="E225" s="38"/>
      <c r="F225" s="195" t="s">
        <v>1598</v>
      </c>
      <c r="G225" s="38"/>
      <c r="H225" s="38"/>
      <c r="I225" s="196"/>
      <c r="J225" s="38"/>
      <c r="K225" s="38"/>
      <c r="L225" s="41"/>
      <c r="M225" s="197"/>
      <c r="N225" s="198"/>
      <c r="O225" s="67"/>
      <c r="P225" s="67"/>
      <c r="Q225" s="67"/>
      <c r="R225" s="67"/>
      <c r="S225" s="67"/>
      <c r="T225" s="68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146</v>
      </c>
      <c r="AU225" s="19" t="s">
        <v>82</v>
      </c>
    </row>
    <row r="226" spans="1:65" s="2" customFormat="1" ht="16.5" customHeight="1">
      <c r="A226" s="36"/>
      <c r="B226" s="37"/>
      <c r="C226" s="181" t="s">
        <v>403</v>
      </c>
      <c r="D226" s="181" t="s">
        <v>139</v>
      </c>
      <c r="E226" s="182" t="s">
        <v>1600</v>
      </c>
      <c r="F226" s="183" t="s">
        <v>1601</v>
      </c>
      <c r="G226" s="184" t="s">
        <v>906</v>
      </c>
      <c r="H226" s="185">
        <v>1</v>
      </c>
      <c r="I226" s="186"/>
      <c r="J226" s="187">
        <f>ROUND(I226*H226,2)</f>
        <v>0</v>
      </c>
      <c r="K226" s="183" t="s">
        <v>28</v>
      </c>
      <c r="L226" s="41"/>
      <c r="M226" s="188" t="s">
        <v>28</v>
      </c>
      <c r="N226" s="189" t="s">
        <v>46</v>
      </c>
      <c r="O226" s="67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2" t="s">
        <v>1514</v>
      </c>
      <c r="AT226" s="192" t="s">
        <v>139</v>
      </c>
      <c r="AU226" s="192" t="s">
        <v>82</v>
      </c>
      <c r="AY226" s="19" t="s">
        <v>137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9" t="s">
        <v>144</v>
      </c>
      <c r="BK226" s="193">
        <f>ROUND(I226*H226,2)</f>
        <v>0</v>
      </c>
      <c r="BL226" s="19" t="s">
        <v>1514</v>
      </c>
      <c r="BM226" s="192" t="s">
        <v>1602</v>
      </c>
    </row>
    <row r="227" spans="1:65" s="2" customFormat="1" ht="10.199999999999999">
      <c r="A227" s="36"/>
      <c r="B227" s="37"/>
      <c r="C227" s="38"/>
      <c r="D227" s="194" t="s">
        <v>146</v>
      </c>
      <c r="E227" s="38"/>
      <c r="F227" s="195" t="s">
        <v>1601</v>
      </c>
      <c r="G227" s="38"/>
      <c r="H227" s="38"/>
      <c r="I227" s="196"/>
      <c r="J227" s="38"/>
      <c r="K227" s="38"/>
      <c r="L227" s="41"/>
      <c r="M227" s="197"/>
      <c r="N227" s="198"/>
      <c r="O227" s="67"/>
      <c r="P227" s="67"/>
      <c r="Q227" s="67"/>
      <c r="R227" s="67"/>
      <c r="S227" s="67"/>
      <c r="T227" s="68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146</v>
      </c>
      <c r="AU227" s="19" t="s">
        <v>82</v>
      </c>
    </row>
    <row r="228" spans="1:65" s="14" customFormat="1" ht="10.199999999999999">
      <c r="B228" s="209"/>
      <c r="C228" s="210"/>
      <c r="D228" s="194" t="s">
        <v>148</v>
      </c>
      <c r="E228" s="211" t="s">
        <v>28</v>
      </c>
      <c r="F228" s="212" t="s">
        <v>80</v>
      </c>
      <c r="G228" s="210"/>
      <c r="H228" s="213">
        <v>1</v>
      </c>
      <c r="I228" s="214"/>
      <c r="J228" s="210"/>
      <c r="K228" s="210"/>
      <c r="L228" s="215"/>
      <c r="M228" s="259"/>
      <c r="N228" s="260"/>
      <c r="O228" s="260"/>
      <c r="P228" s="260"/>
      <c r="Q228" s="260"/>
      <c r="R228" s="260"/>
      <c r="S228" s="260"/>
      <c r="T228" s="261"/>
      <c r="AT228" s="219" t="s">
        <v>148</v>
      </c>
      <c r="AU228" s="219" t="s">
        <v>82</v>
      </c>
      <c r="AV228" s="14" t="s">
        <v>82</v>
      </c>
      <c r="AW228" s="14" t="s">
        <v>34</v>
      </c>
      <c r="AX228" s="14" t="s">
        <v>80</v>
      </c>
      <c r="AY228" s="219" t="s">
        <v>137</v>
      </c>
    </row>
    <row r="229" spans="1:65" s="2" customFormat="1" ht="6.9" customHeight="1">
      <c r="A229" s="36"/>
      <c r="B229" s="50"/>
      <c r="C229" s="51"/>
      <c r="D229" s="51"/>
      <c r="E229" s="51"/>
      <c r="F229" s="51"/>
      <c r="G229" s="51"/>
      <c r="H229" s="51"/>
      <c r="I229" s="51"/>
      <c r="J229" s="51"/>
      <c r="K229" s="51"/>
      <c r="L229" s="41"/>
      <c r="M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</row>
  </sheetData>
  <sheetProtection algorithmName="SHA-512" hashValue="uhpRN3pyFqimGdOmVRtfww1SwnO7k0XkHQVYStl47+jW+O+i8GCsl2xicYnqJh8JsE2h/+hUdd2v0c/bSu7Q+A==" saltValue="vxn0T55R/gjJ9vqEp6ZEZnARXoxDEX6DFi9NCCTqzF+18oR1HX6SjzEuVKe/a9cvKaNF2j+bmI+E054xPzZULQ==" spinCount="100000" sheet="1" objects="1" scenarios="1" formatColumns="0" formatRows="0" autoFilter="0"/>
  <autoFilter ref="C83:K22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4.4"/>
  <cols>
    <col min="1" max="1" width="8.28515625" style="262" customWidth="1"/>
    <col min="2" max="2" width="1.7109375" style="262" customWidth="1"/>
    <col min="3" max="4" width="5" style="262" customWidth="1"/>
    <col min="5" max="5" width="11.7109375" style="262" customWidth="1"/>
    <col min="6" max="6" width="9.140625" style="262" customWidth="1"/>
    <col min="7" max="7" width="5" style="262" customWidth="1"/>
    <col min="8" max="8" width="77.85546875" style="262" customWidth="1"/>
    <col min="9" max="10" width="20" style="262" customWidth="1"/>
    <col min="11" max="11" width="1.7109375" style="262" customWidth="1"/>
  </cols>
  <sheetData>
    <row r="1" spans="2:1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7" customFormat="1" ht="45" customHeight="1">
      <c r="B3" s="266"/>
      <c r="C3" s="398" t="s">
        <v>1603</v>
      </c>
      <c r="D3" s="398"/>
      <c r="E3" s="398"/>
      <c r="F3" s="398"/>
      <c r="G3" s="398"/>
      <c r="H3" s="398"/>
      <c r="I3" s="398"/>
      <c r="J3" s="398"/>
      <c r="K3" s="267"/>
    </row>
    <row r="4" spans="2:11" s="1" customFormat="1" ht="25.5" customHeight="1">
      <c r="B4" s="268"/>
      <c r="C4" s="403" t="s">
        <v>1604</v>
      </c>
      <c r="D4" s="403"/>
      <c r="E4" s="403"/>
      <c r="F4" s="403"/>
      <c r="G4" s="403"/>
      <c r="H4" s="403"/>
      <c r="I4" s="403"/>
      <c r="J4" s="403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8"/>
      <c r="C6" s="402" t="s">
        <v>1605</v>
      </c>
      <c r="D6" s="402"/>
      <c r="E6" s="402"/>
      <c r="F6" s="402"/>
      <c r="G6" s="402"/>
      <c r="H6" s="402"/>
      <c r="I6" s="402"/>
      <c r="J6" s="402"/>
      <c r="K6" s="269"/>
    </row>
    <row r="7" spans="2:11" s="1" customFormat="1" ht="15" customHeight="1">
      <c r="B7" s="272"/>
      <c r="C7" s="402" t="s">
        <v>1606</v>
      </c>
      <c r="D7" s="402"/>
      <c r="E7" s="402"/>
      <c r="F7" s="402"/>
      <c r="G7" s="402"/>
      <c r="H7" s="402"/>
      <c r="I7" s="402"/>
      <c r="J7" s="402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402" t="s">
        <v>1607</v>
      </c>
      <c r="D9" s="402"/>
      <c r="E9" s="402"/>
      <c r="F9" s="402"/>
      <c r="G9" s="402"/>
      <c r="H9" s="402"/>
      <c r="I9" s="402"/>
      <c r="J9" s="402"/>
      <c r="K9" s="269"/>
    </row>
    <row r="10" spans="2:11" s="1" customFormat="1" ht="15" customHeight="1">
      <c r="B10" s="272"/>
      <c r="C10" s="271"/>
      <c r="D10" s="402" t="s">
        <v>1608</v>
      </c>
      <c r="E10" s="402"/>
      <c r="F10" s="402"/>
      <c r="G10" s="402"/>
      <c r="H10" s="402"/>
      <c r="I10" s="402"/>
      <c r="J10" s="402"/>
      <c r="K10" s="269"/>
    </row>
    <row r="11" spans="2:11" s="1" customFormat="1" ht="15" customHeight="1">
      <c r="B11" s="272"/>
      <c r="C11" s="273"/>
      <c r="D11" s="402" t="s">
        <v>1609</v>
      </c>
      <c r="E11" s="402"/>
      <c r="F11" s="402"/>
      <c r="G11" s="402"/>
      <c r="H11" s="402"/>
      <c r="I11" s="402"/>
      <c r="J11" s="402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1610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402" t="s">
        <v>1611</v>
      </c>
      <c r="E15" s="402"/>
      <c r="F15" s="402"/>
      <c r="G15" s="402"/>
      <c r="H15" s="402"/>
      <c r="I15" s="402"/>
      <c r="J15" s="402"/>
      <c r="K15" s="269"/>
    </row>
    <row r="16" spans="2:11" s="1" customFormat="1" ht="15" customHeight="1">
      <c r="B16" s="272"/>
      <c r="C16" s="273"/>
      <c r="D16" s="402" t="s">
        <v>1612</v>
      </c>
      <c r="E16" s="402"/>
      <c r="F16" s="402"/>
      <c r="G16" s="402"/>
      <c r="H16" s="402"/>
      <c r="I16" s="402"/>
      <c r="J16" s="402"/>
      <c r="K16" s="269"/>
    </row>
    <row r="17" spans="2:11" s="1" customFormat="1" ht="15" customHeight="1">
      <c r="B17" s="272"/>
      <c r="C17" s="273"/>
      <c r="D17" s="402" t="s">
        <v>1613</v>
      </c>
      <c r="E17" s="402"/>
      <c r="F17" s="402"/>
      <c r="G17" s="402"/>
      <c r="H17" s="402"/>
      <c r="I17" s="402"/>
      <c r="J17" s="402"/>
      <c r="K17" s="269"/>
    </row>
    <row r="18" spans="2:11" s="1" customFormat="1" ht="15" customHeight="1">
      <c r="B18" s="272"/>
      <c r="C18" s="273"/>
      <c r="D18" s="273"/>
      <c r="E18" s="275" t="s">
        <v>79</v>
      </c>
      <c r="F18" s="402" t="s">
        <v>1614</v>
      </c>
      <c r="G18" s="402"/>
      <c r="H18" s="402"/>
      <c r="I18" s="402"/>
      <c r="J18" s="402"/>
      <c r="K18" s="269"/>
    </row>
    <row r="19" spans="2:11" s="1" customFormat="1" ht="15" customHeight="1">
      <c r="B19" s="272"/>
      <c r="C19" s="273"/>
      <c r="D19" s="273"/>
      <c r="E19" s="275" t="s">
        <v>1615</v>
      </c>
      <c r="F19" s="402" t="s">
        <v>1616</v>
      </c>
      <c r="G19" s="402"/>
      <c r="H19" s="402"/>
      <c r="I19" s="402"/>
      <c r="J19" s="402"/>
      <c r="K19" s="269"/>
    </row>
    <row r="20" spans="2:11" s="1" customFormat="1" ht="15" customHeight="1">
      <c r="B20" s="272"/>
      <c r="C20" s="273"/>
      <c r="D20" s="273"/>
      <c r="E20" s="275" t="s">
        <v>1617</v>
      </c>
      <c r="F20" s="402" t="s">
        <v>1618</v>
      </c>
      <c r="G20" s="402"/>
      <c r="H20" s="402"/>
      <c r="I20" s="402"/>
      <c r="J20" s="402"/>
      <c r="K20" s="269"/>
    </row>
    <row r="21" spans="2:11" s="1" customFormat="1" ht="15" customHeight="1">
      <c r="B21" s="272"/>
      <c r="C21" s="273"/>
      <c r="D21" s="273"/>
      <c r="E21" s="275" t="s">
        <v>101</v>
      </c>
      <c r="F21" s="402" t="s">
        <v>100</v>
      </c>
      <c r="G21" s="402"/>
      <c r="H21" s="402"/>
      <c r="I21" s="402"/>
      <c r="J21" s="402"/>
      <c r="K21" s="269"/>
    </row>
    <row r="22" spans="2:11" s="1" customFormat="1" ht="15" customHeight="1">
      <c r="B22" s="272"/>
      <c r="C22" s="273"/>
      <c r="D22" s="273"/>
      <c r="E22" s="275" t="s">
        <v>1434</v>
      </c>
      <c r="F22" s="402" t="s">
        <v>1619</v>
      </c>
      <c r="G22" s="402"/>
      <c r="H22" s="402"/>
      <c r="I22" s="402"/>
      <c r="J22" s="402"/>
      <c r="K22" s="269"/>
    </row>
    <row r="23" spans="2:11" s="1" customFormat="1" ht="15" customHeight="1">
      <c r="B23" s="272"/>
      <c r="C23" s="273"/>
      <c r="D23" s="273"/>
      <c r="E23" s="275" t="s">
        <v>86</v>
      </c>
      <c r="F23" s="402" t="s">
        <v>1620</v>
      </c>
      <c r="G23" s="402"/>
      <c r="H23" s="402"/>
      <c r="I23" s="402"/>
      <c r="J23" s="402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402" t="s">
        <v>1621</v>
      </c>
      <c r="D25" s="402"/>
      <c r="E25" s="402"/>
      <c r="F25" s="402"/>
      <c r="G25" s="402"/>
      <c r="H25" s="402"/>
      <c r="I25" s="402"/>
      <c r="J25" s="402"/>
      <c r="K25" s="269"/>
    </row>
    <row r="26" spans="2:11" s="1" customFormat="1" ht="15" customHeight="1">
      <c r="B26" s="272"/>
      <c r="C26" s="402" t="s">
        <v>1622</v>
      </c>
      <c r="D26" s="402"/>
      <c r="E26" s="402"/>
      <c r="F26" s="402"/>
      <c r="G26" s="402"/>
      <c r="H26" s="402"/>
      <c r="I26" s="402"/>
      <c r="J26" s="402"/>
      <c r="K26" s="269"/>
    </row>
    <row r="27" spans="2:11" s="1" customFormat="1" ht="15" customHeight="1">
      <c r="B27" s="272"/>
      <c r="C27" s="271"/>
      <c r="D27" s="402" t="s">
        <v>1623</v>
      </c>
      <c r="E27" s="402"/>
      <c r="F27" s="402"/>
      <c r="G27" s="402"/>
      <c r="H27" s="402"/>
      <c r="I27" s="402"/>
      <c r="J27" s="402"/>
      <c r="K27" s="269"/>
    </row>
    <row r="28" spans="2:11" s="1" customFormat="1" ht="15" customHeight="1">
      <c r="B28" s="272"/>
      <c r="C28" s="273"/>
      <c r="D28" s="402" t="s">
        <v>1624</v>
      </c>
      <c r="E28" s="402"/>
      <c r="F28" s="402"/>
      <c r="G28" s="402"/>
      <c r="H28" s="402"/>
      <c r="I28" s="402"/>
      <c r="J28" s="402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402" t="s">
        <v>1625</v>
      </c>
      <c r="E30" s="402"/>
      <c r="F30" s="402"/>
      <c r="G30" s="402"/>
      <c r="H30" s="402"/>
      <c r="I30" s="402"/>
      <c r="J30" s="402"/>
      <c r="K30" s="269"/>
    </row>
    <row r="31" spans="2:11" s="1" customFormat="1" ht="15" customHeight="1">
      <c r="B31" s="272"/>
      <c r="C31" s="273"/>
      <c r="D31" s="402" t="s">
        <v>1626</v>
      </c>
      <c r="E31" s="402"/>
      <c r="F31" s="402"/>
      <c r="G31" s="402"/>
      <c r="H31" s="402"/>
      <c r="I31" s="402"/>
      <c r="J31" s="402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402" t="s">
        <v>1627</v>
      </c>
      <c r="E33" s="402"/>
      <c r="F33" s="402"/>
      <c r="G33" s="402"/>
      <c r="H33" s="402"/>
      <c r="I33" s="402"/>
      <c r="J33" s="402"/>
      <c r="K33" s="269"/>
    </row>
    <row r="34" spans="2:11" s="1" customFormat="1" ht="15" customHeight="1">
      <c r="B34" s="272"/>
      <c r="C34" s="273"/>
      <c r="D34" s="402" t="s">
        <v>1628</v>
      </c>
      <c r="E34" s="402"/>
      <c r="F34" s="402"/>
      <c r="G34" s="402"/>
      <c r="H34" s="402"/>
      <c r="I34" s="402"/>
      <c r="J34" s="402"/>
      <c r="K34" s="269"/>
    </row>
    <row r="35" spans="2:11" s="1" customFormat="1" ht="15" customHeight="1">
      <c r="B35" s="272"/>
      <c r="C35" s="273"/>
      <c r="D35" s="402" t="s">
        <v>1629</v>
      </c>
      <c r="E35" s="402"/>
      <c r="F35" s="402"/>
      <c r="G35" s="402"/>
      <c r="H35" s="402"/>
      <c r="I35" s="402"/>
      <c r="J35" s="402"/>
      <c r="K35" s="269"/>
    </row>
    <row r="36" spans="2:11" s="1" customFormat="1" ht="15" customHeight="1">
      <c r="B36" s="272"/>
      <c r="C36" s="273"/>
      <c r="D36" s="271"/>
      <c r="E36" s="274" t="s">
        <v>123</v>
      </c>
      <c r="F36" s="271"/>
      <c r="G36" s="402" t="s">
        <v>1630</v>
      </c>
      <c r="H36" s="402"/>
      <c r="I36" s="402"/>
      <c r="J36" s="402"/>
      <c r="K36" s="269"/>
    </row>
    <row r="37" spans="2:11" s="1" customFormat="1" ht="30.75" customHeight="1">
      <c r="B37" s="272"/>
      <c r="C37" s="273"/>
      <c r="D37" s="271"/>
      <c r="E37" s="274" t="s">
        <v>1631</v>
      </c>
      <c r="F37" s="271"/>
      <c r="G37" s="402" t="s">
        <v>1632</v>
      </c>
      <c r="H37" s="402"/>
      <c r="I37" s="402"/>
      <c r="J37" s="402"/>
      <c r="K37" s="269"/>
    </row>
    <row r="38" spans="2:11" s="1" customFormat="1" ht="15" customHeight="1">
      <c r="B38" s="272"/>
      <c r="C38" s="273"/>
      <c r="D38" s="271"/>
      <c r="E38" s="274" t="s">
        <v>54</v>
      </c>
      <c r="F38" s="271"/>
      <c r="G38" s="402" t="s">
        <v>1633</v>
      </c>
      <c r="H38" s="402"/>
      <c r="I38" s="402"/>
      <c r="J38" s="402"/>
      <c r="K38" s="269"/>
    </row>
    <row r="39" spans="2:11" s="1" customFormat="1" ht="15" customHeight="1">
      <c r="B39" s="272"/>
      <c r="C39" s="273"/>
      <c r="D39" s="271"/>
      <c r="E39" s="274" t="s">
        <v>55</v>
      </c>
      <c r="F39" s="271"/>
      <c r="G39" s="402" t="s">
        <v>1634</v>
      </c>
      <c r="H39" s="402"/>
      <c r="I39" s="402"/>
      <c r="J39" s="402"/>
      <c r="K39" s="269"/>
    </row>
    <row r="40" spans="2:11" s="1" customFormat="1" ht="15" customHeight="1">
      <c r="B40" s="272"/>
      <c r="C40" s="273"/>
      <c r="D40" s="271"/>
      <c r="E40" s="274" t="s">
        <v>124</v>
      </c>
      <c r="F40" s="271"/>
      <c r="G40" s="402" t="s">
        <v>1635</v>
      </c>
      <c r="H40" s="402"/>
      <c r="I40" s="402"/>
      <c r="J40" s="402"/>
      <c r="K40" s="269"/>
    </row>
    <row r="41" spans="2:11" s="1" customFormat="1" ht="15" customHeight="1">
      <c r="B41" s="272"/>
      <c r="C41" s="273"/>
      <c r="D41" s="271"/>
      <c r="E41" s="274" t="s">
        <v>125</v>
      </c>
      <c r="F41" s="271"/>
      <c r="G41" s="402" t="s">
        <v>1636</v>
      </c>
      <c r="H41" s="402"/>
      <c r="I41" s="402"/>
      <c r="J41" s="402"/>
      <c r="K41" s="269"/>
    </row>
    <row r="42" spans="2:11" s="1" customFormat="1" ht="15" customHeight="1">
      <c r="B42" s="272"/>
      <c r="C42" s="273"/>
      <c r="D42" s="271"/>
      <c r="E42" s="274" t="s">
        <v>1637</v>
      </c>
      <c r="F42" s="271"/>
      <c r="G42" s="402" t="s">
        <v>1638</v>
      </c>
      <c r="H42" s="402"/>
      <c r="I42" s="402"/>
      <c r="J42" s="402"/>
      <c r="K42" s="269"/>
    </row>
    <row r="43" spans="2:11" s="1" customFormat="1" ht="15" customHeight="1">
      <c r="B43" s="272"/>
      <c r="C43" s="273"/>
      <c r="D43" s="271"/>
      <c r="E43" s="274"/>
      <c r="F43" s="271"/>
      <c r="G43" s="402" t="s">
        <v>1639</v>
      </c>
      <c r="H43" s="402"/>
      <c r="I43" s="402"/>
      <c r="J43" s="402"/>
      <c r="K43" s="269"/>
    </row>
    <row r="44" spans="2:11" s="1" customFormat="1" ht="15" customHeight="1">
      <c r="B44" s="272"/>
      <c r="C44" s="273"/>
      <c r="D44" s="271"/>
      <c r="E44" s="274" t="s">
        <v>1640</v>
      </c>
      <c r="F44" s="271"/>
      <c r="G44" s="402" t="s">
        <v>1641</v>
      </c>
      <c r="H44" s="402"/>
      <c r="I44" s="402"/>
      <c r="J44" s="402"/>
      <c r="K44" s="269"/>
    </row>
    <row r="45" spans="2:11" s="1" customFormat="1" ht="15" customHeight="1">
      <c r="B45" s="272"/>
      <c r="C45" s="273"/>
      <c r="D45" s="271"/>
      <c r="E45" s="274" t="s">
        <v>127</v>
      </c>
      <c r="F45" s="271"/>
      <c r="G45" s="402" t="s">
        <v>1642</v>
      </c>
      <c r="H45" s="402"/>
      <c r="I45" s="402"/>
      <c r="J45" s="402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402" t="s">
        <v>1643</v>
      </c>
      <c r="E47" s="402"/>
      <c r="F47" s="402"/>
      <c r="G47" s="402"/>
      <c r="H47" s="402"/>
      <c r="I47" s="402"/>
      <c r="J47" s="402"/>
      <c r="K47" s="269"/>
    </row>
    <row r="48" spans="2:11" s="1" customFormat="1" ht="15" customHeight="1">
      <c r="B48" s="272"/>
      <c r="C48" s="273"/>
      <c r="D48" s="273"/>
      <c r="E48" s="402" t="s">
        <v>1644</v>
      </c>
      <c r="F48" s="402"/>
      <c r="G48" s="402"/>
      <c r="H48" s="402"/>
      <c r="I48" s="402"/>
      <c r="J48" s="402"/>
      <c r="K48" s="269"/>
    </row>
    <row r="49" spans="2:11" s="1" customFormat="1" ht="15" customHeight="1">
      <c r="B49" s="272"/>
      <c r="C49" s="273"/>
      <c r="D49" s="273"/>
      <c r="E49" s="402" t="s">
        <v>1645</v>
      </c>
      <c r="F49" s="402"/>
      <c r="G49" s="402"/>
      <c r="H49" s="402"/>
      <c r="I49" s="402"/>
      <c r="J49" s="402"/>
      <c r="K49" s="269"/>
    </row>
    <row r="50" spans="2:11" s="1" customFormat="1" ht="15" customHeight="1">
      <c r="B50" s="272"/>
      <c r="C50" s="273"/>
      <c r="D50" s="273"/>
      <c r="E50" s="402" t="s">
        <v>1646</v>
      </c>
      <c r="F50" s="402"/>
      <c r="G50" s="402"/>
      <c r="H50" s="402"/>
      <c r="I50" s="402"/>
      <c r="J50" s="402"/>
      <c r="K50" s="269"/>
    </row>
    <row r="51" spans="2:11" s="1" customFormat="1" ht="15" customHeight="1">
      <c r="B51" s="272"/>
      <c r="C51" s="273"/>
      <c r="D51" s="402" t="s">
        <v>1647</v>
      </c>
      <c r="E51" s="402"/>
      <c r="F51" s="402"/>
      <c r="G51" s="402"/>
      <c r="H51" s="402"/>
      <c r="I51" s="402"/>
      <c r="J51" s="402"/>
      <c r="K51" s="269"/>
    </row>
    <row r="52" spans="2:11" s="1" customFormat="1" ht="25.5" customHeight="1">
      <c r="B52" s="268"/>
      <c r="C52" s="403" t="s">
        <v>1648</v>
      </c>
      <c r="D52" s="403"/>
      <c r="E52" s="403"/>
      <c r="F52" s="403"/>
      <c r="G52" s="403"/>
      <c r="H52" s="403"/>
      <c r="I52" s="403"/>
      <c r="J52" s="403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402" t="s">
        <v>1649</v>
      </c>
      <c r="D54" s="402"/>
      <c r="E54" s="402"/>
      <c r="F54" s="402"/>
      <c r="G54" s="402"/>
      <c r="H54" s="402"/>
      <c r="I54" s="402"/>
      <c r="J54" s="402"/>
      <c r="K54" s="269"/>
    </row>
    <row r="55" spans="2:11" s="1" customFormat="1" ht="15" customHeight="1">
      <c r="B55" s="268"/>
      <c r="C55" s="402" t="s">
        <v>1650</v>
      </c>
      <c r="D55" s="402"/>
      <c r="E55" s="402"/>
      <c r="F55" s="402"/>
      <c r="G55" s="402"/>
      <c r="H55" s="402"/>
      <c r="I55" s="402"/>
      <c r="J55" s="402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402" t="s">
        <v>1651</v>
      </c>
      <c r="D57" s="402"/>
      <c r="E57" s="402"/>
      <c r="F57" s="402"/>
      <c r="G57" s="402"/>
      <c r="H57" s="402"/>
      <c r="I57" s="402"/>
      <c r="J57" s="402"/>
      <c r="K57" s="269"/>
    </row>
    <row r="58" spans="2:11" s="1" customFormat="1" ht="15" customHeight="1">
      <c r="B58" s="268"/>
      <c r="C58" s="273"/>
      <c r="D58" s="402" t="s">
        <v>1652</v>
      </c>
      <c r="E58" s="402"/>
      <c r="F58" s="402"/>
      <c r="G58" s="402"/>
      <c r="H58" s="402"/>
      <c r="I58" s="402"/>
      <c r="J58" s="402"/>
      <c r="K58" s="269"/>
    </row>
    <row r="59" spans="2:11" s="1" customFormat="1" ht="15" customHeight="1">
      <c r="B59" s="268"/>
      <c r="C59" s="273"/>
      <c r="D59" s="402" t="s">
        <v>1653</v>
      </c>
      <c r="E59" s="402"/>
      <c r="F59" s="402"/>
      <c r="G59" s="402"/>
      <c r="H59" s="402"/>
      <c r="I59" s="402"/>
      <c r="J59" s="402"/>
      <c r="K59" s="269"/>
    </row>
    <row r="60" spans="2:11" s="1" customFormat="1" ht="15" customHeight="1">
      <c r="B60" s="268"/>
      <c r="C60" s="273"/>
      <c r="D60" s="402" t="s">
        <v>1654</v>
      </c>
      <c r="E60" s="402"/>
      <c r="F60" s="402"/>
      <c r="G60" s="402"/>
      <c r="H60" s="402"/>
      <c r="I60" s="402"/>
      <c r="J60" s="402"/>
      <c r="K60" s="269"/>
    </row>
    <row r="61" spans="2:11" s="1" customFormat="1" ht="15" customHeight="1">
      <c r="B61" s="268"/>
      <c r="C61" s="273"/>
      <c r="D61" s="402" t="s">
        <v>1655</v>
      </c>
      <c r="E61" s="402"/>
      <c r="F61" s="402"/>
      <c r="G61" s="402"/>
      <c r="H61" s="402"/>
      <c r="I61" s="402"/>
      <c r="J61" s="402"/>
      <c r="K61" s="269"/>
    </row>
    <row r="62" spans="2:11" s="1" customFormat="1" ht="15" customHeight="1">
      <c r="B62" s="268"/>
      <c r="C62" s="273"/>
      <c r="D62" s="404" t="s">
        <v>1656</v>
      </c>
      <c r="E62" s="404"/>
      <c r="F62" s="404"/>
      <c r="G62" s="404"/>
      <c r="H62" s="404"/>
      <c r="I62" s="404"/>
      <c r="J62" s="404"/>
      <c r="K62" s="269"/>
    </row>
    <row r="63" spans="2:11" s="1" customFormat="1" ht="15" customHeight="1">
      <c r="B63" s="268"/>
      <c r="C63" s="273"/>
      <c r="D63" s="402" t="s">
        <v>1657</v>
      </c>
      <c r="E63" s="402"/>
      <c r="F63" s="402"/>
      <c r="G63" s="402"/>
      <c r="H63" s="402"/>
      <c r="I63" s="402"/>
      <c r="J63" s="402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402" t="s">
        <v>1658</v>
      </c>
      <c r="E65" s="402"/>
      <c r="F65" s="402"/>
      <c r="G65" s="402"/>
      <c r="H65" s="402"/>
      <c r="I65" s="402"/>
      <c r="J65" s="402"/>
      <c r="K65" s="269"/>
    </row>
    <row r="66" spans="2:11" s="1" customFormat="1" ht="15" customHeight="1">
      <c r="B66" s="268"/>
      <c r="C66" s="273"/>
      <c r="D66" s="404" t="s">
        <v>1659</v>
      </c>
      <c r="E66" s="404"/>
      <c r="F66" s="404"/>
      <c r="G66" s="404"/>
      <c r="H66" s="404"/>
      <c r="I66" s="404"/>
      <c r="J66" s="404"/>
      <c r="K66" s="269"/>
    </row>
    <row r="67" spans="2:11" s="1" customFormat="1" ht="15" customHeight="1">
      <c r="B67" s="268"/>
      <c r="C67" s="273"/>
      <c r="D67" s="402" t="s">
        <v>1660</v>
      </c>
      <c r="E67" s="402"/>
      <c r="F67" s="402"/>
      <c r="G67" s="402"/>
      <c r="H67" s="402"/>
      <c r="I67" s="402"/>
      <c r="J67" s="402"/>
      <c r="K67" s="269"/>
    </row>
    <row r="68" spans="2:11" s="1" customFormat="1" ht="15" customHeight="1">
      <c r="B68" s="268"/>
      <c r="C68" s="273"/>
      <c r="D68" s="402" t="s">
        <v>1661</v>
      </c>
      <c r="E68" s="402"/>
      <c r="F68" s="402"/>
      <c r="G68" s="402"/>
      <c r="H68" s="402"/>
      <c r="I68" s="402"/>
      <c r="J68" s="402"/>
      <c r="K68" s="269"/>
    </row>
    <row r="69" spans="2:11" s="1" customFormat="1" ht="15" customHeight="1">
      <c r="B69" s="268"/>
      <c r="C69" s="273"/>
      <c r="D69" s="402" t="s">
        <v>1662</v>
      </c>
      <c r="E69" s="402"/>
      <c r="F69" s="402"/>
      <c r="G69" s="402"/>
      <c r="H69" s="402"/>
      <c r="I69" s="402"/>
      <c r="J69" s="402"/>
      <c r="K69" s="269"/>
    </row>
    <row r="70" spans="2:11" s="1" customFormat="1" ht="15" customHeight="1">
      <c r="B70" s="268"/>
      <c r="C70" s="273"/>
      <c r="D70" s="402" t="s">
        <v>1663</v>
      </c>
      <c r="E70" s="402"/>
      <c r="F70" s="402"/>
      <c r="G70" s="402"/>
      <c r="H70" s="402"/>
      <c r="I70" s="402"/>
      <c r="J70" s="402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397" t="s">
        <v>1664</v>
      </c>
      <c r="D75" s="397"/>
      <c r="E75" s="397"/>
      <c r="F75" s="397"/>
      <c r="G75" s="397"/>
      <c r="H75" s="397"/>
      <c r="I75" s="397"/>
      <c r="J75" s="397"/>
      <c r="K75" s="286"/>
    </row>
    <row r="76" spans="2:11" s="1" customFormat="1" ht="17.25" customHeight="1">
      <c r="B76" s="285"/>
      <c r="C76" s="287" t="s">
        <v>1665</v>
      </c>
      <c r="D76" s="287"/>
      <c r="E76" s="287"/>
      <c r="F76" s="287" t="s">
        <v>1666</v>
      </c>
      <c r="G76" s="288"/>
      <c r="H76" s="287" t="s">
        <v>55</v>
      </c>
      <c r="I76" s="287" t="s">
        <v>58</v>
      </c>
      <c r="J76" s="287" t="s">
        <v>1667</v>
      </c>
      <c r="K76" s="286"/>
    </row>
    <row r="77" spans="2:11" s="1" customFormat="1" ht="17.25" customHeight="1">
      <c r="B77" s="285"/>
      <c r="C77" s="289" t="s">
        <v>1668</v>
      </c>
      <c r="D77" s="289"/>
      <c r="E77" s="289"/>
      <c r="F77" s="290" t="s">
        <v>1669</v>
      </c>
      <c r="G77" s="291"/>
      <c r="H77" s="289"/>
      <c r="I77" s="289"/>
      <c r="J77" s="289" t="s">
        <v>1670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54</v>
      </c>
      <c r="D79" s="294"/>
      <c r="E79" s="294"/>
      <c r="F79" s="295" t="s">
        <v>1671</v>
      </c>
      <c r="G79" s="296"/>
      <c r="H79" s="274" t="s">
        <v>1672</v>
      </c>
      <c r="I79" s="274" t="s">
        <v>1673</v>
      </c>
      <c r="J79" s="274">
        <v>20</v>
      </c>
      <c r="K79" s="286"/>
    </row>
    <row r="80" spans="2:11" s="1" customFormat="1" ht="15" customHeight="1">
      <c r="B80" s="285"/>
      <c r="C80" s="274" t="s">
        <v>1674</v>
      </c>
      <c r="D80" s="274"/>
      <c r="E80" s="274"/>
      <c r="F80" s="295" t="s">
        <v>1671</v>
      </c>
      <c r="G80" s="296"/>
      <c r="H80" s="274" t="s">
        <v>1675</v>
      </c>
      <c r="I80" s="274" t="s">
        <v>1673</v>
      </c>
      <c r="J80" s="274">
        <v>120</v>
      </c>
      <c r="K80" s="286"/>
    </row>
    <row r="81" spans="2:11" s="1" customFormat="1" ht="15" customHeight="1">
      <c r="B81" s="297"/>
      <c r="C81" s="274" t="s">
        <v>1676</v>
      </c>
      <c r="D81" s="274"/>
      <c r="E81" s="274"/>
      <c r="F81" s="295" t="s">
        <v>1677</v>
      </c>
      <c r="G81" s="296"/>
      <c r="H81" s="274" t="s">
        <v>1678</v>
      </c>
      <c r="I81" s="274" t="s">
        <v>1673</v>
      </c>
      <c r="J81" s="274">
        <v>50</v>
      </c>
      <c r="K81" s="286"/>
    </row>
    <row r="82" spans="2:11" s="1" customFormat="1" ht="15" customHeight="1">
      <c r="B82" s="297"/>
      <c r="C82" s="274" t="s">
        <v>1679</v>
      </c>
      <c r="D82" s="274"/>
      <c r="E82" s="274"/>
      <c r="F82" s="295" t="s">
        <v>1671</v>
      </c>
      <c r="G82" s="296"/>
      <c r="H82" s="274" t="s">
        <v>1680</v>
      </c>
      <c r="I82" s="274" t="s">
        <v>1681</v>
      </c>
      <c r="J82" s="274"/>
      <c r="K82" s="286"/>
    </row>
    <row r="83" spans="2:11" s="1" customFormat="1" ht="15" customHeight="1">
      <c r="B83" s="297"/>
      <c r="C83" s="298" t="s">
        <v>1682</v>
      </c>
      <c r="D83" s="298"/>
      <c r="E83" s="298"/>
      <c r="F83" s="299" t="s">
        <v>1677</v>
      </c>
      <c r="G83" s="298"/>
      <c r="H83" s="298" t="s">
        <v>1683</v>
      </c>
      <c r="I83" s="298" t="s">
        <v>1673</v>
      </c>
      <c r="J83" s="298">
        <v>15</v>
      </c>
      <c r="K83" s="286"/>
    </row>
    <row r="84" spans="2:11" s="1" customFormat="1" ht="15" customHeight="1">
      <c r="B84" s="297"/>
      <c r="C84" s="298" t="s">
        <v>1684</v>
      </c>
      <c r="D84" s="298"/>
      <c r="E84" s="298"/>
      <c r="F84" s="299" t="s">
        <v>1677</v>
      </c>
      <c r="G84" s="298"/>
      <c r="H84" s="298" t="s">
        <v>1685</v>
      </c>
      <c r="I84" s="298" t="s">
        <v>1673</v>
      </c>
      <c r="J84" s="298">
        <v>15</v>
      </c>
      <c r="K84" s="286"/>
    </row>
    <row r="85" spans="2:11" s="1" customFormat="1" ht="15" customHeight="1">
      <c r="B85" s="297"/>
      <c r="C85" s="298" t="s">
        <v>1686</v>
      </c>
      <c r="D85" s="298"/>
      <c r="E85" s="298"/>
      <c r="F85" s="299" t="s">
        <v>1677</v>
      </c>
      <c r="G85" s="298"/>
      <c r="H85" s="298" t="s">
        <v>1687</v>
      </c>
      <c r="I85" s="298" t="s">
        <v>1673</v>
      </c>
      <c r="J85" s="298">
        <v>20</v>
      </c>
      <c r="K85" s="286"/>
    </row>
    <row r="86" spans="2:11" s="1" customFormat="1" ht="15" customHeight="1">
      <c r="B86" s="297"/>
      <c r="C86" s="298" t="s">
        <v>1688</v>
      </c>
      <c r="D86" s="298"/>
      <c r="E86" s="298"/>
      <c r="F86" s="299" t="s">
        <v>1677</v>
      </c>
      <c r="G86" s="298"/>
      <c r="H86" s="298" t="s">
        <v>1689</v>
      </c>
      <c r="I86" s="298" t="s">
        <v>1673</v>
      </c>
      <c r="J86" s="298">
        <v>20</v>
      </c>
      <c r="K86" s="286"/>
    </row>
    <row r="87" spans="2:11" s="1" customFormat="1" ht="15" customHeight="1">
      <c r="B87" s="297"/>
      <c r="C87" s="274" t="s">
        <v>1690</v>
      </c>
      <c r="D87" s="274"/>
      <c r="E87" s="274"/>
      <c r="F87" s="295" t="s">
        <v>1677</v>
      </c>
      <c r="G87" s="296"/>
      <c r="H87" s="274" t="s">
        <v>1691</v>
      </c>
      <c r="I87" s="274" t="s">
        <v>1673</v>
      </c>
      <c r="J87" s="274">
        <v>50</v>
      </c>
      <c r="K87" s="286"/>
    </row>
    <row r="88" spans="2:11" s="1" customFormat="1" ht="15" customHeight="1">
      <c r="B88" s="297"/>
      <c r="C88" s="274" t="s">
        <v>1692</v>
      </c>
      <c r="D88" s="274"/>
      <c r="E88" s="274"/>
      <c r="F88" s="295" t="s">
        <v>1677</v>
      </c>
      <c r="G88" s="296"/>
      <c r="H88" s="274" t="s">
        <v>1693</v>
      </c>
      <c r="I88" s="274" t="s">
        <v>1673</v>
      </c>
      <c r="J88" s="274">
        <v>20</v>
      </c>
      <c r="K88" s="286"/>
    </row>
    <row r="89" spans="2:11" s="1" customFormat="1" ht="15" customHeight="1">
      <c r="B89" s="297"/>
      <c r="C89" s="274" t="s">
        <v>1694</v>
      </c>
      <c r="D89" s="274"/>
      <c r="E89" s="274"/>
      <c r="F89" s="295" t="s">
        <v>1677</v>
      </c>
      <c r="G89" s="296"/>
      <c r="H89" s="274" t="s">
        <v>1695</v>
      </c>
      <c r="I89" s="274" t="s">
        <v>1673</v>
      </c>
      <c r="J89" s="274">
        <v>20</v>
      </c>
      <c r="K89" s="286"/>
    </row>
    <row r="90" spans="2:11" s="1" customFormat="1" ht="15" customHeight="1">
      <c r="B90" s="297"/>
      <c r="C90" s="274" t="s">
        <v>1696</v>
      </c>
      <c r="D90" s="274"/>
      <c r="E90" s="274"/>
      <c r="F90" s="295" t="s">
        <v>1677</v>
      </c>
      <c r="G90" s="296"/>
      <c r="H90" s="274" t="s">
        <v>1697</v>
      </c>
      <c r="I90" s="274" t="s">
        <v>1673</v>
      </c>
      <c r="J90" s="274">
        <v>50</v>
      </c>
      <c r="K90" s="286"/>
    </row>
    <row r="91" spans="2:11" s="1" customFormat="1" ht="15" customHeight="1">
      <c r="B91" s="297"/>
      <c r="C91" s="274" t="s">
        <v>1698</v>
      </c>
      <c r="D91" s="274"/>
      <c r="E91" s="274"/>
      <c r="F91" s="295" t="s">
        <v>1677</v>
      </c>
      <c r="G91" s="296"/>
      <c r="H91" s="274" t="s">
        <v>1698</v>
      </c>
      <c r="I91" s="274" t="s">
        <v>1673</v>
      </c>
      <c r="J91" s="274">
        <v>50</v>
      </c>
      <c r="K91" s="286"/>
    </row>
    <row r="92" spans="2:11" s="1" customFormat="1" ht="15" customHeight="1">
      <c r="B92" s="297"/>
      <c r="C92" s="274" t="s">
        <v>1699</v>
      </c>
      <c r="D92" s="274"/>
      <c r="E92" s="274"/>
      <c r="F92" s="295" t="s">
        <v>1677</v>
      </c>
      <c r="G92" s="296"/>
      <c r="H92" s="274" t="s">
        <v>1700</v>
      </c>
      <c r="I92" s="274" t="s">
        <v>1673</v>
      </c>
      <c r="J92" s="274">
        <v>255</v>
      </c>
      <c r="K92" s="286"/>
    </row>
    <row r="93" spans="2:11" s="1" customFormat="1" ht="15" customHeight="1">
      <c r="B93" s="297"/>
      <c r="C93" s="274" t="s">
        <v>1701</v>
      </c>
      <c r="D93" s="274"/>
      <c r="E93" s="274"/>
      <c r="F93" s="295" t="s">
        <v>1671</v>
      </c>
      <c r="G93" s="296"/>
      <c r="H93" s="274" t="s">
        <v>1702</v>
      </c>
      <c r="I93" s="274" t="s">
        <v>1703</v>
      </c>
      <c r="J93" s="274"/>
      <c r="K93" s="286"/>
    </row>
    <row r="94" spans="2:11" s="1" customFormat="1" ht="15" customHeight="1">
      <c r="B94" s="297"/>
      <c r="C94" s="274" t="s">
        <v>1704</v>
      </c>
      <c r="D94" s="274"/>
      <c r="E94" s="274"/>
      <c r="F94" s="295" t="s">
        <v>1671</v>
      </c>
      <c r="G94" s="296"/>
      <c r="H94" s="274" t="s">
        <v>1705</v>
      </c>
      <c r="I94" s="274" t="s">
        <v>1706</v>
      </c>
      <c r="J94" s="274"/>
      <c r="K94" s="286"/>
    </row>
    <row r="95" spans="2:11" s="1" customFormat="1" ht="15" customHeight="1">
      <c r="B95" s="297"/>
      <c r="C95" s="274" t="s">
        <v>1707</v>
      </c>
      <c r="D95" s="274"/>
      <c r="E95" s="274"/>
      <c r="F95" s="295" t="s">
        <v>1671</v>
      </c>
      <c r="G95" s="296"/>
      <c r="H95" s="274" t="s">
        <v>1707</v>
      </c>
      <c r="I95" s="274" t="s">
        <v>1706</v>
      </c>
      <c r="J95" s="274"/>
      <c r="K95" s="286"/>
    </row>
    <row r="96" spans="2:11" s="1" customFormat="1" ht="15" customHeight="1">
      <c r="B96" s="297"/>
      <c r="C96" s="274" t="s">
        <v>39</v>
      </c>
      <c r="D96" s="274"/>
      <c r="E96" s="274"/>
      <c r="F96" s="295" t="s">
        <v>1671</v>
      </c>
      <c r="G96" s="296"/>
      <c r="H96" s="274" t="s">
        <v>1708</v>
      </c>
      <c r="I96" s="274" t="s">
        <v>1706</v>
      </c>
      <c r="J96" s="274"/>
      <c r="K96" s="286"/>
    </row>
    <row r="97" spans="2:11" s="1" customFormat="1" ht="15" customHeight="1">
      <c r="B97" s="297"/>
      <c r="C97" s="274" t="s">
        <v>49</v>
      </c>
      <c r="D97" s="274"/>
      <c r="E97" s="274"/>
      <c r="F97" s="295" t="s">
        <v>1671</v>
      </c>
      <c r="G97" s="296"/>
      <c r="H97" s="274" t="s">
        <v>1709</v>
      </c>
      <c r="I97" s="274" t="s">
        <v>1706</v>
      </c>
      <c r="J97" s="274"/>
      <c r="K97" s="286"/>
    </row>
    <row r="98" spans="2:11" s="1" customFormat="1" ht="15" customHeight="1">
      <c r="B98" s="300"/>
      <c r="C98" s="301"/>
      <c r="D98" s="301"/>
      <c r="E98" s="301"/>
      <c r="F98" s="301"/>
      <c r="G98" s="301"/>
      <c r="H98" s="301"/>
      <c r="I98" s="301"/>
      <c r="J98" s="301"/>
      <c r="K98" s="302"/>
    </row>
    <row r="99" spans="2:11" s="1" customFormat="1" ht="18.7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3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397" t="s">
        <v>1710</v>
      </c>
      <c r="D102" s="397"/>
      <c r="E102" s="397"/>
      <c r="F102" s="397"/>
      <c r="G102" s="397"/>
      <c r="H102" s="397"/>
      <c r="I102" s="397"/>
      <c r="J102" s="397"/>
      <c r="K102" s="286"/>
    </row>
    <row r="103" spans="2:11" s="1" customFormat="1" ht="17.25" customHeight="1">
      <c r="B103" s="285"/>
      <c r="C103" s="287" t="s">
        <v>1665</v>
      </c>
      <c r="D103" s="287"/>
      <c r="E103" s="287"/>
      <c r="F103" s="287" t="s">
        <v>1666</v>
      </c>
      <c r="G103" s="288"/>
      <c r="H103" s="287" t="s">
        <v>55</v>
      </c>
      <c r="I103" s="287" t="s">
        <v>58</v>
      </c>
      <c r="J103" s="287" t="s">
        <v>1667</v>
      </c>
      <c r="K103" s="286"/>
    </row>
    <row r="104" spans="2:11" s="1" customFormat="1" ht="17.25" customHeight="1">
      <c r="B104" s="285"/>
      <c r="C104" s="289" t="s">
        <v>1668</v>
      </c>
      <c r="D104" s="289"/>
      <c r="E104" s="289"/>
      <c r="F104" s="290" t="s">
        <v>1669</v>
      </c>
      <c r="G104" s="291"/>
      <c r="H104" s="289"/>
      <c r="I104" s="289"/>
      <c r="J104" s="289" t="s">
        <v>1670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5"/>
      <c r="H105" s="287"/>
      <c r="I105" s="287"/>
      <c r="J105" s="287"/>
      <c r="K105" s="286"/>
    </row>
    <row r="106" spans="2:11" s="1" customFormat="1" ht="15" customHeight="1">
      <c r="B106" s="285"/>
      <c r="C106" s="274" t="s">
        <v>54</v>
      </c>
      <c r="D106" s="294"/>
      <c r="E106" s="294"/>
      <c r="F106" s="295" t="s">
        <v>1671</v>
      </c>
      <c r="G106" s="274"/>
      <c r="H106" s="274" t="s">
        <v>1711</v>
      </c>
      <c r="I106" s="274" t="s">
        <v>1673</v>
      </c>
      <c r="J106" s="274">
        <v>20</v>
      </c>
      <c r="K106" s="286"/>
    </row>
    <row r="107" spans="2:11" s="1" customFormat="1" ht="15" customHeight="1">
      <c r="B107" s="285"/>
      <c r="C107" s="274" t="s">
        <v>1674</v>
      </c>
      <c r="D107" s="274"/>
      <c r="E107" s="274"/>
      <c r="F107" s="295" t="s">
        <v>1671</v>
      </c>
      <c r="G107" s="274"/>
      <c r="H107" s="274" t="s">
        <v>1711</v>
      </c>
      <c r="I107" s="274" t="s">
        <v>1673</v>
      </c>
      <c r="J107" s="274">
        <v>120</v>
      </c>
      <c r="K107" s="286"/>
    </row>
    <row r="108" spans="2:11" s="1" customFormat="1" ht="15" customHeight="1">
      <c r="B108" s="297"/>
      <c r="C108" s="274" t="s">
        <v>1676</v>
      </c>
      <c r="D108" s="274"/>
      <c r="E108" s="274"/>
      <c r="F108" s="295" t="s">
        <v>1677</v>
      </c>
      <c r="G108" s="274"/>
      <c r="H108" s="274" t="s">
        <v>1711</v>
      </c>
      <c r="I108" s="274" t="s">
        <v>1673</v>
      </c>
      <c r="J108" s="274">
        <v>50</v>
      </c>
      <c r="K108" s="286"/>
    </row>
    <row r="109" spans="2:11" s="1" customFormat="1" ht="15" customHeight="1">
      <c r="B109" s="297"/>
      <c r="C109" s="274" t="s">
        <v>1679</v>
      </c>
      <c r="D109" s="274"/>
      <c r="E109" s="274"/>
      <c r="F109" s="295" t="s">
        <v>1671</v>
      </c>
      <c r="G109" s="274"/>
      <c r="H109" s="274" t="s">
        <v>1711</v>
      </c>
      <c r="I109" s="274" t="s">
        <v>1681</v>
      </c>
      <c r="J109" s="274"/>
      <c r="K109" s="286"/>
    </row>
    <row r="110" spans="2:11" s="1" customFormat="1" ht="15" customHeight="1">
      <c r="B110" s="297"/>
      <c r="C110" s="274" t="s">
        <v>1690</v>
      </c>
      <c r="D110" s="274"/>
      <c r="E110" s="274"/>
      <c r="F110" s="295" t="s">
        <v>1677</v>
      </c>
      <c r="G110" s="274"/>
      <c r="H110" s="274" t="s">
        <v>1711</v>
      </c>
      <c r="I110" s="274" t="s">
        <v>1673</v>
      </c>
      <c r="J110" s="274">
        <v>50</v>
      </c>
      <c r="K110" s="286"/>
    </row>
    <row r="111" spans="2:11" s="1" customFormat="1" ht="15" customHeight="1">
      <c r="B111" s="297"/>
      <c r="C111" s="274" t="s">
        <v>1698</v>
      </c>
      <c r="D111" s="274"/>
      <c r="E111" s="274"/>
      <c r="F111" s="295" t="s">
        <v>1677</v>
      </c>
      <c r="G111" s="274"/>
      <c r="H111" s="274" t="s">
        <v>1711</v>
      </c>
      <c r="I111" s="274" t="s">
        <v>1673</v>
      </c>
      <c r="J111" s="274">
        <v>50</v>
      </c>
      <c r="K111" s="286"/>
    </row>
    <row r="112" spans="2:11" s="1" customFormat="1" ht="15" customHeight="1">
      <c r="B112" s="297"/>
      <c r="C112" s="274" t="s">
        <v>1696</v>
      </c>
      <c r="D112" s="274"/>
      <c r="E112" s="274"/>
      <c r="F112" s="295" t="s">
        <v>1677</v>
      </c>
      <c r="G112" s="274"/>
      <c r="H112" s="274" t="s">
        <v>1711</v>
      </c>
      <c r="I112" s="274" t="s">
        <v>1673</v>
      </c>
      <c r="J112" s="274">
        <v>50</v>
      </c>
      <c r="K112" s="286"/>
    </row>
    <row r="113" spans="2:11" s="1" customFormat="1" ht="15" customHeight="1">
      <c r="B113" s="297"/>
      <c r="C113" s="274" t="s">
        <v>54</v>
      </c>
      <c r="D113" s="274"/>
      <c r="E113" s="274"/>
      <c r="F113" s="295" t="s">
        <v>1671</v>
      </c>
      <c r="G113" s="274"/>
      <c r="H113" s="274" t="s">
        <v>1712</v>
      </c>
      <c r="I113" s="274" t="s">
        <v>1673</v>
      </c>
      <c r="J113" s="274">
        <v>20</v>
      </c>
      <c r="K113" s="286"/>
    </row>
    <row r="114" spans="2:11" s="1" customFormat="1" ht="15" customHeight="1">
      <c r="B114" s="297"/>
      <c r="C114" s="274" t="s">
        <v>1713</v>
      </c>
      <c r="D114" s="274"/>
      <c r="E114" s="274"/>
      <c r="F114" s="295" t="s">
        <v>1671</v>
      </c>
      <c r="G114" s="274"/>
      <c r="H114" s="274" t="s">
        <v>1714</v>
      </c>
      <c r="I114" s="274" t="s">
        <v>1673</v>
      </c>
      <c r="J114" s="274">
        <v>120</v>
      </c>
      <c r="K114" s="286"/>
    </row>
    <row r="115" spans="2:11" s="1" customFormat="1" ht="15" customHeight="1">
      <c r="B115" s="297"/>
      <c r="C115" s="274" t="s">
        <v>39</v>
      </c>
      <c r="D115" s="274"/>
      <c r="E115" s="274"/>
      <c r="F115" s="295" t="s">
        <v>1671</v>
      </c>
      <c r="G115" s="274"/>
      <c r="H115" s="274" t="s">
        <v>1715</v>
      </c>
      <c r="I115" s="274" t="s">
        <v>1706</v>
      </c>
      <c r="J115" s="274"/>
      <c r="K115" s="286"/>
    </row>
    <row r="116" spans="2:11" s="1" customFormat="1" ht="15" customHeight="1">
      <c r="B116" s="297"/>
      <c r="C116" s="274" t="s">
        <v>49</v>
      </c>
      <c r="D116" s="274"/>
      <c r="E116" s="274"/>
      <c r="F116" s="295" t="s">
        <v>1671</v>
      </c>
      <c r="G116" s="274"/>
      <c r="H116" s="274" t="s">
        <v>1716</v>
      </c>
      <c r="I116" s="274" t="s">
        <v>1706</v>
      </c>
      <c r="J116" s="274"/>
      <c r="K116" s="286"/>
    </row>
    <row r="117" spans="2:11" s="1" customFormat="1" ht="15" customHeight="1">
      <c r="B117" s="297"/>
      <c r="C117" s="274" t="s">
        <v>58</v>
      </c>
      <c r="D117" s="274"/>
      <c r="E117" s="274"/>
      <c r="F117" s="295" t="s">
        <v>1671</v>
      </c>
      <c r="G117" s="274"/>
      <c r="H117" s="274" t="s">
        <v>1717</v>
      </c>
      <c r="I117" s="274" t="s">
        <v>1718</v>
      </c>
      <c r="J117" s="274"/>
      <c r="K117" s="286"/>
    </row>
    <row r="118" spans="2:11" s="1" customFormat="1" ht="15" customHeight="1">
      <c r="B118" s="300"/>
      <c r="C118" s="306"/>
      <c r="D118" s="306"/>
      <c r="E118" s="306"/>
      <c r="F118" s="306"/>
      <c r="G118" s="306"/>
      <c r="H118" s="306"/>
      <c r="I118" s="306"/>
      <c r="J118" s="306"/>
      <c r="K118" s="302"/>
    </row>
    <row r="119" spans="2:11" s="1" customFormat="1" ht="18.75" customHeight="1">
      <c r="B119" s="307"/>
      <c r="C119" s="308"/>
      <c r="D119" s="308"/>
      <c r="E119" s="308"/>
      <c r="F119" s="309"/>
      <c r="G119" s="308"/>
      <c r="H119" s="308"/>
      <c r="I119" s="308"/>
      <c r="J119" s="308"/>
      <c r="K119" s="307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0"/>
      <c r="C121" s="311"/>
      <c r="D121" s="311"/>
      <c r="E121" s="311"/>
      <c r="F121" s="311"/>
      <c r="G121" s="311"/>
      <c r="H121" s="311"/>
      <c r="I121" s="311"/>
      <c r="J121" s="311"/>
      <c r="K121" s="312"/>
    </row>
    <row r="122" spans="2:11" s="1" customFormat="1" ht="45" customHeight="1">
      <c r="B122" s="313"/>
      <c r="C122" s="398" t="s">
        <v>1719</v>
      </c>
      <c r="D122" s="398"/>
      <c r="E122" s="398"/>
      <c r="F122" s="398"/>
      <c r="G122" s="398"/>
      <c r="H122" s="398"/>
      <c r="I122" s="398"/>
      <c r="J122" s="398"/>
      <c r="K122" s="314"/>
    </row>
    <row r="123" spans="2:11" s="1" customFormat="1" ht="17.25" customHeight="1">
      <c r="B123" s="315"/>
      <c r="C123" s="287" t="s">
        <v>1665</v>
      </c>
      <c r="D123" s="287"/>
      <c r="E123" s="287"/>
      <c r="F123" s="287" t="s">
        <v>1666</v>
      </c>
      <c r="G123" s="288"/>
      <c r="H123" s="287" t="s">
        <v>55</v>
      </c>
      <c r="I123" s="287" t="s">
        <v>58</v>
      </c>
      <c r="J123" s="287" t="s">
        <v>1667</v>
      </c>
      <c r="K123" s="316"/>
    </row>
    <row r="124" spans="2:11" s="1" customFormat="1" ht="17.25" customHeight="1">
      <c r="B124" s="315"/>
      <c r="C124" s="289" t="s">
        <v>1668</v>
      </c>
      <c r="D124" s="289"/>
      <c r="E124" s="289"/>
      <c r="F124" s="290" t="s">
        <v>1669</v>
      </c>
      <c r="G124" s="291"/>
      <c r="H124" s="289"/>
      <c r="I124" s="289"/>
      <c r="J124" s="289" t="s">
        <v>1670</v>
      </c>
      <c r="K124" s="316"/>
    </row>
    <row r="125" spans="2:11" s="1" customFormat="1" ht="5.25" customHeight="1">
      <c r="B125" s="317"/>
      <c r="C125" s="292"/>
      <c r="D125" s="292"/>
      <c r="E125" s="292"/>
      <c r="F125" s="292"/>
      <c r="G125" s="318"/>
      <c r="H125" s="292"/>
      <c r="I125" s="292"/>
      <c r="J125" s="292"/>
      <c r="K125" s="319"/>
    </row>
    <row r="126" spans="2:11" s="1" customFormat="1" ht="15" customHeight="1">
      <c r="B126" s="317"/>
      <c r="C126" s="274" t="s">
        <v>1674</v>
      </c>
      <c r="D126" s="294"/>
      <c r="E126" s="294"/>
      <c r="F126" s="295" t="s">
        <v>1671</v>
      </c>
      <c r="G126" s="274"/>
      <c r="H126" s="274" t="s">
        <v>1711</v>
      </c>
      <c r="I126" s="274" t="s">
        <v>1673</v>
      </c>
      <c r="J126" s="274">
        <v>120</v>
      </c>
      <c r="K126" s="320"/>
    </row>
    <row r="127" spans="2:11" s="1" customFormat="1" ht="15" customHeight="1">
      <c r="B127" s="317"/>
      <c r="C127" s="274" t="s">
        <v>1720</v>
      </c>
      <c r="D127" s="274"/>
      <c r="E127" s="274"/>
      <c r="F127" s="295" t="s">
        <v>1671</v>
      </c>
      <c r="G127" s="274"/>
      <c r="H127" s="274" t="s">
        <v>1721</v>
      </c>
      <c r="I127" s="274" t="s">
        <v>1673</v>
      </c>
      <c r="J127" s="274" t="s">
        <v>1722</v>
      </c>
      <c r="K127" s="320"/>
    </row>
    <row r="128" spans="2:11" s="1" customFormat="1" ht="15" customHeight="1">
      <c r="B128" s="317"/>
      <c r="C128" s="274" t="s">
        <v>86</v>
      </c>
      <c r="D128" s="274"/>
      <c r="E128" s="274"/>
      <c r="F128" s="295" t="s">
        <v>1671</v>
      </c>
      <c r="G128" s="274"/>
      <c r="H128" s="274" t="s">
        <v>1723</v>
      </c>
      <c r="I128" s="274" t="s">
        <v>1673</v>
      </c>
      <c r="J128" s="274" t="s">
        <v>1722</v>
      </c>
      <c r="K128" s="320"/>
    </row>
    <row r="129" spans="2:11" s="1" customFormat="1" ht="15" customHeight="1">
      <c r="B129" s="317"/>
      <c r="C129" s="274" t="s">
        <v>1682</v>
      </c>
      <c r="D129" s="274"/>
      <c r="E129" s="274"/>
      <c r="F129" s="295" t="s">
        <v>1677</v>
      </c>
      <c r="G129" s="274"/>
      <c r="H129" s="274" t="s">
        <v>1683</v>
      </c>
      <c r="I129" s="274" t="s">
        <v>1673</v>
      </c>
      <c r="J129" s="274">
        <v>15</v>
      </c>
      <c r="K129" s="320"/>
    </row>
    <row r="130" spans="2:11" s="1" customFormat="1" ht="15" customHeight="1">
      <c r="B130" s="317"/>
      <c r="C130" s="298" t="s">
        <v>1684</v>
      </c>
      <c r="D130" s="298"/>
      <c r="E130" s="298"/>
      <c r="F130" s="299" t="s">
        <v>1677</v>
      </c>
      <c r="G130" s="298"/>
      <c r="H130" s="298" t="s">
        <v>1685</v>
      </c>
      <c r="I130" s="298" t="s">
        <v>1673</v>
      </c>
      <c r="J130" s="298">
        <v>15</v>
      </c>
      <c r="K130" s="320"/>
    </row>
    <row r="131" spans="2:11" s="1" customFormat="1" ht="15" customHeight="1">
      <c r="B131" s="317"/>
      <c r="C131" s="298" t="s">
        <v>1686</v>
      </c>
      <c r="D131" s="298"/>
      <c r="E131" s="298"/>
      <c r="F131" s="299" t="s">
        <v>1677</v>
      </c>
      <c r="G131" s="298"/>
      <c r="H131" s="298" t="s">
        <v>1687</v>
      </c>
      <c r="I131" s="298" t="s">
        <v>1673</v>
      </c>
      <c r="J131" s="298">
        <v>20</v>
      </c>
      <c r="K131" s="320"/>
    </row>
    <row r="132" spans="2:11" s="1" customFormat="1" ht="15" customHeight="1">
      <c r="B132" s="317"/>
      <c r="C132" s="298" t="s">
        <v>1688</v>
      </c>
      <c r="D132" s="298"/>
      <c r="E132" s="298"/>
      <c r="F132" s="299" t="s">
        <v>1677</v>
      </c>
      <c r="G132" s="298"/>
      <c r="H132" s="298" t="s">
        <v>1689</v>
      </c>
      <c r="I132" s="298" t="s">
        <v>1673</v>
      </c>
      <c r="J132" s="298">
        <v>20</v>
      </c>
      <c r="K132" s="320"/>
    </row>
    <row r="133" spans="2:11" s="1" customFormat="1" ht="15" customHeight="1">
      <c r="B133" s="317"/>
      <c r="C133" s="274" t="s">
        <v>1676</v>
      </c>
      <c r="D133" s="274"/>
      <c r="E133" s="274"/>
      <c r="F133" s="295" t="s">
        <v>1677</v>
      </c>
      <c r="G133" s="274"/>
      <c r="H133" s="274" t="s">
        <v>1711</v>
      </c>
      <c r="I133" s="274" t="s">
        <v>1673</v>
      </c>
      <c r="J133" s="274">
        <v>50</v>
      </c>
      <c r="K133" s="320"/>
    </row>
    <row r="134" spans="2:11" s="1" customFormat="1" ht="15" customHeight="1">
      <c r="B134" s="317"/>
      <c r="C134" s="274" t="s">
        <v>1690</v>
      </c>
      <c r="D134" s="274"/>
      <c r="E134" s="274"/>
      <c r="F134" s="295" t="s">
        <v>1677</v>
      </c>
      <c r="G134" s="274"/>
      <c r="H134" s="274" t="s">
        <v>1711</v>
      </c>
      <c r="I134" s="274" t="s">
        <v>1673</v>
      </c>
      <c r="J134" s="274">
        <v>50</v>
      </c>
      <c r="K134" s="320"/>
    </row>
    <row r="135" spans="2:11" s="1" customFormat="1" ht="15" customHeight="1">
      <c r="B135" s="317"/>
      <c r="C135" s="274" t="s">
        <v>1696</v>
      </c>
      <c r="D135" s="274"/>
      <c r="E135" s="274"/>
      <c r="F135" s="295" t="s">
        <v>1677</v>
      </c>
      <c r="G135" s="274"/>
      <c r="H135" s="274" t="s">
        <v>1711</v>
      </c>
      <c r="I135" s="274" t="s">
        <v>1673</v>
      </c>
      <c r="J135" s="274">
        <v>50</v>
      </c>
      <c r="K135" s="320"/>
    </row>
    <row r="136" spans="2:11" s="1" customFormat="1" ht="15" customHeight="1">
      <c r="B136" s="317"/>
      <c r="C136" s="274" t="s">
        <v>1698</v>
      </c>
      <c r="D136" s="274"/>
      <c r="E136" s="274"/>
      <c r="F136" s="295" t="s">
        <v>1677</v>
      </c>
      <c r="G136" s="274"/>
      <c r="H136" s="274" t="s">
        <v>1711</v>
      </c>
      <c r="I136" s="274" t="s">
        <v>1673</v>
      </c>
      <c r="J136" s="274">
        <v>50</v>
      </c>
      <c r="K136" s="320"/>
    </row>
    <row r="137" spans="2:11" s="1" customFormat="1" ht="15" customHeight="1">
      <c r="B137" s="317"/>
      <c r="C137" s="274" t="s">
        <v>1699</v>
      </c>
      <c r="D137" s="274"/>
      <c r="E137" s="274"/>
      <c r="F137" s="295" t="s">
        <v>1677</v>
      </c>
      <c r="G137" s="274"/>
      <c r="H137" s="274" t="s">
        <v>1724</v>
      </c>
      <c r="I137" s="274" t="s">
        <v>1673</v>
      </c>
      <c r="J137" s="274">
        <v>255</v>
      </c>
      <c r="K137" s="320"/>
    </row>
    <row r="138" spans="2:11" s="1" customFormat="1" ht="15" customHeight="1">
      <c r="B138" s="317"/>
      <c r="C138" s="274" t="s">
        <v>1701</v>
      </c>
      <c r="D138" s="274"/>
      <c r="E138" s="274"/>
      <c r="F138" s="295" t="s">
        <v>1671</v>
      </c>
      <c r="G138" s="274"/>
      <c r="H138" s="274" t="s">
        <v>1725</v>
      </c>
      <c r="I138" s="274" t="s">
        <v>1703</v>
      </c>
      <c r="J138" s="274"/>
      <c r="K138" s="320"/>
    </row>
    <row r="139" spans="2:11" s="1" customFormat="1" ht="15" customHeight="1">
      <c r="B139" s="317"/>
      <c r="C139" s="274" t="s">
        <v>1704</v>
      </c>
      <c r="D139" s="274"/>
      <c r="E139" s="274"/>
      <c r="F139" s="295" t="s">
        <v>1671</v>
      </c>
      <c r="G139" s="274"/>
      <c r="H139" s="274" t="s">
        <v>1726</v>
      </c>
      <c r="I139" s="274" t="s">
        <v>1706</v>
      </c>
      <c r="J139" s="274"/>
      <c r="K139" s="320"/>
    </row>
    <row r="140" spans="2:11" s="1" customFormat="1" ht="15" customHeight="1">
      <c r="B140" s="317"/>
      <c r="C140" s="274" t="s">
        <v>1707</v>
      </c>
      <c r="D140" s="274"/>
      <c r="E140" s="274"/>
      <c r="F140" s="295" t="s">
        <v>1671</v>
      </c>
      <c r="G140" s="274"/>
      <c r="H140" s="274" t="s">
        <v>1707</v>
      </c>
      <c r="I140" s="274" t="s">
        <v>1706</v>
      </c>
      <c r="J140" s="274"/>
      <c r="K140" s="320"/>
    </row>
    <row r="141" spans="2:11" s="1" customFormat="1" ht="15" customHeight="1">
      <c r="B141" s="317"/>
      <c r="C141" s="274" t="s">
        <v>39</v>
      </c>
      <c r="D141" s="274"/>
      <c r="E141" s="274"/>
      <c r="F141" s="295" t="s">
        <v>1671</v>
      </c>
      <c r="G141" s="274"/>
      <c r="H141" s="274" t="s">
        <v>1727</v>
      </c>
      <c r="I141" s="274" t="s">
        <v>1706</v>
      </c>
      <c r="J141" s="274"/>
      <c r="K141" s="320"/>
    </row>
    <row r="142" spans="2:11" s="1" customFormat="1" ht="15" customHeight="1">
      <c r="B142" s="317"/>
      <c r="C142" s="274" t="s">
        <v>1728</v>
      </c>
      <c r="D142" s="274"/>
      <c r="E142" s="274"/>
      <c r="F142" s="295" t="s">
        <v>1671</v>
      </c>
      <c r="G142" s="274"/>
      <c r="H142" s="274" t="s">
        <v>1729</v>
      </c>
      <c r="I142" s="274" t="s">
        <v>1706</v>
      </c>
      <c r="J142" s="274"/>
      <c r="K142" s="320"/>
    </row>
    <row r="143" spans="2:11" s="1" customFormat="1" ht="15" customHeight="1">
      <c r="B143" s="321"/>
      <c r="C143" s="322"/>
      <c r="D143" s="322"/>
      <c r="E143" s="322"/>
      <c r="F143" s="322"/>
      <c r="G143" s="322"/>
      <c r="H143" s="322"/>
      <c r="I143" s="322"/>
      <c r="J143" s="322"/>
      <c r="K143" s="323"/>
    </row>
    <row r="144" spans="2:11" s="1" customFormat="1" ht="18.75" customHeight="1">
      <c r="B144" s="308"/>
      <c r="C144" s="308"/>
      <c r="D144" s="308"/>
      <c r="E144" s="308"/>
      <c r="F144" s="309"/>
      <c r="G144" s="308"/>
      <c r="H144" s="308"/>
      <c r="I144" s="308"/>
      <c r="J144" s="308"/>
      <c r="K144" s="308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397" t="s">
        <v>1730</v>
      </c>
      <c r="D147" s="397"/>
      <c r="E147" s="397"/>
      <c r="F147" s="397"/>
      <c r="G147" s="397"/>
      <c r="H147" s="397"/>
      <c r="I147" s="397"/>
      <c r="J147" s="397"/>
      <c r="K147" s="286"/>
    </row>
    <row r="148" spans="2:11" s="1" customFormat="1" ht="17.25" customHeight="1">
      <c r="B148" s="285"/>
      <c r="C148" s="287" t="s">
        <v>1665</v>
      </c>
      <c r="D148" s="287"/>
      <c r="E148" s="287"/>
      <c r="F148" s="287" t="s">
        <v>1666</v>
      </c>
      <c r="G148" s="288"/>
      <c r="H148" s="287" t="s">
        <v>55</v>
      </c>
      <c r="I148" s="287" t="s">
        <v>58</v>
      </c>
      <c r="J148" s="287" t="s">
        <v>1667</v>
      </c>
      <c r="K148" s="286"/>
    </row>
    <row r="149" spans="2:11" s="1" customFormat="1" ht="17.25" customHeight="1">
      <c r="B149" s="285"/>
      <c r="C149" s="289" t="s">
        <v>1668</v>
      </c>
      <c r="D149" s="289"/>
      <c r="E149" s="289"/>
      <c r="F149" s="290" t="s">
        <v>1669</v>
      </c>
      <c r="G149" s="291"/>
      <c r="H149" s="289"/>
      <c r="I149" s="289"/>
      <c r="J149" s="289" t="s">
        <v>1670</v>
      </c>
      <c r="K149" s="286"/>
    </row>
    <row r="150" spans="2:11" s="1" customFormat="1" ht="5.25" customHeight="1">
      <c r="B150" s="297"/>
      <c r="C150" s="292"/>
      <c r="D150" s="292"/>
      <c r="E150" s="292"/>
      <c r="F150" s="292"/>
      <c r="G150" s="293"/>
      <c r="H150" s="292"/>
      <c r="I150" s="292"/>
      <c r="J150" s="292"/>
      <c r="K150" s="320"/>
    </row>
    <row r="151" spans="2:11" s="1" customFormat="1" ht="15" customHeight="1">
      <c r="B151" s="297"/>
      <c r="C151" s="324" t="s">
        <v>1674</v>
      </c>
      <c r="D151" s="274"/>
      <c r="E151" s="274"/>
      <c r="F151" s="325" t="s">
        <v>1671</v>
      </c>
      <c r="G151" s="274"/>
      <c r="H151" s="324" t="s">
        <v>1711</v>
      </c>
      <c r="I151" s="324" t="s">
        <v>1673</v>
      </c>
      <c r="J151" s="324">
        <v>120</v>
      </c>
      <c r="K151" s="320"/>
    </row>
    <row r="152" spans="2:11" s="1" customFormat="1" ht="15" customHeight="1">
      <c r="B152" s="297"/>
      <c r="C152" s="324" t="s">
        <v>1720</v>
      </c>
      <c r="D152" s="274"/>
      <c r="E152" s="274"/>
      <c r="F152" s="325" t="s">
        <v>1671</v>
      </c>
      <c r="G152" s="274"/>
      <c r="H152" s="324" t="s">
        <v>1731</v>
      </c>
      <c r="I152" s="324" t="s">
        <v>1673</v>
      </c>
      <c r="J152" s="324" t="s">
        <v>1722</v>
      </c>
      <c r="K152" s="320"/>
    </row>
    <row r="153" spans="2:11" s="1" customFormat="1" ht="15" customHeight="1">
      <c r="B153" s="297"/>
      <c r="C153" s="324" t="s">
        <v>86</v>
      </c>
      <c r="D153" s="274"/>
      <c r="E153" s="274"/>
      <c r="F153" s="325" t="s">
        <v>1671</v>
      </c>
      <c r="G153" s="274"/>
      <c r="H153" s="324" t="s">
        <v>1732</v>
      </c>
      <c r="I153" s="324" t="s">
        <v>1673</v>
      </c>
      <c r="J153" s="324" t="s">
        <v>1722</v>
      </c>
      <c r="K153" s="320"/>
    </row>
    <row r="154" spans="2:11" s="1" customFormat="1" ht="15" customHeight="1">
      <c r="B154" s="297"/>
      <c r="C154" s="324" t="s">
        <v>1676</v>
      </c>
      <c r="D154" s="274"/>
      <c r="E154" s="274"/>
      <c r="F154" s="325" t="s">
        <v>1677</v>
      </c>
      <c r="G154" s="274"/>
      <c r="H154" s="324" t="s">
        <v>1711</v>
      </c>
      <c r="I154" s="324" t="s">
        <v>1673</v>
      </c>
      <c r="J154" s="324">
        <v>50</v>
      </c>
      <c r="K154" s="320"/>
    </row>
    <row r="155" spans="2:11" s="1" customFormat="1" ht="15" customHeight="1">
      <c r="B155" s="297"/>
      <c r="C155" s="324" t="s">
        <v>1679</v>
      </c>
      <c r="D155" s="274"/>
      <c r="E155" s="274"/>
      <c r="F155" s="325" t="s">
        <v>1671</v>
      </c>
      <c r="G155" s="274"/>
      <c r="H155" s="324" t="s">
        <v>1711</v>
      </c>
      <c r="I155" s="324" t="s">
        <v>1681</v>
      </c>
      <c r="J155" s="324"/>
      <c r="K155" s="320"/>
    </row>
    <row r="156" spans="2:11" s="1" customFormat="1" ht="15" customHeight="1">
      <c r="B156" s="297"/>
      <c r="C156" s="324" t="s">
        <v>1690</v>
      </c>
      <c r="D156" s="274"/>
      <c r="E156" s="274"/>
      <c r="F156" s="325" t="s">
        <v>1677</v>
      </c>
      <c r="G156" s="274"/>
      <c r="H156" s="324" t="s">
        <v>1711</v>
      </c>
      <c r="I156" s="324" t="s">
        <v>1673</v>
      </c>
      <c r="J156" s="324">
        <v>50</v>
      </c>
      <c r="K156" s="320"/>
    </row>
    <row r="157" spans="2:11" s="1" customFormat="1" ht="15" customHeight="1">
      <c r="B157" s="297"/>
      <c r="C157" s="324" t="s">
        <v>1698</v>
      </c>
      <c r="D157" s="274"/>
      <c r="E157" s="274"/>
      <c r="F157" s="325" t="s">
        <v>1677</v>
      </c>
      <c r="G157" s="274"/>
      <c r="H157" s="324" t="s">
        <v>1711</v>
      </c>
      <c r="I157" s="324" t="s">
        <v>1673</v>
      </c>
      <c r="J157" s="324">
        <v>50</v>
      </c>
      <c r="K157" s="320"/>
    </row>
    <row r="158" spans="2:11" s="1" customFormat="1" ht="15" customHeight="1">
      <c r="B158" s="297"/>
      <c r="C158" s="324" t="s">
        <v>1696</v>
      </c>
      <c r="D158" s="274"/>
      <c r="E158" s="274"/>
      <c r="F158" s="325" t="s">
        <v>1677</v>
      </c>
      <c r="G158" s="274"/>
      <c r="H158" s="324" t="s">
        <v>1711</v>
      </c>
      <c r="I158" s="324" t="s">
        <v>1673</v>
      </c>
      <c r="J158" s="324">
        <v>50</v>
      </c>
      <c r="K158" s="320"/>
    </row>
    <row r="159" spans="2:11" s="1" customFormat="1" ht="15" customHeight="1">
      <c r="B159" s="297"/>
      <c r="C159" s="324" t="s">
        <v>111</v>
      </c>
      <c r="D159" s="274"/>
      <c r="E159" s="274"/>
      <c r="F159" s="325" t="s">
        <v>1671</v>
      </c>
      <c r="G159" s="274"/>
      <c r="H159" s="324" t="s">
        <v>1733</v>
      </c>
      <c r="I159" s="324" t="s">
        <v>1673</v>
      </c>
      <c r="J159" s="324" t="s">
        <v>1734</v>
      </c>
      <c r="K159" s="320"/>
    </row>
    <row r="160" spans="2:11" s="1" customFormat="1" ht="15" customHeight="1">
      <c r="B160" s="297"/>
      <c r="C160" s="324" t="s">
        <v>1735</v>
      </c>
      <c r="D160" s="274"/>
      <c r="E160" s="274"/>
      <c r="F160" s="325" t="s">
        <v>1671</v>
      </c>
      <c r="G160" s="274"/>
      <c r="H160" s="324" t="s">
        <v>1736</v>
      </c>
      <c r="I160" s="324" t="s">
        <v>1706</v>
      </c>
      <c r="J160" s="324"/>
      <c r="K160" s="320"/>
    </row>
    <row r="161" spans="2:11" s="1" customFormat="1" ht="15" customHeight="1">
      <c r="B161" s="326"/>
      <c r="C161" s="306"/>
      <c r="D161" s="306"/>
      <c r="E161" s="306"/>
      <c r="F161" s="306"/>
      <c r="G161" s="306"/>
      <c r="H161" s="306"/>
      <c r="I161" s="306"/>
      <c r="J161" s="306"/>
      <c r="K161" s="327"/>
    </row>
    <row r="162" spans="2:11" s="1" customFormat="1" ht="18.75" customHeight="1">
      <c r="B162" s="308"/>
      <c r="C162" s="318"/>
      <c r="D162" s="318"/>
      <c r="E162" s="318"/>
      <c r="F162" s="328"/>
      <c r="G162" s="318"/>
      <c r="H162" s="318"/>
      <c r="I162" s="318"/>
      <c r="J162" s="318"/>
      <c r="K162" s="308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398" t="s">
        <v>1737</v>
      </c>
      <c r="D165" s="398"/>
      <c r="E165" s="398"/>
      <c r="F165" s="398"/>
      <c r="G165" s="398"/>
      <c r="H165" s="398"/>
      <c r="I165" s="398"/>
      <c r="J165" s="398"/>
      <c r="K165" s="267"/>
    </row>
    <row r="166" spans="2:11" s="1" customFormat="1" ht="17.25" customHeight="1">
      <c r="B166" s="266"/>
      <c r="C166" s="287" t="s">
        <v>1665</v>
      </c>
      <c r="D166" s="287"/>
      <c r="E166" s="287"/>
      <c r="F166" s="287" t="s">
        <v>1666</v>
      </c>
      <c r="G166" s="329"/>
      <c r="H166" s="330" t="s">
        <v>55</v>
      </c>
      <c r="I166" s="330" t="s">
        <v>58</v>
      </c>
      <c r="J166" s="287" t="s">
        <v>1667</v>
      </c>
      <c r="K166" s="267"/>
    </row>
    <row r="167" spans="2:11" s="1" customFormat="1" ht="17.25" customHeight="1">
      <c r="B167" s="268"/>
      <c r="C167" s="289" t="s">
        <v>1668</v>
      </c>
      <c r="D167" s="289"/>
      <c r="E167" s="289"/>
      <c r="F167" s="290" t="s">
        <v>1669</v>
      </c>
      <c r="G167" s="331"/>
      <c r="H167" s="332"/>
      <c r="I167" s="332"/>
      <c r="J167" s="289" t="s">
        <v>1670</v>
      </c>
      <c r="K167" s="269"/>
    </row>
    <row r="168" spans="2:11" s="1" customFormat="1" ht="5.25" customHeight="1">
      <c r="B168" s="297"/>
      <c r="C168" s="292"/>
      <c r="D168" s="292"/>
      <c r="E168" s="292"/>
      <c r="F168" s="292"/>
      <c r="G168" s="293"/>
      <c r="H168" s="292"/>
      <c r="I168" s="292"/>
      <c r="J168" s="292"/>
      <c r="K168" s="320"/>
    </row>
    <row r="169" spans="2:11" s="1" customFormat="1" ht="15" customHeight="1">
      <c r="B169" s="297"/>
      <c r="C169" s="274" t="s">
        <v>1674</v>
      </c>
      <c r="D169" s="274"/>
      <c r="E169" s="274"/>
      <c r="F169" s="295" t="s">
        <v>1671</v>
      </c>
      <c r="G169" s="274"/>
      <c r="H169" s="274" t="s">
        <v>1711</v>
      </c>
      <c r="I169" s="274" t="s">
        <v>1673</v>
      </c>
      <c r="J169" s="274">
        <v>120</v>
      </c>
      <c r="K169" s="320"/>
    </row>
    <row r="170" spans="2:11" s="1" customFormat="1" ht="15" customHeight="1">
      <c r="B170" s="297"/>
      <c r="C170" s="274" t="s">
        <v>1720</v>
      </c>
      <c r="D170" s="274"/>
      <c r="E170" s="274"/>
      <c r="F170" s="295" t="s">
        <v>1671</v>
      </c>
      <c r="G170" s="274"/>
      <c r="H170" s="274" t="s">
        <v>1721</v>
      </c>
      <c r="I170" s="274" t="s">
        <v>1673</v>
      </c>
      <c r="J170" s="274" t="s">
        <v>1722</v>
      </c>
      <c r="K170" s="320"/>
    </row>
    <row r="171" spans="2:11" s="1" customFormat="1" ht="15" customHeight="1">
      <c r="B171" s="297"/>
      <c r="C171" s="274" t="s">
        <v>86</v>
      </c>
      <c r="D171" s="274"/>
      <c r="E171" s="274"/>
      <c r="F171" s="295" t="s">
        <v>1671</v>
      </c>
      <c r="G171" s="274"/>
      <c r="H171" s="274" t="s">
        <v>1738</v>
      </c>
      <c r="I171" s="274" t="s">
        <v>1673</v>
      </c>
      <c r="J171" s="274" t="s">
        <v>1722</v>
      </c>
      <c r="K171" s="320"/>
    </row>
    <row r="172" spans="2:11" s="1" customFormat="1" ht="15" customHeight="1">
      <c r="B172" s="297"/>
      <c r="C172" s="274" t="s">
        <v>1676</v>
      </c>
      <c r="D172" s="274"/>
      <c r="E172" s="274"/>
      <c r="F172" s="295" t="s">
        <v>1677</v>
      </c>
      <c r="G172" s="274"/>
      <c r="H172" s="274" t="s">
        <v>1738</v>
      </c>
      <c r="I172" s="274" t="s">
        <v>1673</v>
      </c>
      <c r="J172" s="274">
        <v>50</v>
      </c>
      <c r="K172" s="320"/>
    </row>
    <row r="173" spans="2:11" s="1" customFormat="1" ht="15" customHeight="1">
      <c r="B173" s="297"/>
      <c r="C173" s="274" t="s">
        <v>1679</v>
      </c>
      <c r="D173" s="274"/>
      <c r="E173" s="274"/>
      <c r="F173" s="295" t="s">
        <v>1671</v>
      </c>
      <c r="G173" s="274"/>
      <c r="H173" s="274" t="s">
        <v>1738</v>
      </c>
      <c r="I173" s="274" t="s">
        <v>1681</v>
      </c>
      <c r="J173" s="274"/>
      <c r="K173" s="320"/>
    </row>
    <row r="174" spans="2:11" s="1" customFormat="1" ht="15" customHeight="1">
      <c r="B174" s="297"/>
      <c r="C174" s="274" t="s">
        <v>1690</v>
      </c>
      <c r="D174" s="274"/>
      <c r="E174" s="274"/>
      <c r="F174" s="295" t="s">
        <v>1677</v>
      </c>
      <c r="G174" s="274"/>
      <c r="H174" s="274" t="s">
        <v>1738</v>
      </c>
      <c r="I174" s="274" t="s">
        <v>1673</v>
      </c>
      <c r="J174" s="274">
        <v>50</v>
      </c>
      <c r="K174" s="320"/>
    </row>
    <row r="175" spans="2:11" s="1" customFormat="1" ht="15" customHeight="1">
      <c r="B175" s="297"/>
      <c r="C175" s="274" t="s">
        <v>1698</v>
      </c>
      <c r="D175" s="274"/>
      <c r="E175" s="274"/>
      <c r="F175" s="295" t="s">
        <v>1677</v>
      </c>
      <c r="G175" s="274"/>
      <c r="H175" s="274" t="s">
        <v>1738</v>
      </c>
      <c r="I175" s="274" t="s">
        <v>1673</v>
      </c>
      <c r="J175" s="274">
        <v>50</v>
      </c>
      <c r="K175" s="320"/>
    </row>
    <row r="176" spans="2:11" s="1" customFormat="1" ht="15" customHeight="1">
      <c r="B176" s="297"/>
      <c r="C176" s="274" t="s">
        <v>1696</v>
      </c>
      <c r="D176" s="274"/>
      <c r="E176" s="274"/>
      <c r="F176" s="295" t="s">
        <v>1677</v>
      </c>
      <c r="G176" s="274"/>
      <c r="H176" s="274" t="s">
        <v>1738</v>
      </c>
      <c r="I176" s="274" t="s">
        <v>1673</v>
      </c>
      <c r="J176" s="274">
        <v>50</v>
      </c>
      <c r="K176" s="320"/>
    </row>
    <row r="177" spans="2:11" s="1" customFormat="1" ht="15" customHeight="1">
      <c r="B177" s="297"/>
      <c r="C177" s="274" t="s">
        <v>123</v>
      </c>
      <c r="D177" s="274"/>
      <c r="E177" s="274"/>
      <c r="F177" s="295" t="s">
        <v>1671</v>
      </c>
      <c r="G177" s="274"/>
      <c r="H177" s="274" t="s">
        <v>1739</v>
      </c>
      <c r="I177" s="274" t="s">
        <v>1740</v>
      </c>
      <c r="J177" s="274"/>
      <c r="K177" s="320"/>
    </row>
    <row r="178" spans="2:11" s="1" customFormat="1" ht="15" customHeight="1">
      <c r="B178" s="297"/>
      <c r="C178" s="274" t="s">
        <v>58</v>
      </c>
      <c r="D178" s="274"/>
      <c r="E178" s="274"/>
      <c r="F178" s="295" t="s">
        <v>1671</v>
      </c>
      <c r="G178" s="274"/>
      <c r="H178" s="274" t="s">
        <v>1741</v>
      </c>
      <c r="I178" s="274" t="s">
        <v>1742</v>
      </c>
      <c r="J178" s="274">
        <v>1</v>
      </c>
      <c r="K178" s="320"/>
    </row>
    <row r="179" spans="2:11" s="1" customFormat="1" ht="15" customHeight="1">
      <c r="B179" s="297"/>
      <c r="C179" s="274" t="s">
        <v>54</v>
      </c>
      <c r="D179" s="274"/>
      <c r="E179" s="274"/>
      <c r="F179" s="295" t="s">
        <v>1671</v>
      </c>
      <c r="G179" s="274"/>
      <c r="H179" s="274" t="s">
        <v>1743</v>
      </c>
      <c r="I179" s="274" t="s">
        <v>1673</v>
      </c>
      <c r="J179" s="274">
        <v>20</v>
      </c>
      <c r="K179" s="320"/>
    </row>
    <row r="180" spans="2:11" s="1" customFormat="1" ht="15" customHeight="1">
      <c r="B180" s="297"/>
      <c r="C180" s="274" t="s">
        <v>55</v>
      </c>
      <c r="D180" s="274"/>
      <c r="E180" s="274"/>
      <c r="F180" s="295" t="s">
        <v>1671</v>
      </c>
      <c r="G180" s="274"/>
      <c r="H180" s="274" t="s">
        <v>1744</v>
      </c>
      <c r="I180" s="274" t="s">
        <v>1673</v>
      </c>
      <c r="J180" s="274">
        <v>255</v>
      </c>
      <c r="K180" s="320"/>
    </row>
    <row r="181" spans="2:11" s="1" customFormat="1" ht="15" customHeight="1">
      <c r="B181" s="297"/>
      <c r="C181" s="274" t="s">
        <v>124</v>
      </c>
      <c r="D181" s="274"/>
      <c r="E181" s="274"/>
      <c r="F181" s="295" t="s">
        <v>1671</v>
      </c>
      <c r="G181" s="274"/>
      <c r="H181" s="274" t="s">
        <v>1635</v>
      </c>
      <c r="I181" s="274" t="s">
        <v>1673</v>
      </c>
      <c r="J181" s="274">
        <v>10</v>
      </c>
      <c r="K181" s="320"/>
    </row>
    <row r="182" spans="2:11" s="1" customFormat="1" ht="15" customHeight="1">
      <c r="B182" s="297"/>
      <c r="C182" s="274" t="s">
        <v>125</v>
      </c>
      <c r="D182" s="274"/>
      <c r="E182" s="274"/>
      <c r="F182" s="295" t="s">
        <v>1671</v>
      </c>
      <c r="G182" s="274"/>
      <c r="H182" s="274" t="s">
        <v>1745</v>
      </c>
      <c r="I182" s="274" t="s">
        <v>1706</v>
      </c>
      <c r="J182" s="274"/>
      <c r="K182" s="320"/>
    </row>
    <row r="183" spans="2:11" s="1" customFormat="1" ht="15" customHeight="1">
      <c r="B183" s="297"/>
      <c r="C183" s="274" t="s">
        <v>1746</v>
      </c>
      <c r="D183" s="274"/>
      <c r="E183" s="274"/>
      <c r="F183" s="295" t="s">
        <v>1671</v>
      </c>
      <c r="G183" s="274"/>
      <c r="H183" s="274" t="s">
        <v>1747</v>
      </c>
      <c r="I183" s="274" t="s">
        <v>1706</v>
      </c>
      <c r="J183" s="274"/>
      <c r="K183" s="320"/>
    </row>
    <row r="184" spans="2:11" s="1" customFormat="1" ht="15" customHeight="1">
      <c r="B184" s="297"/>
      <c r="C184" s="274" t="s">
        <v>1735</v>
      </c>
      <c r="D184" s="274"/>
      <c r="E184" s="274"/>
      <c r="F184" s="295" t="s">
        <v>1671</v>
      </c>
      <c r="G184" s="274"/>
      <c r="H184" s="274" t="s">
        <v>1748</v>
      </c>
      <c r="I184" s="274" t="s">
        <v>1706</v>
      </c>
      <c r="J184" s="274"/>
      <c r="K184" s="320"/>
    </row>
    <row r="185" spans="2:11" s="1" customFormat="1" ht="15" customHeight="1">
      <c r="B185" s="297"/>
      <c r="C185" s="274" t="s">
        <v>127</v>
      </c>
      <c r="D185" s="274"/>
      <c r="E185" s="274"/>
      <c r="F185" s="295" t="s">
        <v>1677</v>
      </c>
      <c r="G185" s="274"/>
      <c r="H185" s="274" t="s">
        <v>1749</v>
      </c>
      <c r="I185" s="274" t="s">
        <v>1673</v>
      </c>
      <c r="J185" s="274">
        <v>50</v>
      </c>
      <c r="K185" s="320"/>
    </row>
    <row r="186" spans="2:11" s="1" customFormat="1" ht="15" customHeight="1">
      <c r="B186" s="297"/>
      <c r="C186" s="274" t="s">
        <v>1750</v>
      </c>
      <c r="D186" s="274"/>
      <c r="E186" s="274"/>
      <c r="F186" s="295" t="s">
        <v>1677</v>
      </c>
      <c r="G186" s="274"/>
      <c r="H186" s="274" t="s">
        <v>1751</v>
      </c>
      <c r="I186" s="274" t="s">
        <v>1752</v>
      </c>
      <c r="J186" s="274"/>
      <c r="K186" s="320"/>
    </row>
    <row r="187" spans="2:11" s="1" customFormat="1" ht="15" customHeight="1">
      <c r="B187" s="297"/>
      <c r="C187" s="274" t="s">
        <v>1753</v>
      </c>
      <c r="D187" s="274"/>
      <c r="E187" s="274"/>
      <c r="F187" s="295" t="s">
        <v>1677</v>
      </c>
      <c r="G187" s="274"/>
      <c r="H187" s="274" t="s">
        <v>1754</v>
      </c>
      <c r="I187" s="274" t="s">
        <v>1752</v>
      </c>
      <c r="J187" s="274"/>
      <c r="K187" s="320"/>
    </row>
    <row r="188" spans="2:11" s="1" customFormat="1" ht="15" customHeight="1">
      <c r="B188" s="297"/>
      <c r="C188" s="274" t="s">
        <v>1755</v>
      </c>
      <c r="D188" s="274"/>
      <c r="E188" s="274"/>
      <c r="F188" s="295" t="s">
        <v>1677</v>
      </c>
      <c r="G188" s="274"/>
      <c r="H188" s="274" t="s">
        <v>1756</v>
      </c>
      <c r="I188" s="274" t="s">
        <v>1752</v>
      </c>
      <c r="J188" s="274"/>
      <c r="K188" s="320"/>
    </row>
    <row r="189" spans="2:11" s="1" customFormat="1" ht="15" customHeight="1">
      <c r="B189" s="297"/>
      <c r="C189" s="333" t="s">
        <v>1757</v>
      </c>
      <c r="D189" s="274"/>
      <c r="E189" s="274"/>
      <c r="F189" s="295" t="s">
        <v>1677</v>
      </c>
      <c r="G189" s="274"/>
      <c r="H189" s="274" t="s">
        <v>1758</v>
      </c>
      <c r="I189" s="274" t="s">
        <v>1759</v>
      </c>
      <c r="J189" s="334" t="s">
        <v>1760</v>
      </c>
      <c r="K189" s="320"/>
    </row>
    <row r="190" spans="2:11" s="1" customFormat="1" ht="15" customHeight="1">
      <c r="B190" s="297"/>
      <c r="C190" s="333" t="s">
        <v>43</v>
      </c>
      <c r="D190" s="274"/>
      <c r="E190" s="274"/>
      <c r="F190" s="295" t="s">
        <v>1671</v>
      </c>
      <c r="G190" s="274"/>
      <c r="H190" s="271" t="s">
        <v>1761</v>
      </c>
      <c r="I190" s="274" t="s">
        <v>1762</v>
      </c>
      <c r="J190" s="274"/>
      <c r="K190" s="320"/>
    </row>
    <row r="191" spans="2:11" s="1" customFormat="1" ht="15" customHeight="1">
      <c r="B191" s="297"/>
      <c r="C191" s="333" t="s">
        <v>1763</v>
      </c>
      <c r="D191" s="274"/>
      <c r="E191" s="274"/>
      <c r="F191" s="295" t="s">
        <v>1671</v>
      </c>
      <c r="G191" s="274"/>
      <c r="H191" s="274" t="s">
        <v>1764</v>
      </c>
      <c r="I191" s="274" t="s">
        <v>1706</v>
      </c>
      <c r="J191" s="274"/>
      <c r="K191" s="320"/>
    </row>
    <row r="192" spans="2:11" s="1" customFormat="1" ht="15" customHeight="1">
      <c r="B192" s="297"/>
      <c r="C192" s="333" t="s">
        <v>1765</v>
      </c>
      <c r="D192" s="274"/>
      <c r="E192" s="274"/>
      <c r="F192" s="295" t="s">
        <v>1671</v>
      </c>
      <c r="G192" s="274"/>
      <c r="H192" s="274" t="s">
        <v>1766</v>
      </c>
      <c r="I192" s="274" t="s">
        <v>1706</v>
      </c>
      <c r="J192" s="274"/>
      <c r="K192" s="320"/>
    </row>
    <row r="193" spans="2:11" s="1" customFormat="1" ht="15" customHeight="1">
      <c r="B193" s="297"/>
      <c r="C193" s="333" t="s">
        <v>1767</v>
      </c>
      <c r="D193" s="274"/>
      <c r="E193" s="274"/>
      <c r="F193" s="295" t="s">
        <v>1677</v>
      </c>
      <c r="G193" s="274"/>
      <c r="H193" s="274" t="s">
        <v>1768</v>
      </c>
      <c r="I193" s="274" t="s">
        <v>1706</v>
      </c>
      <c r="J193" s="274"/>
      <c r="K193" s="320"/>
    </row>
    <row r="194" spans="2:11" s="1" customFormat="1" ht="15" customHeight="1">
      <c r="B194" s="326"/>
      <c r="C194" s="335"/>
      <c r="D194" s="306"/>
      <c r="E194" s="306"/>
      <c r="F194" s="306"/>
      <c r="G194" s="306"/>
      <c r="H194" s="306"/>
      <c r="I194" s="306"/>
      <c r="J194" s="306"/>
      <c r="K194" s="327"/>
    </row>
    <row r="195" spans="2:11" s="1" customFormat="1" ht="18.75" customHeight="1">
      <c r="B195" s="308"/>
      <c r="C195" s="318"/>
      <c r="D195" s="318"/>
      <c r="E195" s="318"/>
      <c r="F195" s="328"/>
      <c r="G195" s="318"/>
      <c r="H195" s="318"/>
      <c r="I195" s="318"/>
      <c r="J195" s="318"/>
      <c r="K195" s="308"/>
    </row>
    <row r="196" spans="2:11" s="1" customFormat="1" ht="18.75" customHeight="1">
      <c r="B196" s="308"/>
      <c r="C196" s="318"/>
      <c r="D196" s="318"/>
      <c r="E196" s="318"/>
      <c r="F196" s="328"/>
      <c r="G196" s="318"/>
      <c r="H196" s="318"/>
      <c r="I196" s="318"/>
      <c r="J196" s="318"/>
      <c r="K196" s="308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2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2.2">
      <c r="B199" s="266"/>
      <c r="C199" s="398" t="s">
        <v>1769</v>
      </c>
      <c r="D199" s="398"/>
      <c r="E199" s="398"/>
      <c r="F199" s="398"/>
      <c r="G199" s="398"/>
      <c r="H199" s="398"/>
      <c r="I199" s="398"/>
      <c r="J199" s="398"/>
      <c r="K199" s="267"/>
    </row>
    <row r="200" spans="2:11" s="1" customFormat="1" ht="25.5" customHeight="1">
      <c r="B200" s="266"/>
      <c r="C200" s="336" t="s">
        <v>1770</v>
      </c>
      <c r="D200" s="336"/>
      <c r="E200" s="336"/>
      <c r="F200" s="336" t="s">
        <v>1771</v>
      </c>
      <c r="G200" s="337"/>
      <c r="H200" s="399" t="s">
        <v>1772</v>
      </c>
      <c r="I200" s="399"/>
      <c r="J200" s="399"/>
      <c r="K200" s="267"/>
    </row>
    <row r="201" spans="2:11" s="1" customFormat="1" ht="5.25" customHeight="1">
      <c r="B201" s="297"/>
      <c r="C201" s="292"/>
      <c r="D201" s="292"/>
      <c r="E201" s="292"/>
      <c r="F201" s="292"/>
      <c r="G201" s="318"/>
      <c r="H201" s="292"/>
      <c r="I201" s="292"/>
      <c r="J201" s="292"/>
      <c r="K201" s="320"/>
    </row>
    <row r="202" spans="2:11" s="1" customFormat="1" ht="15" customHeight="1">
      <c r="B202" s="297"/>
      <c r="C202" s="274" t="s">
        <v>1762</v>
      </c>
      <c r="D202" s="274"/>
      <c r="E202" s="274"/>
      <c r="F202" s="295" t="s">
        <v>44</v>
      </c>
      <c r="G202" s="274"/>
      <c r="H202" s="400" t="s">
        <v>1773</v>
      </c>
      <c r="I202" s="400"/>
      <c r="J202" s="400"/>
      <c r="K202" s="320"/>
    </row>
    <row r="203" spans="2:11" s="1" customFormat="1" ht="15" customHeight="1">
      <c r="B203" s="297"/>
      <c r="C203" s="274"/>
      <c r="D203" s="274"/>
      <c r="E203" s="274"/>
      <c r="F203" s="295" t="s">
        <v>45</v>
      </c>
      <c r="G203" s="274"/>
      <c r="H203" s="400" t="s">
        <v>1774</v>
      </c>
      <c r="I203" s="400"/>
      <c r="J203" s="400"/>
      <c r="K203" s="320"/>
    </row>
    <row r="204" spans="2:11" s="1" customFormat="1" ht="15" customHeight="1">
      <c r="B204" s="297"/>
      <c r="C204" s="274"/>
      <c r="D204" s="274"/>
      <c r="E204" s="274"/>
      <c r="F204" s="295" t="s">
        <v>48</v>
      </c>
      <c r="G204" s="274"/>
      <c r="H204" s="400" t="s">
        <v>1775</v>
      </c>
      <c r="I204" s="400"/>
      <c r="J204" s="400"/>
      <c r="K204" s="320"/>
    </row>
    <row r="205" spans="2:11" s="1" customFormat="1" ht="15" customHeight="1">
      <c r="B205" s="297"/>
      <c r="C205" s="274"/>
      <c r="D205" s="274"/>
      <c r="E205" s="274"/>
      <c r="F205" s="295" t="s">
        <v>46</v>
      </c>
      <c r="G205" s="274"/>
      <c r="H205" s="400" t="s">
        <v>1776</v>
      </c>
      <c r="I205" s="400"/>
      <c r="J205" s="400"/>
      <c r="K205" s="320"/>
    </row>
    <row r="206" spans="2:11" s="1" customFormat="1" ht="15" customHeight="1">
      <c r="B206" s="297"/>
      <c r="C206" s="274"/>
      <c r="D206" s="274"/>
      <c r="E206" s="274"/>
      <c r="F206" s="295" t="s">
        <v>47</v>
      </c>
      <c r="G206" s="274"/>
      <c r="H206" s="400" t="s">
        <v>1777</v>
      </c>
      <c r="I206" s="400"/>
      <c r="J206" s="400"/>
      <c r="K206" s="320"/>
    </row>
    <row r="207" spans="2:11" s="1" customFormat="1" ht="15" customHeight="1">
      <c r="B207" s="297"/>
      <c r="C207" s="274"/>
      <c r="D207" s="274"/>
      <c r="E207" s="274"/>
      <c r="F207" s="295"/>
      <c r="G207" s="274"/>
      <c r="H207" s="274"/>
      <c r="I207" s="274"/>
      <c r="J207" s="274"/>
      <c r="K207" s="320"/>
    </row>
    <row r="208" spans="2:11" s="1" customFormat="1" ht="15" customHeight="1">
      <c r="B208" s="297"/>
      <c r="C208" s="274" t="s">
        <v>1718</v>
      </c>
      <c r="D208" s="274"/>
      <c r="E208" s="274"/>
      <c r="F208" s="295" t="s">
        <v>79</v>
      </c>
      <c r="G208" s="274"/>
      <c r="H208" s="400" t="s">
        <v>1778</v>
      </c>
      <c r="I208" s="400"/>
      <c r="J208" s="400"/>
      <c r="K208" s="320"/>
    </row>
    <row r="209" spans="2:11" s="1" customFormat="1" ht="15" customHeight="1">
      <c r="B209" s="297"/>
      <c r="C209" s="274"/>
      <c r="D209" s="274"/>
      <c r="E209" s="274"/>
      <c r="F209" s="295" t="s">
        <v>1617</v>
      </c>
      <c r="G209" s="274"/>
      <c r="H209" s="400" t="s">
        <v>1618</v>
      </c>
      <c r="I209" s="400"/>
      <c r="J209" s="400"/>
      <c r="K209" s="320"/>
    </row>
    <row r="210" spans="2:11" s="1" customFormat="1" ht="15" customHeight="1">
      <c r="B210" s="297"/>
      <c r="C210" s="274"/>
      <c r="D210" s="274"/>
      <c r="E210" s="274"/>
      <c r="F210" s="295" t="s">
        <v>1615</v>
      </c>
      <c r="G210" s="274"/>
      <c r="H210" s="400" t="s">
        <v>1779</v>
      </c>
      <c r="I210" s="400"/>
      <c r="J210" s="400"/>
      <c r="K210" s="320"/>
    </row>
    <row r="211" spans="2:11" s="1" customFormat="1" ht="15" customHeight="1">
      <c r="B211" s="338"/>
      <c r="C211" s="274"/>
      <c r="D211" s="274"/>
      <c r="E211" s="274"/>
      <c r="F211" s="295" t="s">
        <v>101</v>
      </c>
      <c r="G211" s="333"/>
      <c r="H211" s="401" t="s">
        <v>100</v>
      </c>
      <c r="I211" s="401"/>
      <c r="J211" s="401"/>
      <c r="K211" s="339"/>
    </row>
    <row r="212" spans="2:11" s="1" customFormat="1" ht="15" customHeight="1">
      <c r="B212" s="338"/>
      <c r="C212" s="274"/>
      <c r="D212" s="274"/>
      <c r="E212" s="274"/>
      <c r="F212" s="295" t="s">
        <v>1434</v>
      </c>
      <c r="G212" s="333"/>
      <c r="H212" s="401" t="s">
        <v>1521</v>
      </c>
      <c r="I212" s="401"/>
      <c r="J212" s="401"/>
      <c r="K212" s="339"/>
    </row>
    <row r="213" spans="2:11" s="1" customFormat="1" ht="15" customHeight="1">
      <c r="B213" s="338"/>
      <c r="C213" s="274"/>
      <c r="D213" s="274"/>
      <c r="E213" s="274"/>
      <c r="F213" s="295"/>
      <c r="G213" s="333"/>
      <c r="H213" s="324"/>
      <c r="I213" s="324"/>
      <c r="J213" s="324"/>
      <c r="K213" s="339"/>
    </row>
    <row r="214" spans="2:11" s="1" customFormat="1" ht="15" customHeight="1">
      <c r="B214" s="338"/>
      <c r="C214" s="274" t="s">
        <v>1742</v>
      </c>
      <c r="D214" s="274"/>
      <c r="E214" s="274"/>
      <c r="F214" s="295">
        <v>1</v>
      </c>
      <c r="G214" s="333"/>
      <c r="H214" s="401" t="s">
        <v>1780</v>
      </c>
      <c r="I214" s="401"/>
      <c r="J214" s="401"/>
      <c r="K214" s="339"/>
    </row>
    <row r="215" spans="2:11" s="1" customFormat="1" ht="15" customHeight="1">
      <c r="B215" s="338"/>
      <c r="C215" s="274"/>
      <c r="D215" s="274"/>
      <c r="E215" s="274"/>
      <c r="F215" s="295">
        <v>2</v>
      </c>
      <c r="G215" s="333"/>
      <c r="H215" s="401" t="s">
        <v>1781</v>
      </c>
      <c r="I215" s="401"/>
      <c r="J215" s="401"/>
      <c r="K215" s="339"/>
    </row>
    <row r="216" spans="2:11" s="1" customFormat="1" ht="15" customHeight="1">
      <c r="B216" s="338"/>
      <c r="C216" s="274"/>
      <c r="D216" s="274"/>
      <c r="E216" s="274"/>
      <c r="F216" s="295">
        <v>3</v>
      </c>
      <c r="G216" s="333"/>
      <c r="H216" s="401" t="s">
        <v>1782</v>
      </c>
      <c r="I216" s="401"/>
      <c r="J216" s="401"/>
      <c r="K216" s="339"/>
    </row>
    <row r="217" spans="2:11" s="1" customFormat="1" ht="15" customHeight="1">
      <c r="B217" s="338"/>
      <c r="C217" s="274"/>
      <c r="D217" s="274"/>
      <c r="E217" s="274"/>
      <c r="F217" s="295">
        <v>4</v>
      </c>
      <c r="G217" s="333"/>
      <c r="H217" s="401" t="s">
        <v>1783</v>
      </c>
      <c r="I217" s="401"/>
      <c r="J217" s="401"/>
      <c r="K217" s="339"/>
    </row>
    <row r="218" spans="2:11" s="1" customFormat="1" ht="12.75" customHeight="1">
      <c r="B218" s="340"/>
      <c r="C218" s="341"/>
      <c r="D218" s="341"/>
      <c r="E218" s="341"/>
      <c r="F218" s="341"/>
      <c r="G218" s="341"/>
      <c r="H218" s="341"/>
      <c r="I218" s="341"/>
      <c r="J218" s="341"/>
      <c r="K218" s="34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1.1 - SO 01.1 -  Rekonstr...</vt:lpstr>
      <vt:lpstr>1.2 - SO 01.2 - Rekonstru...</vt:lpstr>
      <vt:lpstr>2.1 - SO 02.1 -  Rekonstr...</vt:lpstr>
      <vt:lpstr>2.2 - SO 02.2 -  Rekonstr...</vt:lpstr>
      <vt:lpstr>VON.01 - Vedlejší a ostat...</vt:lpstr>
      <vt:lpstr>Pokyny pro vyplnění</vt:lpstr>
      <vt:lpstr>'1.1 - SO 01.1 -  Rekonstr...'!Názvy_tisku</vt:lpstr>
      <vt:lpstr>'1.2 - SO 01.2 - Rekonstru...'!Názvy_tisku</vt:lpstr>
      <vt:lpstr>'2.1 - SO 02.1 -  Rekonstr...'!Názvy_tisku</vt:lpstr>
      <vt:lpstr>'2.2 - SO 02.2 -  Rekonstr...'!Názvy_tisku</vt:lpstr>
      <vt:lpstr>'Rekapitulace stavby'!Názvy_tisku</vt:lpstr>
      <vt:lpstr>'VON.01 - Vedlejší a ostat...'!Názvy_tisku</vt:lpstr>
      <vt:lpstr>'1.1 - SO 01.1 -  Rekonstr...'!Oblast_tisku</vt:lpstr>
      <vt:lpstr>'1.2 - SO 01.2 - Rekonstru...'!Oblast_tisku</vt:lpstr>
      <vt:lpstr>'2.1 - SO 02.1 -  Rekonstr...'!Oblast_tisku</vt:lpstr>
      <vt:lpstr>'2.2 - SO 02.2 -  Rekonstr...'!Oblast_tisku</vt:lpstr>
      <vt:lpstr>'Pokyny pro vyplnění'!Oblast_tisku</vt:lpstr>
      <vt:lpstr>'Rekapitulace stavby'!Oblast_tisku</vt:lpstr>
      <vt:lpstr>'VON.01 - Vedlejší a ostat...'!Oblast_tisku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Eva Morkesová</dc:creator>
  <cp:lastModifiedBy>Ing. Eva Morkesová</cp:lastModifiedBy>
  <dcterms:created xsi:type="dcterms:W3CDTF">2021-07-26T09:31:28Z</dcterms:created>
  <dcterms:modified xsi:type="dcterms:W3CDTF">2021-07-26T09:33:33Z</dcterms:modified>
</cp:coreProperties>
</file>