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232" windowHeight="13392" activeTab="0"/>
  </bookViews>
  <sheets>
    <sheet name="Rekapitulace stavby" sheetId="1" r:id="rId1"/>
    <sheet name="SO 01 - 1. Zábradlí" sheetId="2" r:id="rId2"/>
    <sheet name="VON - Vedlejší a ostatní ..." sheetId="3" r:id="rId3"/>
    <sheet name="Pokyny pro vyplnění" sheetId="4" r:id="rId4"/>
  </sheets>
  <definedNames>
    <definedName name="_xlnm._FilterDatabase" localSheetId="1" hidden="1">'SO 01 - 1. Zábradlí'!$C$86:$K$250</definedName>
    <definedName name="_xlnm._FilterDatabase" localSheetId="2" hidden="1">'VON - Vedlejší a ostatní ...'!$C$82:$K$125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01 - 1. Zábradlí'!$C$4:$J$39,'SO 01 - 1. Zábradlí'!$C$45:$J$68,'SO 01 - 1. Zábradlí'!$C$74:$K$250</definedName>
    <definedName name="_xlnm.Print_Area" localSheetId="2">'VON - Vedlejší a ostatní ...'!$C$4:$J$39,'VON - Vedlejší a ostatní ...'!$C$45:$J$64,'VON - Vedlejší a ostatní ...'!$C$70:$K$125</definedName>
    <definedName name="_xlnm.Print_Titles" localSheetId="0">'Rekapitulace stavby'!$52:$52</definedName>
    <definedName name="_xlnm.Print_Titles" localSheetId="1">'SO 01 - 1. Zábradlí'!$86:$86</definedName>
    <definedName name="_xlnm.Print_Titles" localSheetId="2">'VON - Vedlejší a ostatní ...'!$82:$82</definedName>
  </definedNames>
  <calcPr calcId="162913"/>
</workbook>
</file>

<file path=xl/sharedStrings.xml><?xml version="1.0" encoding="utf-8"?>
<sst xmlns="http://schemas.openxmlformats.org/spreadsheetml/2006/main" count="2757" uniqueCount="540">
  <si>
    <t>Export Komplet</t>
  </si>
  <si>
    <t>VZ</t>
  </si>
  <si>
    <t>2.0</t>
  </si>
  <si>
    <t>ZAMOK</t>
  </si>
  <si>
    <t>False</t>
  </si>
  <si>
    <t>{5a62efb9-2efc-4317-ae87-2fa5e6e652ca}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</si>
  <si>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</si>
  <si>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</si>
  <si>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</si>
  <si>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</si>
  <si>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</si>
  <si>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</si>
  <si>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</si>
  <si>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</si>
  <si>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3631-2021/II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</si>
  <si>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</si>
  <si>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</si>
  <si>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Rudolfov, oprava a rekonstrukce objektu soustavy, Bedřichov - Rudolfov (zábradlí)</t>
  </si>
  <si>
    <t>KSO:</t>
  </si>
  <si>
    <t>832 5</t>
  </si>
  <si>
    <t>CC-CZ:</t>
  </si>
  <si>
    <t>215</t>
  </si>
  <si>
    <t>Místo:</t>
  </si>
  <si>
    <t>Liberec</t>
  </si>
  <si>
    <t>Datum:</t>
  </si>
  <si>
    <t>12. 7. 2021</t>
  </si>
  <si>
    <t>Zadavatel:</t>
  </si>
  <si>
    <t>IČ:</t>
  </si>
  <si>
    <t/>
  </si>
  <si>
    <t>Povodí Labe, státní podnik, OIČ, Hradec Králové</t>
  </si>
  <si>
    <t>DIČ:</t>
  </si>
  <si>
    <t>Uchazeč:</t>
  </si>
  <si>
    <t>Vyplň údaj</t>
  </si>
  <si>
    <t>Projektant:</t>
  </si>
  <si>
    <t>True</t>
  </si>
  <si>
    <t>Zpracovatel:</t>
  </si>
  <si>
    <t>Ing. Eva Morkesová</t>
  </si>
  <si>
    <t>Poznámka:</t>
  </si>
  <si>
    <t>Rozpočtováno v CÚ 2021/II
Neomezený dálkový přístup k úvodním částem katalogů ÚRS na http:/www.cs-urs.cz.
Ostatní informace položek ÚRS budou součástí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</si>
  <si>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</si>
  <si>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</si>
  <si>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</si>
  <si>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</si>
  <si>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</si>
  <si>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</si>
  <si>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</si>
  <si>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</si>
  <si>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</si>
  <si>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</si>
  <si>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</si>
  <si>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</si>
  <si>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</si>
  <si>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</si>
  <si>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</si>
  <si>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</si>
  <si>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</si>
  <si>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</si>
  <si>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</si>
  <si>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</si>
  <si>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</si>
  <si>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</si>
  <si>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</si>
  <si>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</si>
  <si>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</si>
  <si>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</si>
  <si>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</si>
  <si>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</si>
  <si>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</si>
  <si>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</si>
  <si>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</si>
  <si>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</si>
  <si>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</si>
  <si>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</si>
  <si>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</si>
  <si>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</si>
  <si>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</si>
  <si>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</si>
  <si>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</si>
  <si>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</si>
  <si>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1. Zábradlí</t>
  </si>
  <si>
    <t>STA</t>
  </si>
  <si>
    <t>1</t>
  </si>
  <si>
    <t>{b6feedf1-1847-40b2-a3fd-9c7d30d099c8}</t>
  </si>
  <si>
    <t>832</t>
  </si>
  <si>
    <t>2</t>
  </si>
  <si>
    <t>VON</t>
  </si>
  <si>
    <t>Vedlejší a ostatní náklady</t>
  </si>
  <si>
    <t>{79bd430f-27cb-4f70-a5ce-192d5916742a}</t>
  </si>
  <si>
    <t>KRYCÍ LIST SOUPISU PRACÍ</t>
  </si>
  <si>
    <t>Objekt:</t>
  </si>
  <si>
    <t>SO 01 - 1. Zábradlí</t>
  </si>
  <si>
    <t>Rozpočtováno v CÚ 2021/II Neomezený dálkový přístup k úvodním částem katalogů ÚRS na http:/www.cs-urs.cz. Ostatní informace položek ÚRS budou součástí soupisu prací.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</si>
  <si>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</si>
  <si>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</si>
  <si>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</si>
  <si>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</si>
  <si>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</si>
  <si>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</si>
  <si>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</si>
  <si>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</si>
  <si>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</si>
  <si>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</si>
  <si>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</si>
  <si>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</si>
  <si>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</si>
  <si>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</si>
  <si>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</si>
  <si>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</si>
  <si>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</si>
  <si>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</si>
  <si>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</si>
  <si>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</si>
  <si>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</si>
  <si>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</si>
  <si>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</si>
  <si>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</si>
  <si>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</si>
  <si>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</si>
  <si>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</si>
  <si>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</si>
  <si>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</si>
  <si>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</si>
  <si>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225311114</t>
  </si>
  <si>
    <t>Vrty maloprofilové jádrové D přes 93 do 156 mm úklon do 45° hl 0 až 25 m hornina III a IV</t>
  </si>
  <si>
    <t>m</t>
  </si>
  <si>
    <t>4</t>
  </si>
  <si>
    <t>102267455</t>
  </si>
  <si>
    <t>PP</t>
  </si>
  <si>
    <t>Maloprofilové vrty jádrové průměru přes 93 do 156 mm do úklonu 45° v hl 0 až 25 m v hornině tř. III a IV</t>
  </si>
  <si>
    <t>VV</t>
  </si>
  <si>
    <t>vrty prům. 100 mm pro profily U 65 v případě skalnatého podloží (odborný odhad 15 % sloupků), viz příloha 1</t>
  </si>
  <si>
    <t>5*0,9</t>
  </si>
  <si>
    <t>232221111</t>
  </si>
  <si>
    <t>Zaražení ocelových jehel svisle hmotnosti do 15 kg/m dl od 0 do do 2 m</t>
  </si>
  <si>
    <t>551499993</t>
  </si>
  <si>
    <t>Zaražení nebo nastražení a zaberanění ocelových jehel, pilot nebo zápor z válcovaných tyčí nebo kolejnic, s případným zarovnáním volných konců svislých, o hmotnosti do 15 kg/m, na délku od 0 do 2 m</t>
  </si>
  <si>
    <t>zaražení profilů U 65 v případě pro přichycení sloupků zábradlí, viz příloha 1, 2, 3, 4</t>
  </si>
  <si>
    <t>33*0,9</t>
  </si>
  <si>
    <t>3</t>
  </si>
  <si>
    <t>M</t>
  </si>
  <si>
    <t>13010812</t>
  </si>
  <si>
    <t>ocel profilová jakost S235JR (11 375) průřez U (UPN) 65</t>
  </si>
  <si>
    <t>t</t>
  </si>
  <si>
    <t>32</t>
  </si>
  <si>
    <t>16</t>
  </si>
  <si>
    <t>-2109617050</t>
  </si>
  <si>
    <t>dodávka U 65 pro zábradlí (m=7,09 kg/m), 33 ks, dl. 1,2 m, viz příloha 1</t>
  </si>
  <si>
    <t>33*1,20*7,09/1000</t>
  </si>
  <si>
    <t>6</t>
  </si>
  <si>
    <t>Úpravy povrchů, podlahy a osazování výplní</t>
  </si>
  <si>
    <t>628613611</t>
  </si>
  <si>
    <t>Žárové zinkování ponorem dílů ocelových konstrukcí mostů hmotnosti do 100 kg</t>
  </si>
  <si>
    <t>kg</t>
  </si>
  <si>
    <t>515713854</t>
  </si>
  <si>
    <t>Žárové zinkování ponorem dílů ocelových konstrukcí mostů hmotnosti dílců do 100 kg</t>
  </si>
  <si>
    <t>viz příloha 1</t>
  </si>
  <si>
    <t>U 65 pro uchycení zábradlí, 33 ks (m = 7,09 kg/m)</t>
  </si>
  <si>
    <t>33*1,2*7,09</t>
  </si>
  <si>
    <t>zábradlí z trubek</t>
  </si>
  <si>
    <t>trubky T1 prům. 45 (m = 3,107 kg/m)</t>
  </si>
  <si>
    <t>(80,52+33*1,2)*3,107</t>
  </si>
  <si>
    <t>trubky T2 prům. 38 (m = 2,589 kg/m)</t>
  </si>
  <si>
    <t>(80,3+15,0*0,1)*2,589</t>
  </si>
  <si>
    <t>trubky T3 prům. 30 (m = 1,998 kg/m)</t>
  </si>
  <si>
    <t>15*0,1*1,998</t>
  </si>
  <si>
    <t>Součet</t>
  </si>
  <si>
    <t>9</t>
  </si>
  <si>
    <t>Ostatní konstrukce a práce, bourání</t>
  </si>
  <si>
    <t>5</t>
  </si>
  <si>
    <t>936457111</t>
  </si>
  <si>
    <t>Zálivka kotevních šroubů betonem objemu do 0,01 m3</t>
  </si>
  <si>
    <t>m3</t>
  </si>
  <si>
    <t>1592756039</t>
  </si>
  <si>
    <t>Zálivka kotevních šroubů, ocelových konstrukcí a dutin betonem se zvýšenými nároky na prostředí objemu jednotlivě do 0,01 m3</t>
  </si>
  <si>
    <t>výplň vrtů se zaraženými ocelovými profily U 65, 5 ks, viz příloha 1</t>
  </si>
  <si>
    <t>5*0,0071</t>
  </si>
  <si>
    <t>997</t>
  </si>
  <si>
    <t>Přesun sutě</t>
  </si>
  <si>
    <t>997013843R</t>
  </si>
  <si>
    <t xml:space="preserve">Likvidace odpadu po otryskávání s obsahem nebezpečných látek </t>
  </si>
  <si>
    <t>-264527265</t>
  </si>
  <si>
    <t xml:space="preserve">Likvidace odpadního materiálu po otryskávání s obsahem nebezpečných látek </t>
  </si>
  <si>
    <t>odstranění a odvoz odpadu k ekologické likvidaci (včetně naložení, vodorovné a svislé dopravy, uložení a poplatku za uložení)</t>
  </si>
  <si>
    <t>0,779</t>
  </si>
  <si>
    <t xml:space="preserve">materiál z vrtů pro U profily </t>
  </si>
  <si>
    <t>5*0,9*3,14*0,05*0,05*2,5</t>
  </si>
  <si>
    <t>7</t>
  </si>
  <si>
    <t>997R</t>
  </si>
  <si>
    <t>Manipulace s ocelovými prvky</t>
  </si>
  <si>
    <t>soubor</t>
  </si>
  <si>
    <t>-872639334</t>
  </si>
  <si>
    <t>manipulace s dokončeným i nedokončeným zábradlím, viz příloha 1</t>
  </si>
  <si>
    <t>včetně naložení, vodorovné a svislé dopravy, složení, .... (včetně uložení na místo trvalého uložení)</t>
  </si>
  <si>
    <t>PSV</t>
  </si>
  <si>
    <t>Práce a dodávky PSV</t>
  </si>
  <si>
    <t>767</t>
  </si>
  <si>
    <t>Konstrukce zámečnické</t>
  </si>
  <si>
    <t>8</t>
  </si>
  <si>
    <t>767161126</t>
  </si>
  <si>
    <t>Montáž zábradlí rovného z trubek do ocelové konstrukce hm přes 20 do 30 kg</t>
  </si>
  <si>
    <t>-1419272330</t>
  </si>
  <si>
    <t>Montáž zábradlí rovného z trubek nebo tenkostěnných profilů na ocelovou konstrukci, hmotnosti 1 m zábradlí přes 20 do 30 kg</t>
  </si>
  <si>
    <t>konečná montáž zábradlí k zaraženým profilům U 65 - přišroubování (včetně vyvrtání otvorů), (33 ks), viz příloha 1, 2, 3, 4</t>
  </si>
  <si>
    <t>80,52</t>
  </si>
  <si>
    <t>767995111</t>
  </si>
  <si>
    <t>Montáž atypických zámečnických konstrukcí hm do 5 kg</t>
  </si>
  <si>
    <t>-1530682361</t>
  </si>
  <si>
    <t>Montáž ostatních atypických zámečnických konstrukcí hmotnosti do 5 kg</t>
  </si>
  <si>
    <t>dodávka trubek pro zábradlí, viz příloha 1, 2, 3, 4</t>
  </si>
  <si>
    <t>trubky T1 prům. 45 (m = 3,107 kg/m) - sloupky</t>
  </si>
  <si>
    <t>33*1,2*3,107</t>
  </si>
  <si>
    <t>trubky T2 prům. 38 (m = 2,589 kg/m) - dilatace (vrchní madlo)</t>
  </si>
  <si>
    <t>15,0*0,1*2,589</t>
  </si>
  <si>
    <t>trubky T3 prům. 30 (m = 1,998 kg/m) - dilatace (spodní horizontální trubka)</t>
  </si>
  <si>
    <t>šrouby, matice, podložky (odborný odhad)</t>
  </si>
  <si>
    <t>0,2</t>
  </si>
  <si>
    <t>10</t>
  </si>
  <si>
    <t>767995112</t>
  </si>
  <si>
    <t>Montáž atypických zámečnických konstrukcí hm přes 5 do 10 kg</t>
  </si>
  <si>
    <t>1872887713</t>
  </si>
  <si>
    <t>Montáž ostatních atypických zámečnických konstrukcí hmotnosti přes 5 do 10 kg</t>
  </si>
  <si>
    <t>trubky T2 prům. 38 (m = 2,589 kg/m) - spodní horizontální trubky</t>
  </si>
  <si>
    <t>32*(80,3/32)*2,589</t>
  </si>
  <si>
    <t>11</t>
  </si>
  <si>
    <t>767995113</t>
  </si>
  <si>
    <t>Montáž atypických zámečnických konstrukcí hm přes 10 do 20 kg</t>
  </si>
  <si>
    <t>291520964</t>
  </si>
  <si>
    <t>Montáž ostatních atypických zámečnických konstrukcí hmotnosti přes 10 do 20 kg</t>
  </si>
  <si>
    <t>trubky T1 prům. 45 (m = 3,107 kg/m) - vrchní madla</t>
  </si>
  <si>
    <t>16*(80,52/16)*3,107</t>
  </si>
  <si>
    <t>12</t>
  </si>
  <si>
    <t>55283900R</t>
  </si>
  <si>
    <t>trubka ocelová bezešvá hladká jakost 11 353 30x3mm</t>
  </si>
  <si>
    <t>1542855340</t>
  </si>
  <si>
    <t>dodávka trubek pro zábradlí, viz příloha 1, 5</t>
  </si>
  <si>
    <t>trubky T3 prům. 30 (m = 1,998 kg/m) - dilatace</t>
  </si>
  <si>
    <t>15*0,1</t>
  </si>
  <si>
    <t>13</t>
  </si>
  <si>
    <t>55283901</t>
  </si>
  <si>
    <t>trubka ocelová bezešvá hladká jakost 11 353 38x4,0mm</t>
  </si>
  <si>
    <t>436190456</t>
  </si>
  <si>
    <t>(80,3+15,0*0,1)</t>
  </si>
  <si>
    <t>14</t>
  </si>
  <si>
    <t>14011020R</t>
  </si>
  <si>
    <t>trubka ocelová bezešvá hladká jakost 11 353 45x3mm</t>
  </si>
  <si>
    <t>2131808165</t>
  </si>
  <si>
    <t>80,52+33*1,2</t>
  </si>
  <si>
    <t>30925123</t>
  </si>
  <si>
    <t>šroub metrický DIN 931 5.8 BZ M16x110mm</t>
  </si>
  <si>
    <t>100 kus</t>
  </si>
  <si>
    <t>-819381468</t>
  </si>
  <si>
    <t>pozink. šrouby M16 pro přišroubování zábradlí k profilům U 65, M16, 2 x 33 ks, viz příloha 1, 5</t>
  </si>
  <si>
    <t>2*33/100</t>
  </si>
  <si>
    <t>31111008</t>
  </si>
  <si>
    <t>matice přesná šestihranná Pz DIN 934-8 M16</t>
  </si>
  <si>
    <t>254318437</t>
  </si>
  <si>
    <t>pozink. podložky M16 pro přišroubování zábradlí k profilům U 65,, 2 x 33 ks, viz příloha 1, 5</t>
  </si>
  <si>
    <t>17</t>
  </si>
  <si>
    <t>31120008</t>
  </si>
  <si>
    <t>podložka DIN 125-A ZB D 16mm</t>
  </si>
  <si>
    <t>-1771788930</t>
  </si>
  <si>
    <t>pozink. podložky pro přišroubování zábradlí k profilům U 65, 2 x 2 x 33 ks, viz příloha 1, 5</t>
  </si>
  <si>
    <t>2*2*33/100</t>
  </si>
  <si>
    <t>18</t>
  </si>
  <si>
    <t>998767101</t>
  </si>
  <si>
    <t>Přesun hmot tonážní pro zámečnické konstrukce v objektech v do 6 m</t>
  </si>
  <si>
    <t>832973609</t>
  </si>
  <si>
    <t>Přesun hmot pro zámečnické konstrukce stanovený z hmotnosti přesunovaného materiálu vodorovná dopravní vzdálenost do 50 m v objektech výšky do 6 m</t>
  </si>
  <si>
    <t>789</t>
  </si>
  <si>
    <t>Povrchové úpravy ocelových konstrukcí a technologických zařízení</t>
  </si>
  <si>
    <t>19</t>
  </si>
  <si>
    <t>789122220</t>
  </si>
  <si>
    <t>Oprášení ocelových konstrukcí třídy II</t>
  </si>
  <si>
    <t>m2</t>
  </si>
  <si>
    <t>1869862183</t>
  </si>
  <si>
    <t>Úpravy povrchů pod nátěry ocelových konstrukcí třídy II očištění oprášením</t>
  </si>
  <si>
    <t>očištění zábradlí před pozinkováním</t>
  </si>
  <si>
    <t>(80,52+33*1,2)*3,14*0,045</t>
  </si>
  <si>
    <t>dodávka trubek pro zábradlí</t>
  </si>
  <si>
    <t>(80,3+15,0*0,1)*3,14*0,038</t>
  </si>
  <si>
    <t xml:space="preserve">dodávka trubek pro zábradlí </t>
  </si>
  <si>
    <t>15*0,1*3,14*0,030</t>
  </si>
  <si>
    <t>33*1,2*0,25</t>
  </si>
  <si>
    <t>20</t>
  </si>
  <si>
    <t>789122240</t>
  </si>
  <si>
    <t>Odmaštění ocelových konstrukcí třídy II</t>
  </si>
  <si>
    <t>-995879801</t>
  </si>
  <si>
    <t>Úpravy povrchů pod nátěry ocelových konstrukcí třídy II očištění odmaštěním</t>
  </si>
  <si>
    <t>očištění zábradlí před pozinkováním (včetně odmašťovacího materiálu)</t>
  </si>
  <si>
    <t>789122260</t>
  </si>
  <si>
    <t>Ometení ocelových konstrukcí třídy II</t>
  </si>
  <si>
    <t>-792196203</t>
  </si>
  <si>
    <t>Úpravy povrchů pod nátěry ocelových konstrukcí třídy II očištění ometením</t>
  </si>
  <si>
    <t>22</t>
  </si>
  <si>
    <t>789222521</t>
  </si>
  <si>
    <t>Otryskání abrazivem ze strusky ocelových kcí třídy II stupeň zarezavění B stupeň přípravy Sa 3</t>
  </si>
  <si>
    <t>-1162455614</t>
  </si>
  <si>
    <t>Otryskání povrchů ocelových konstrukcí suché abrazivní tryskání abrazivem ze strusky třídy II stupeň zrezivění B, stupeň přípravy Sa 3</t>
  </si>
  <si>
    <t>očištění zábradlí před nátěrem, viz příloha 1</t>
  </si>
  <si>
    <t>VON -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</si>
  <si>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</si>
  <si>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</si>
  <si>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</si>
  <si>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</si>
  <si>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</si>
  <si>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</si>
  <si>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</si>
  <si>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</si>
  <si>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</si>
  <si>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</si>
  <si>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1024</t>
  </si>
  <si>
    <t>-1173978007</t>
  </si>
  <si>
    <t>- zajištění technického zázemí (stavební buňka, mobilní WC apod.)</t>
  </si>
  <si>
    <t>- zajištění podmínek pro použití přístupových komunikací dotčených stavbou s příslušnými vlastníky či správci a zajištění jejich splnění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</si>
  <si>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</si>
  <si>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</si>
  <si>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ochrany veškeré zeleně v prostoru staveniště a v jeho bezprostřední blízkosti pro poškození během realizace stavby</t>
  </si>
  <si>
    <t>01131</t>
  </si>
  <si>
    <t>Zajištění obnovy nezpevněné komunikace</t>
  </si>
  <si>
    <t>-1672274643</t>
  </si>
  <si>
    <t>Zajištění obnovy stávající nezpevněné komunikace</t>
  </si>
  <si>
    <t>obnova stávající nezpevněné komunikace při jejím případném porušení (vyspravení výmolů)</t>
  </si>
  <si>
    <t>na přístupové cestě ke staveništi na PB</t>
  </si>
  <si>
    <t>02</t>
  </si>
  <si>
    <t>Projektová dokumentace - ostatní náklady</t>
  </si>
  <si>
    <t>023</t>
  </si>
  <si>
    <t>Vypracování projektu skutečného provedení díla</t>
  </si>
  <si>
    <t>1607323703</t>
  </si>
  <si>
    <t>"3 paré + 1 x CD, viz příloha B."</t>
  </si>
  <si>
    <t>09</t>
  </si>
  <si>
    <t>Ostatní náklady</t>
  </si>
  <si>
    <t>0931</t>
  </si>
  <si>
    <t>Provedení pasportizace stávajících nemovitostí (vč. pozemků) a jejich příslušenství, zajištění fotodokumentace stávajícího stavu přístupových komunikací</t>
  </si>
  <si>
    <t>262144</t>
  </si>
  <si>
    <t>1559646289</t>
  </si>
  <si>
    <t>094</t>
  </si>
  <si>
    <t>Zajištění vytyčení veškerých podzemních zařízení</t>
  </si>
  <si>
    <t>-668006383</t>
  </si>
  <si>
    <t>Zajištění vytýčení veškerých podzemních zařízení</t>
  </si>
  <si>
    <t>095</t>
  </si>
  <si>
    <t>Zajištění šetření o podzemních sítích vč. zajištění nových vyjádření v případě, že před realizací pozbyly platnosti</t>
  </si>
  <si>
    <t>-1766471240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</si>
  <si>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</si>
  <si>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</si>
  <si>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1770649890</t>
  </si>
  <si>
    <t>kontrolní měření tloušťky ochranných protikorozních nátěrů ocel. kcí</t>
  </si>
  <si>
    <t>0996103</t>
  </si>
  <si>
    <t>Manipulace s ocelovými konstrukcemi při provádění protikorozní ochrany</t>
  </si>
  <si>
    <t>1891776700</t>
  </si>
  <si>
    <t>přesun svařených dílců zábradlí z dílen zhotovitele do zinkovny,</t>
  </si>
  <si>
    <t>přesun pozinkovaných dílců zábradlí z dílen zhotovitele na stavbu</t>
  </si>
  <si>
    <t>09968</t>
  </si>
  <si>
    <t>Čištění vozovek splachováním vodou povrchu podkladu nebo krytu živičného, betonového nebo dlážděného</t>
  </si>
  <si>
    <t>738944186</t>
  </si>
  <si>
    <t>čištění během stavby vodou z mobilních zdrojů na výjezdu ze staveniště</t>
  </si>
  <si>
    <t>09991</t>
  </si>
  <si>
    <t>Zajištění fotodokumentace veškerých konstrukcí, které budou v průběhu výstavby skryty nebo zakryty</t>
  </si>
  <si>
    <t>1700032531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</si>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</sst>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6" t="s">
        <v>14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3"/>
      <c r="AQ5" s="23"/>
      <c r="AR5" s="21"/>
      <c r="BE5" s="323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8" t="s">
        <v>17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3"/>
      <c r="AQ6" s="23"/>
      <c r="AR6" s="21"/>
      <c r="BE6" s="32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24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24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4"/>
      <c r="BS9" s="18" t="s">
        <v>6</v>
      </c>
    </row>
    <row r="10" spans="2:71" s="1" customFormat="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4"/>
      <c r="BS10" s="18" t="s">
        <v>6</v>
      </c>
    </row>
    <row r="11" spans="2:71" s="1" customFormat="1" ht="18.45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30</v>
      </c>
      <c r="AL11" s="23"/>
      <c r="AM11" s="23"/>
      <c r="AN11" s="28" t="s">
        <v>28</v>
      </c>
      <c r="AO11" s="23"/>
      <c r="AP11" s="23"/>
      <c r="AQ11" s="23"/>
      <c r="AR11" s="21"/>
      <c r="BE11" s="324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4"/>
      <c r="BS12" s="18" t="s">
        <v>6</v>
      </c>
    </row>
    <row r="13" spans="2:71" s="1" customFormat="1" ht="12" customHeight="1">
      <c r="B13" s="22"/>
      <c r="C13" s="23"/>
      <c r="D13" s="30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32</v>
      </c>
      <c r="AO13" s="23"/>
      <c r="AP13" s="23"/>
      <c r="AQ13" s="23"/>
      <c r="AR13" s="21"/>
      <c r="BE13" s="324"/>
      <c r="BS13" s="18" t="s">
        <v>6</v>
      </c>
    </row>
    <row r="14" spans="2:71" ht="13.2">
      <c r="B14" s="22"/>
      <c r="C14" s="23"/>
      <c r="D14" s="23"/>
      <c r="E14" s="329" t="s">
        <v>32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0" t="s">
        <v>30</v>
      </c>
      <c r="AL14" s="23"/>
      <c r="AM14" s="23"/>
      <c r="AN14" s="32" t="s">
        <v>32</v>
      </c>
      <c r="AO14" s="23"/>
      <c r="AP14" s="23"/>
      <c r="AQ14" s="23"/>
      <c r="AR14" s="21"/>
      <c r="BE14" s="324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4"/>
      <c r="BS15" s="18" t="s">
        <v>4</v>
      </c>
    </row>
    <row r="16" spans="2:71" s="1" customFormat="1" ht="12" customHeight="1">
      <c r="B16" s="22"/>
      <c r="C16" s="23"/>
      <c r="D16" s="30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28</v>
      </c>
      <c r="AO16" s="23"/>
      <c r="AP16" s="23"/>
      <c r="AQ16" s="23"/>
      <c r="AR16" s="21"/>
      <c r="BE16" s="324"/>
      <c r="BS16" s="18" t="s">
        <v>4</v>
      </c>
    </row>
    <row r="17" spans="2:71" s="1" customFormat="1" ht="18.45" customHeight="1">
      <c r="B17" s="22"/>
      <c r="C17" s="23"/>
      <c r="D17" s="23"/>
      <c r="E17" s="28" t="s">
        <v>29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30</v>
      </c>
      <c r="AL17" s="23"/>
      <c r="AM17" s="23"/>
      <c r="AN17" s="28" t="s">
        <v>28</v>
      </c>
      <c r="AO17" s="23"/>
      <c r="AP17" s="23"/>
      <c r="AQ17" s="23"/>
      <c r="AR17" s="21"/>
      <c r="BE17" s="324"/>
      <c r="BS17" s="18" t="s">
        <v>34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4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28</v>
      </c>
      <c r="AO19" s="23"/>
      <c r="AP19" s="23"/>
      <c r="AQ19" s="23"/>
      <c r="AR19" s="21"/>
      <c r="BE19" s="324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30</v>
      </c>
      <c r="AL20" s="23"/>
      <c r="AM20" s="23"/>
      <c r="AN20" s="28" t="s">
        <v>28</v>
      </c>
      <c r="AO20" s="23"/>
      <c r="AP20" s="23"/>
      <c r="AQ20" s="23"/>
      <c r="AR20" s="21"/>
      <c r="BE20" s="324"/>
      <c r="BS20" s="18" t="s">
        <v>34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4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4"/>
    </row>
    <row r="23" spans="2:57" s="1" customFormat="1" ht="35.25" customHeight="1">
      <c r="B23" s="22"/>
      <c r="C23" s="23"/>
      <c r="D23" s="23"/>
      <c r="E23" s="331" t="s">
        <v>38</v>
      </c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23"/>
      <c r="AP23" s="23"/>
      <c r="AQ23" s="23"/>
      <c r="AR23" s="21"/>
      <c r="BE23" s="324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4"/>
    </row>
    <row r="25" spans="2:57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4"/>
    </row>
    <row r="26" spans="1:57" s="2" customFormat="1" ht="25.95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2">
        <f>ROUND(AG54,2)</f>
        <v>0</v>
      </c>
      <c r="AL26" s="333"/>
      <c r="AM26" s="333"/>
      <c r="AN26" s="333"/>
      <c r="AO26" s="333"/>
      <c r="AP26" s="37"/>
      <c r="AQ26" s="37"/>
      <c r="AR26" s="40"/>
      <c r="BE26" s="324"/>
    </row>
    <row r="27" spans="1:57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4"/>
    </row>
    <row r="28" spans="1:57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4" t="s">
        <v>40</v>
      </c>
      <c r="M28" s="334"/>
      <c r="N28" s="334"/>
      <c r="O28" s="334"/>
      <c r="P28" s="334"/>
      <c r="Q28" s="37"/>
      <c r="R28" s="37"/>
      <c r="S28" s="37"/>
      <c r="T28" s="37"/>
      <c r="U28" s="37"/>
      <c r="V28" s="37"/>
      <c r="W28" s="334" t="s">
        <v>41</v>
      </c>
      <c r="X28" s="334"/>
      <c r="Y28" s="334"/>
      <c r="Z28" s="334"/>
      <c r="AA28" s="334"/>
      <c r="AB28" s="334"/>
      <c r="AC28" s="334"/>
      <c r="AD28" s="334"/>
      <c r="AE28" s="334"/>
      <c r="AF28" s="37"/>
      <c r="AG28" s="37"/>
      <c r="AH28" s="37"/>
      <c r="AI28" s="37"/>
      <c r="AJ28" s="37"/>
      <c r="AK28" s="334" t="s">
        <v>42</v>
      </c>
      <c r="AL28" s="334"/>
      <c r="AM28" s="334"/>
      <c r="AN28" s="334"/>
      <c r="AO28" s="334"/>
      <c r="AP28" s="37"/>
      <c r="AQ28" s="37"/>
      <c r="AR28" s="40"/>
      <c r="BE28" s="324"/>
    </row>
    <row r="29" spans="2:57" s="3" customFormat="1" ht="14.4" customHeight="1" hidden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37">
        <v>0.21</v>
      </c>
      <c r="M29" s="336"/>
      <c r="N29" s="336"/>
      <c r="O29" s="336"/>
      <c r="P29" s="336"/>
      <c r="Q29" s="42"/>
      <c r="R29" s="42"/>
      <c r="S29" s="42"/>
      <c r="T29" s="42"/>
      <c r="U29" s="42"/>
      <c r="V29" s="42"/>
      <c r="W29" s="335">
        <f>ROUND(AZ54,2)</f>
        <v>0</v>
      </c>
      <c r="X29" s="336"/>
      <c r="Y29" s="336"/>
      <c r="Z29" s="336"/>
      <c r="AA29" s="336"/>
      <c r="AB29" s="336"/>
      <c r="AC29" s="336"/>
      <c r="AD29" s="336"/>
      <c r="AE29" s="336"/>
      <c r="AF29" s="42"/>
      <c r="AG29" s="42"/>
      <c r="AH29" s="42"/>
      <c r="AI29" s="42"/>
      <c r="AJ29" s="42"/>
      <c r="AK29" s="335">
        <f>ROUND(AV54,2)</f>
        <v>0</v>
      </c>
      <c r="AL29" s="336"/>
      <c r="AM29" s="336"/>
      <c r="AN29" s="336"/>
      <c r="AO29" s="336"/>
      <c r="AP29" s="42"/>
      <c r="AQ29" s="42"/>
      <c r="AR29" s="43"/>
      <c r="BE29" s="325"/>
    </row>
    <row r="30" spans="2:57" s="3" customFormat="1" ht="14.4" customHeight="1" hidden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37">
        <v>0.15</v>
      </c>
      <c r="M30" s="336"/>
      <c r="N30" s="336"/>
      <c r="O30" s="336"/>
      <c r="P30" s="336"/>
      <c r="Q30" s="42"/>
      <c r="R30" s="42"/>
      <c r="S30" s="42"/>
      <c r="T30" s="42"/>
      <c r="U30" s="42"/>
      <c r="V30" s="42"/>
      <c r="W30" s="335">
        <f>ROUND(BA54,2)</f>
        <v>0</v>
      </c>
      <c r="X30" s="336"/>
      <c r="Y30" s="336"/>
      <c r="Z30" s="336"/>
      <c r="AA30" s="336"/>
      <c r="AB30" s="336"/>
      <c r="AC30" s="336"/>
      <c r="AD30" s="336"/>
      <c r="AE30" s="336"/>
      <c r="AF30" s="42"/>
      <c r="AG30" s="42"/>
      <c r="AH30" s="42"/>
      <c r="AI30" s="42"/>
      <c r="AJ30" s="42"/>
      <c r="AK30" s="335">
        <f>ROUND(AW54,2)</f>
        <v>0</v>
      </c>
      <c r="AL30" s="336"/>
      <c r="AM30" s="336"/>
      <c r="AN30" s="336"/>
      <c r="AO30" s="336"/>
      <c r="AP30" s="42"/>
      <c r="AQ30" s="42"/>
      <c r="AR30" s="43"/>
      <c r="BE30" s="325"/>
    </row>
    <row r="31" spans="2:57" s="3" customFormat="1" ht="14.4" customHeight="1">
      <c r="B31" s="41"/>
      <c r="C31" s="42"/>
      <c r="D31" s="44" t="s">
        <v>43</v>
      </c>
      <c r="E31" s="42"/>
      <c r="F31" s="30" t="s">
        <v>46</v>
      </c>
      <c r="G31" s="42"/>
      <c r="H31" s="42"/>
      <c r="I31" s="42"/>
      <c r="J31" s="42"/>
      <c r="K31" s="42"/>
      <c r="L31" s="337">
        <v>0.21</v>
      </c>
      <c r="M31" s="336"/>
      <c r="N31" s="336"/>
      <c r="O31" s="336"/>
      <c r="P31" s="336"/>
      <c r="Q31" s="42"/>
      <c r="R31" s="42"/>
      <c r="S31" s="42"/>
      <c r="T31" s="42"/>
      <c r="U31" s="42"/>
      <c r="V31" s="42"/>
      <c r="W31" s="335">
        <f>ROUND(BB54,2)</f>
        <v>0</v>
      </c>
      <c r="X31" s="336"/>
      <c r="Y31" s="336"/>
      <c r="Z31" s="336"/>
      <c r="AA31" s="336"/>
      <c r="AB31" s="336"/>
      <c r="AC31" s="336"/>
      <c r="AD31" s="336"/>
      <c r="AE31" s="336"/>
      <c r="AF31" s="42"/>
      <c r="AG31" s="42"/>
      <c r="AH31" s="42"/>
      <c r="AI31" s="42"/>
      <c r="AJ31" s="42"/>
      <c r="AK31" s="335">
        <v>0</v>
      </c>
      <c r="AL31" s="336"/>
      <c r="AM31" s="336"/>
      <c r="AN31" s="336"/>
      <c r="AO31" s="336"/>
      <c r="AP31" s="42"/>
      <c r="AQ31" s="42"/>
      <c r="AR31" s="43"/>
      <c r="BE31" s="325"/>
    </row>
    <row r="32" spans="2:57" s="3" customFormat="1" ht="14.4" customHeight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37">
        <v>0.15</v>
      </c>
      <c r="M32" s="336"/>
      <c r="N32" s="336"/>
      <c r="O32" s="336"/>
      <c r="P32" s="336"/>
      <c r="Q32" s="42"/>
      <c r="R32" s="42"/>
      <c r="S32" s="42"/>
      <c r="T32" s="42"/>
      <c r="U32" s="42"/>
      <c r="V32" s="42"/>
      <c r="W32" s="335">
        <f>ROUND(BC54,2)</f>
        <v>0</v>
      </c>
      <c r="X32" s="336"/>
      <c r="Y32" s="336"/>
      <c r="Z32" s="336"/>
      <c r="AA32" s="336"/>
      <c r="AB32" s="336"/>
      <c r="AC32" s="336"/>
      <c r="AD32" s="336"/>
      <c r="AE32" s="336"/>
      <c r="AF32" s="42"/>
      <c r="AG32" s="42"/>
      <c r="AH32" s="42"/>
      <c r="AI32" s="42"/>
      <c r="AJ32" s="42"/>
      <c r="AK32" s="335">
        <v>0</v>
      </c>
      <c r="AL32" s="336"/>
      <c r="AM32" s="336"/>
      <c r="AN32" s="336"/>
      <c r="AO32" s="336"/>
      <c r="AP32" s="42"/>
      <c r="AQ32" s="42"/>
      <c r="AR32" s="43"/>
      <c r="BE32" s="325"/>
    </row>
    <row r="33" spans="2:44" s="3" customFormat="1" ht="14.4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37">
        <v>0</v>
      </c>
      <c r="M33" s="336"/>
      <c r="N33" s="336"/>
      <c r="O33" s="336"/>
      <c r="P33" s="336"/>
      <c r="Q33" s="42"/>
      <c r="R33" s="42"/>
      <c r="S33" s="42"/>
      <c r="T33" s="42"/>
      <c r="U33" s="42"/>
      <c r="V33" s="42"/>
      <c r="W33" s="335">
        <f>ROUND(BD54,2)</f>
        <v>0</v>
      </c>
      <c r="X33" s="336"/>
      <c r="Y33" s="336"/>
      <c r="Z33" s="336"/>
      <c r="AA33" s="336"/>
      <c r="AB33" s="336"/>
      <c r="AC33" s="336"/>
      <c r="AD33" s="336"/>
      <c r="AE33" s="336"/>
      <c r="AF33" s="42"/>
      <c r="AG33" s="42"/>
      <c r="AH33" s="42"/>
      <c r="AI33" s="42"/>
      <c r="AJ33" s="42"/>
      <c r="AK33" s="335">
        <v>0</v>
      </c>
      <c r="AL33" s="336"/>
      <c r="AM33" s="336"/>
      <c r="AN33" s="336"/>
      <c r="AO33" s="336"/>
      <c r="AP33" s="42"/>
      <c r="AQ33" s="42"/>
      <c r="AR33" s="43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5" customHeight="1">
      <c r="A35" s="35"/>
      <c r="B35" s="36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338" t="s">
        <v>51</v>
      </c>
      <c r="Y35" s="339"/>
      <c r="Z35" s="339"/>
      <c r="AA35" s="339"/>
      <c r="AB35" s="339"/>
      <c r="AC35" s="47"/>
      <c r="AD35" s="47"/>
      <c r="AE35" s="47"/>
      <c r="AF35" s="47"/>
      <c r="AG35" s="47"/>
      <c r="AH35" s="47"/>
      <c r="AI35" s="47"/>
      <c r="AJ35" s="47"/>
      <c r="AK35" s="340">
        <f>SUM(AK26:AK33)</f>
        <v>0</v>
      </c>
      <c r="AL35" s="339"/>
      <c r="AM35" s="339"/>
      <c r="AN35" s="339"/>
      <c r="AO35" s="341"/>
      <c r="AP35" s="45"/>
      <c r="AQ35" s="45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" customHeight="1">
      <c r="A37" s="35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0"/>
      <c r="BE37" s="35"/>
    </row>
    <row r="41" spans="1:57" s="2" customFormat="1" ht="6.9" customHeight="1">
      <c r="A41" s="35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0"/>
      <c r="BE41" s="35"/>
    </row>
    <row r="42" spans="1:57" s="2" customFormat="1" ht="24.9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3631-2021/II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42" t="str">
        <f>K6</f>
        <v>VD Rudolfov, oprava a rekonstrukce objektu soustavy, Bedřichov - Rudolfov (zábradlí)</v>
      </c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58"/>
      <c r="AQ45" s="58"/>
      <c r="AR45" s="59"/>
    </row>
    <row r="46" spans="1:57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60" t="str">
        <f>IF(K8="","",K8)</f>
        <v>Liberec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344" t="str">
        <f>IF(AN8="","",AN8)</f>
        <v>12. 7. 2021</v>
      </c>
      <c r="AN47" s="344"/>
      <c r="AO47" s="37"/>
      <c r="AP47" s="37"/>
      <c r="AQ47" s="37"/>
      <c r="AR47" s="40"/>
      <c r="BE47" s="35"/>
    </row>
    <row r="48" spans="1:57" s="2" customFormat="1" ht="6.9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5.65" customHeight="1">
      <c r="A49" s="35"/>
      <c r="B49" s="36"/>
      <c r="C49" s="30" t="s">
        <v>26</v>
      </c>
      <c r="D49" s="37"/>
      <c r="E49" s="37"/>
      <c r="F49" s="37"/>
      <c r="G49" s="37"/>
      <c r="H49" s="37"/>
      <c r="I49" s="37"/>
      <c r="J49" s="37"/>
      <c r="K49" s="37"/>
      <c r="L49" s="54" t="str">
        <f>IF(E11="","",E11)</f>
        <v>Povodí Labe, státní podnik, OIČ, Hradec Králové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33</v>
      </c>
      <c r="AJ49" s="37"/>
      <c r="AK49" s="37"/>
      <c r="AL49" s="37"/>
      <c r="AM49" s="345" t="str">
        <f>IF(E17="","",E17)</f>
        <v>Povodí Labe, státní podnik, OIČ, Hradec Králové</v>
      </c>
      <c r="AN49" s="346"/>
      <c r="AO49" s="346"/>
      <c r="AP49" s="346"/>
      <c r="AQ49" s="37"/>
      <c r="AR49" s="40"/>
      <c r="AS49" s="347" t="s">
        <v>53</v>
      </c>
      <c r="AT49" s="348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5"/>
    </row>
    <row r="50" spans="1:57" s="2" customFormat="1" ht="15.15" customHeight="1">
      <c r="A50" s="35"/>
      <c r="B50" s="36"/>
      <c r="C50" s="30" t="s">
        <v>31</v>
      </c>
      <c r="D50" s="37"/>
      <c r="E50" s="37"/>
      <c r="F50" s="37"/>
      <c r="G50" s="37"/>
      <c r="H50" s="37"/>
      <c r="I50" s="37"/>
      <c r="J50" s="37"/>
      <c r="K50" s="37"/>
      <c r="L50" s="54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345" t="str">
        <f>IF(E20="","",E20)</f>
        <v>Ing. Eva Morkesová</v>
      </c>
      <c r="AN50" s="346"/>
      <c r="AO50" s="346"/>
      <c r="AP50" s="346"/>
      <c r="AQ50" s="37"/>
      <c r="AR50" s="40"/>
      <c r="AS50" s="349"/>
      <c r="AT50" s="350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5"/>
    </row>
    <row r="51" spans="1:57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1"/>
      <c r="AT51" s="352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5"/>
    </row>
    <row r="52" spans="1:57" s="2" customFormat="1" ht="29.25" customHeight="1">
      <c r="A52" s="35"/>
      <c r="B52" s="36"/>
      <c r="C52" s="353" t="s">
        <v>54</v>
      </c>
      <c r="D52" s="354"/>
      <c r="E52" s="354"/>
      <c r="F52" s="354"/>
      <c r="G52" s="354"/>
      <c r="H52" s="68"/>
      <c r="I52" s="355" t="s">
        <v>55</v>
      </c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6" t="s">
        <v>56</v>
      </c>
      <c r="AH52" s="354"/>
      <c r="AI52" s="354"/>
      <c r="AJ52" s="354"/>
      <c r="AK52" s="354"/>
      <c r="AL52" s="354"/>
      <c r="AM52" s="354"/>
      <c r="AN52" s="355" t="s">
        <v>57</v>
      </c>
      <c r="AO52" s="354"/>
      <c r="AP52" s="354"/>
      <c r="AQ52" s="69" t="s">
        <v>58</v>
      </c>
      <c r="AR52" s="40"/>
      <c r="AS52" s="70" t="s">
        <v>59</v>
      </c>
      <c r="AT52" s="71" t="s">
        <v>60</v>
      </c>
      <c r="AU52" s="71" t="s">
        <v>61</v>
      </c>
      <c r="AV52" s="71" t="s">
        <v>62</v>
      </c>
      <c r="AW52" s="71" t="s">
        <v>63</v>
      </c>
      <c r="AX52" s="71" t="s">
        <v>64</v>
      </c>
      <c r="AY52" s="71" t="s">
        <v>65</v>
      </c>
      <c r="AZ52" s="71" t="s">
        <v>66</v>
      </c>
      <c r="BA52" s="71" t="s">
        <v>67</v>
      </c>
      <c r="BB52" s="71" t="s">
        <v>68</v>
      </c>
      <c r="BC52" s="71" t="s">
        <v>69</v>
      </c>
      <c r="BD52" s="72" t="s">
        <v>70</v>
      </c>
      <c r="BE52" s="35"/>
    </row>
    <row r="53" spans="1:57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5"/>
    </row>
    <row r="54" spans="2:90" s="6" customFormat="1" ht="32.4" customHeight="1">
      <c r="B54" s="76"/>
      <c r="C54" s="77" t="s">
        <v>71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0">
        <f>ROUND(SUM(AG55:AG56),2)</f>
        <v>0</v>
      </c>
      <c r="AH54" s="360"/>
      <c r="AI54" s="360"/>
      <c r="AJ54" s="360"/>
      <c r="AK54" s="360"/>
      <c r="AL54" s="360"/>
      <c r="AM54" s="360"/>
      <c r="AN54" s="361">
        <f>SUM(AG54,AT54)</f>
        <v>0</v>
      </c>
      <c r="AO54" s="361"/>
      <c r="AP54" s="361"/>
      <c r="AQ54" s="80" t="s">
        <v>28</v>
      </c>
      <c r="AR54" s="81"/>
      <c r="AS54" s="82">
        <f>ROUND(SUM(AS55:AS56),2)</f>
        <v>0</v>
      </c>
      <c r="AT54" s="83">
        <f>ROUND(SUM(AV54:AW54),2)</f>
        <v>0</v>
      </c>
      <c r="AU54" s="84">
        <f>ROUND(SUM(AU55:AU56),5)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ROUND(SUM(AZ55:AZ56),2)</f>
        <v>0</v>
      </c>
      <c r="BA54" s="83">
        <f>ROUND(SUM(BA55:BA56),2)</f>
        <v>0</v>
      </c>
      <c r="BB54" s="83">
        <f>ROUND(SUM(BB55:BB56),2)</f>
        <v>0</v>
      </c>
      <c r="BC54" s="83">
        <f>ROUND(SUM(BC55:BC56),2)</f>
        <v>0</v>
      </c>
      <c r="BD54" s="85">
        <f>ROUND(SUM(BD55:BD56),2)</f>
        <v>0</v>
      </c>
      <c r="BS54" s="86" t="s">
        <v>72</v>
      </c>
      <c r="BT54" s="86" t="s">
        <v>73</v>
      </c>
      <c r="BU54" s="87" t="s">
        <v>74</v>
      </c>
      <c r="BV54" s="86" t="s">
        <v>75</v>
      </c>
      <c r="BW54" s="86" t="s">
        <v>5</v>
      </c>
      <c r="BX54" s="86" t="s">
        <v>76</v>
      </c>
      <c r="CL54" s="86" t="s">
        <v>19</v>
      </c>
    </row>
    <row r="55" spans="1:91" s="7" customFormat="1" ht="16.5" customHeight="1">
      <c r="A55" s="88" t="s">
        <v>77</v>
      </c>
      <c r="B55" s="89"/>
      <c r="C55" s="90"/>
      <c r="D55" s="359" t="s">
        <v>78</v>
      </c>
      <c r="E55" s="359"/>
      <c r="F55" s="359"/>
      <c r="G55" s="359"/>
      <c r="H55" s="359"/>
      <c r="I55" s="91"/>
      <c r="J55" s="359" t="s">
        <v>79</v>
      </c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7">
        <f>'SO 01 - 1. Zábradlí'!J30</f>
        <v>0</v>
      </c>
      <c r="AH55" s="358"/>
      <c r="AI55" s="358"/>
      <c r="AJ55" s="358"/>
      <c r="AK55" s="358"/>
      <c r="AL55" s="358"/>
      <c r="AM55" s="358"/>
      <c r="AN55" s="357">
        <f>SUM(AG55,AT55)</f>
        <v>0</v>
      </c>
      <c r="AO55" s="358"/>
      <c r="AP55" s="358"/>
      <c r="AQ55" s="92" t="s">
        <v>80</v>
      </c>
      <c r="AR55" s="93"/>
      <c r="AS55" s="94">
        <v>0</v>
      </c>
      <c r="AT55" s="95">
        <f>ROUND(SUM(AV55:AW55),2)</f>
        <v>0</v>
      </c>
      <c r="AU55" s="96">
        <f>'SO 01 - 1. Zábradlí'!P87</f>
        <v>0</v>
      </c>
      <c r="AV55" s="95">
        <f>'SO 01 - 1. Zábradlí'!J33</f>
        <v>0</v>
      </c>
      <c r="AW55" s="95">
        <f>'SO 01 - 1. Zábradlí'!J34</f>
        <v>0</v>
      </c>
      <c r="AX55" s="95">
        <f>'SO 01 - 1. Zábradlí'!J35</f>
        <v>0</v>
      </c>
      <c r="AY55" s="95">
        <f>'SO 01 - 1. Zábradlí'!J36</f>
        <v>0</v>
      </c>
      <c r="AZ55" s="95">
        <f>'SO 01 - 1. Zábradlí'!F33</f>
        <v>0</v>
      </c>
      <c r="BA55" s="95">
        <f>'SO 01 - 1. Zábradlí'!F34</f>
        <v>0</v>
      </c>
      <c r="BB55" s="95">
        <f>'SO 01 - 1. Zábradlí'!F35</f>
        <v>0</v>
      </c>
      <c r="BC55" s="95">
        <f>'SO 01 - 1. Zábradlí'!F36</f>
        <v>0</v>
      </c>
      <c r="BD55" s="97">
        <f>'SO 01 - 1. Zábradlí'!F37</f>
        <v>0</v>
      </c>
      <c r="BT55" s="98" t="s">
        <v>81</v>
      </c>
      <c r="BV55" s="98" t="s">
        <v>75</v>
      </c>
      <c r="BW55" s="98" t="s">
        <v>82</v>
      </c>
      <c r="BX55" s="98" t="s">
        <v>5</v>
      </c>
      <c r="CL55" s="98" t="s">
        <v>83</v>
      </c>
      <c r="CM55" s="98" t="s">
        <v>84</v>
      </c>
    </row>
    <row r="56" spans="1:91" s="7" customFormat="1" ht="16.5" customHeight="1">
      <c r="A56" s="88" t="s">
        <v>77</v>
      </c>
      <c r="B56" s="89"/>
      <c r="C56" s="90"/>
      <c r="D56" s="359" t="s">
        <v>85</v>
      </c>
      <c r="E56" s="359"/>
      <c r="F56" s="359"/>
      <c r="G56" s="359"/>
      <c r="H56" s="359"/>
      <c r="I56" s="91"/>
      <c r="J56" s="359" t="s">
        <v>86</v>
      </c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7">
        <f>'VON - Vedlejší a ostatní ...'!J30</f>
        <v>0</v>
      </c>
      <c r="AH56" s="358"/>
      <c r="AI56" s="358"/>
      <c r="AJ56" s="358"/>
      <c r="AK56" s="358"/>
      <c r="AL56" s="358"/>
      <c r="AM56" s="358"/>
      <c r="AN56" s="357">
        <f>SUM(AG56,AT56)</f>
        <v>0</v>
      </c>
      <c r="AO56" s="358"/>
      <c r="AP56" s="358"/>
      <c r="AQ56" s="92" t="s">
        <v>85</v>
      </c>
      <c r="AR56" s="93"/>
      <c r="AS56" s="99">
        <v>0</v>
      </c>
      <c r="AT56" s="100">
        <f>ROUND(SUM(AV56:AW56),2)</f>
        <v>0</v>
      </c>
      <c r="AU56" s="101">
        <f>'VON - Vedlejší a ostatní ...'!P83</f>
        <v>0</v>
      </c>
      <c r="AV56" s="100">
        <f>'VON - Vedlejší a ostatní ...'!J33</f>
        <v>0</v>
      </c>
      <c r="AW56" s="100">
        <f>'VON - Vedlejší a ostatní ...'!J34</f>
        <v>0</v>
      </c>
      <c r="AX56" s="100">
        <f>'VON - Vedlejší a ostatní ...'!J35</f>
        <v>0</v>
      </c>
      <c r="AY56" s="100">
        <f>'VON - Vedlejší a ostatní ...'!J36</f>
        <v>0</v>
      </c>
      <c r="AZ56" s="100">
        <f>'VON - Vedlejší a ostatní ...'!F33</f>
        <v>0</v>
      </c>
      <c r="BA56" s="100">
        <f>'VON - Vedlejší a ostatní ...'!F34</f>
        <v>0</v>
      </c>
      <c r="BB56" s="100">
        <f>'VON - Vedlejší a ostatní ...'!F35</f>
        <v>0</v>
      </c>
      <c r="BC56" s="100">
        <f>'VON - Vedlejší a ostatní ...'!F36</f>
        <v>0</v>
      </c>
      <c r="BD56" s="102">
        <f>'VON - Vedlejší a ostatní ...'!F37</f>
        <v>0</v>
      </c>
      <c r="BT56" s="98" t="s">
        <v>81</v>
      </c>
      <c r="BV56" s="98" t="s">
        <v>75</v>
      </c>
      <c r="BW56" s="98" t="s">
        <v>87</v>
      </c>
      <c r="BX56" s="98" t="s">
        <v>5</v>
      </c>
      <c r="CL56" s="98" t="s">
        <v>83</v>
      </c>
      <c r="CM56" s="98" t="s">
        <v>84</v>
      </c>
    </row>
    <row r="57" spans="1:57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2" customFormat="1" ht="6.9" customHeight="1">
      <c r="A58" s="35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algorithmName="SHA-512" hashValue="NJY7t3Ql2f7NBl7jZdZy3k2OknH2xZeOgqEOrRsD3z/w0TrH/ja+UU/w4zlmUoiitfndLNZFn/i/JljDvH04Rw==" saltValue="U31ZXs6VHPYQxIBefAP3dLMsylkbUlZsYvbflM2cHW/tl6ArqJsC17ZuoeLQGU1hyJk3hBseooUff1jGUXkdvw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1 - 1. Zábradlí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1"/>
  <sheetViews>
    <sheetView showGridLines="0" workbookViewId="0" topLeftCell="A10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82</v>
      </c>
    </row>
    <row r="3" spans="2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84</v>
      </c>
    </row>
    <row r="4" spans="2:46" s="1" customFormat="1" ht="24.9" customHeight="1">
      <c r="B4" s="21"/>
      <c r="D4" s="105" t="s">
        <v>88</v>
      </c>
      <c r="L4" s="21"/>
      <c r="M4" s="106" t="s">
        <v>10</v>
      </c>
      <c r="AT4" s="18" t="s">
        <v>34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63" t="str">
        <f>'Rekapitulace stavby'!K6</f>
        <v>VD Rudolfov, oprava a rekonstrukce objektu soustavy, Bedřichov - Rudolfov (zábradlí)</v>
      </c>
      <c r="F7" s="364"/>
      <c r="G7" s="364"/>
      <c r="H7" s="364"/>
      <c r="L7" s="21"/>
    </row>
    <row r="8" spans="1:31" s="2" customFormat="1" ht="12" customHeight="1">
      <c r="A8" s="35"/>
      <c r="B8" s="40"/>
      <c r="C8" s="35"/>
      <c r="D8" s="107" t="s">
        <v>89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5" t="s">
        <v>90</v>
      </c>
      <c r="F9" s="366"/>
      <c r="G9" s="366"/>
      <c r="H9" s="36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83</v>
      </c>
      <c r="G11" s="35"/>
      <c r="H11" s="35"/>
      <c r="I11" s="107" t="s">
        <v>20</v>
      </c>
      <c r="J11" s="109" t="s">
        <v>21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12. 7. 2021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26</v>
      </c>
      <c r="E14" s="35"/>
      <c r="F14" s="35"/>
      <c r="G14" s="35"/>
      <c r="H14" s="35"/>
      <c r="I14" s="107" t="s">
        <v>27</v>
      </c>
      <c r="J14" s="109" t="s">
        <v>28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29</v>
      </c>
      <c r="F15" s="35"/>
      <c r="G15" s="35"/>
      <c r="H15" s="35"/>
      <c r="I15" s="107" t="s">
        <v>30</v>
      </c>
      <c r="J15" s="109" t="s">
        <v>28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31</v>
      </c>
      <c r="E17" s="35"/>
      <c r="F17" s="35"/>
      <c r="G17" s="35"/>
      <c r="H17" s="35"/>
      <c r="I17" s="107" t="s">
        <v>27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7" t="str">
        <f>'Rekapitulace stavby'!E14</f>
        <v>Vyplň údaj</v>
      </c>
      <c r="F18" s="368"/>
      <c r="G18" s="368"/>
      <c r="H18" s="368"/>
      <c r="I18" s="107" t="s">
        <v>30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33</v>
      </c>
      <c r="E20" s="35"/>
      <c r="F20" s="35"/>
      <c r="G20" s="35"/>
      <c r="H20" s="35"/>
      <c r="I20" s="107" t="s">
        <v>27</v>
      </c>
      <c r="J20" s="109" t="s">
        <v>28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29</v>
      </c>
      <c r="F21" s="35"/>
      <c r="G21" s="35"/>
      <c r="H21" s="35"/>
      <c r="I21" s="107" t="s">
        <v>30</v>
      </c>
      <c r="J21" s="109" t="s">
        <v>28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35</v>
      </c>
      <c r="E23" s="35"/>
      <c r="F23" s="35"/>
      <c r="G23" s="35"/>
      <c r="H23" s="35"/>
      <c r="I23" s="107" t="s">
        <v>27</v>
      </c>
      <c r="J23" s="109" t="s">
        <v>28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36</v>
      </c>
      <c r="F24" s="35"/>
      <c r="G24" s="35"/>
      <c r="H24" s="35"/>
      <c r="I24" s="107" t="s">
        <v>30</v>
      </c>
      <c r="J24" s="109" t="s">
        <v>28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37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23.25" customHeight="1">
      <c r="A27" s="111"/>
      <c r="B27" s="112"/>
      <c r="C27" s="111"/>
      <c r="D27" s="111"/>
      <c r="E27" s="369" t="s">
        <v>91</v>
      </c>
      <c r="F27" s="369"/>
      <c r="G27" s="369"/>
      <c r="H27" s="36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39</v>
      </c>
      <c r="E30" s="35"/>
      <c r="F30" s="35"/>
      <c r="G30" s="35"/>
      <c r="H30" s="35"/>
      <c r="I30" s="35"/>
      <c r="J30" s="116">
        <f>ROUND(J87,2)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17" t="s">
        <v>41</v>
      </c>
      <c r="G32" s="35"/>
      <c r="H32" s="35"/>
      <c r="I32" s="117" t="s">
        <v>40</v>
      </c>
      <c r="J32" s="117" t="s">
        <v>42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118" t="s">
        <v>43</v>
      </c>
      <c r="E33" s="107" t="s">
        <v>44</v>
      </c>
      <c r="F33" s="119">
        <f>ROUND((SUM(BE87:BE250)),2)</f>
        <v>0</v>
      </c>
      <c r="G33" s="35"/>
      <c r="H33" s="35"/>
      <c r="I33" s="120">
        <v>0.21</v>
      </c>
      <c r="J33" s="119">
        <f>ROUND(((SUM(BE87:BE250))*I33),2)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7" t="s">
        <v>45</v>
      </c>
      <c r="F34" s="119">
        <f>ROUND((SUM(BF87:BF250)),2)</f>
        <v>0</v>
      </c>
      <c r="G34" s="35"/>
      <c r="H34" s="35"/>
      <c r="I34" s="120">
        <v>0.15</v>
      </c>
      <c r="J34" s="119">
        <f>ROUND(((SUM(BF87:BF250))*I34),2)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07" t="s">
        <v>43</v>
      </c>
      <c r="E35" s="107" t="s">
        <v>46</v>
      </c>
      <c r="F35" s="119">
        <f>ROUND((SUM(BG87:BG250)),2)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07" t="s">
        <v>47</v>
      </c>
      <c r="F36" s="119">
        <f>ROUND((SUM(BH87:BH250)),2)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7" t="s">
        <v>48</v>
      </c>
      <c r="F37" s="119">
        <f>ROUND((SUM(BI87:BI250)),2)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0" t="str">
        <f>E7</f>
        <v>VD Rudolfov, oprava a rekonstrukce objektu soustavy, Bedřichov - Rudolfov (zábradlí)</v>
      </c>
      <c r="F48" s="371"/>
      <c r="G48" s="371"/>
      <c r="H48" s="37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89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2" t="str">
        <f>E9</f>
        <v>SO 01 - 1. Zábradlí</v>
      </c>
      <c r="F50" s="372"/>
      <c r="G50" s="372"/>
      <c r="H50" s="37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>Liberec</v>
      </c>
      <c r="G52" s="37"/>
      <c r="H52" s="37"/>
      <c r="I52" s="30" t="s">
        <v>24</v>
      </c>
      <c r="J52" s="61" t="str">
        <f>IF(J12="","",J12)</f>
        <v>12. 7. 2021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05" customHeight="1">
      <c r="A54" s="35"/>
      <c r="B54" s="36"/>
      <c r="C54" s="30" t="s">
        <v>26</v>
      </c>
      <c r="D54" s="37"/>
      <c r="E54" s="37"/>
      <c r="F54" s="28" t="str">
        <f>E15</f>
        <v>Povodí Labe, státní podnik, OIČ, Hradec Králové</v>
      </c>
      <c r="G54" s="37"/>
      <c r="H54" s="37"/>
      <c r="I54" s="30" t="s">
        <v>33</v>
      </c>
      <c r="J54" s="33" t="str">
        <f>E21</f>
        <v>Povodí Labe, státní podnik, OIČ, Hradec Králové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>
      <c r="A55" s="35"/>
      <c r="B55" s="36"/>
      <c r="C55" s="30" t="s">
        <v>31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Ing. Eva Morkesová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35" t="s">
        <v>71</v>
      </c>
      <c r="D59" s="37"/>
      <c r="E59" s="37"/>
      <c r="F59" s="37"/>
      <c r="G59" s="37"/>
      <c r="H59" s="37"/>
      <c r="I59" s="37"/>
      <c r="J59" s="79">
        <f>J87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" customHeight="1">
      <c r="B60" s="136"/>
      <c r="C60" s="137"/>
      <c r="D60" s="138" t="s">
        <v>96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5" customHeight="1">
      <c r="B61" s="142"/>
      <c r="C61" s="143"/>
      <c r="D61" s="144" t="s">
        <v>97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10" customFormat="1" ht="19.95" customHeight="1">
      <c r="B62" s="142"/>
      <c r="C62" s="143"/>
      <c r="D62" s="144" t="s">
        <v>98</v>
      </c>
      <c r="E62" s="145"/>
      <c r="F62" s="145"/>
      <c r="G62" s="145"/>
      <c r="H62" s="145"/>
      <c r="I62" s="145"/>
      <c r="J62" s="146">
        <f>J102</f>
        <v>0</v>
      </c>
      <c r="K62" s="143"/>
      <c r="L62" s="147"/>
    </row>
    <row r="63" spans="2:12" s="10" customFormat="1" ht="19.95" customHeight="1">
      <c r="B63" s="142"/>
      <c r="C63" s="143"/>
      <c r="D63" s="144" t="s">
        <v>99</v>
      </c>
      <c r="E63" s="145"/>
      <c r="F63" s="145"/>
      <c r="G63" s="145"/>
      <c r="H63" s="145"/>
      <c r="I63" s="145"/>
      <c r="J63" s="146">
        <f>J116</f>
        <v>0</v>
      </c>
      <c r="K63" s="143"/>
      <c r="L63" s="147"/>
    </row>
    <row r="64" spans="2:12" s="10" customFormat="1" ht="19.95" customHeight="1">
      <c r="B64" s="142"/>
      <c r="C64" s="143"/>
      <c r="D64" s="144" t="s">
        <v>100</v>
      </c>
      <c r="E64" s="145"/>
      <c r="F64" s="145"/>
      <c r="G64" s="145"/>
      <c r="H64" s="145"/>
      <c r="I64" s="145"/>
      <c r="J64" s="146">
        <f>J121</f>
        <v>0</v>
      </c>
      <c r="K64" s="143"/>
      <c r="L64" s="147"/>
    </row>
    <row r="65" spans="2:12" s="9" customFormat="1" ht="24.9" customHeight="1">
      <c r="B65" s="136"/>
      <c r="C65" s="137"/>
      <c r="D65" s="138" t="s">
        <v>101</v>
      </c>
      <c r="E65" s="139"/>
      <c r="F65" s="139"/>
      <c r="G65" s="139"/>
      <c r="H65" s="139"/>
      <c r="I65" s="139"/>
      <c r="J65" s="140">
        <f>J134</f>
        <v>0</v>
      </c>
      <c r="K65" s="137"/>
      <c r="L65" s="141"/>
    </row>
    <row r="66" spans="2:12" s="10" customFormat="1" ht="19.95" customHeight="1">
      <c r="B66" s="142"/>
      <c r="C66" s="143"/>
      <c r="D66" s="144" t="s">
        <v>102</v>
      </c>
      <c r="E66" s="145"/>
      <c r="F66" s="145"/>
      <c r="G66" s="145"/>
      <c r="H66" s="145"/>
      <c r="I66" s="145"/>
      <c r="J66" s="146">
        <f>J135</f>
        <v>0</v>
      </c>
      <c r="K66" s="143"/>
      <c r="L66" s="147"/>
    </row>
    <row r="67" spans="2:12" s="10" customFormat="1" ht="19.95" customHeight="1">
      <c r="B67" s="142"/>
      <c r="C67" s="143"/>
      <c r="D67" s="144" t="s">
        <v>103</v>
      </c>
      <c r="E67" s="145"/>
      <c r="F67" s="145"/>
      <c r="G67" s="145"/>
      <c r="H67" s="145"/>
      <c r="I67" s="145"/>
      <c r="J67" s="146">
        <f>J191</f>
        <v>0</v>
      </c>
      <c r="K67" s="143"/>
      <c r="L67" s="147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" customHeight="1">
      <c r="A69" s="35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" customHeight="1">
      <c r="A73" s="35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" customHeight="1">
      <c r="A74" s="35"/>
      <c r="B74" s="36"/>
      <c r="C74" s="24" t="s">
        <v>104</v>
      </c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70" t="str">
        <f>E7</f>
        <v>VD Rudolfov, oprava a rekonstrukce objektu soustavy, Bedřichov - Rudolfov (zábradlí)</v>
      </c>
      <c r="F77" s="371"/>
      <c r="G77" s="371"/>
      <c r="H77" s="371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89</v>
      </c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42" t="str">
        <f>E9</f>
        <v>SO 01 - 1. Zábradlí</v>
      </c>
      <c r="F79" s="372"/>
      <c r="G79" s="372"/>
      <c r="H79" s="372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22</v>
      </c>
      <c r="D81" s="37"/>
      <c r="E81" s="37"/>
      <c r="F81" s="28" t="str">
        <f>F12</f>
        <v>Liberec</v>
      </c>
      <c r="G81" s="37"/>
      <c r="H81" s="37"/>
      <c r="I81" s="30" t="s">
        <v>24</v>
      </c>
      <c r="J81" s="61" t="str">
        <f>IF(J12="","",J12)</f>
        <v>12. 7. 2021</v>
      </c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40.05" customHeight="1">
      <c r="A83" s="35"/>
      <c r="B83" s="36"/>
      <c r="C83" s="30" t="s">
        <v>26</v>
      </c>
      <c r="D83" s="37"/>
      <c r="E83" s="37"/>
      <c r="F83" s="28" t="str">
        <f>E15</f>
        <v>Povodí Labe, státní podnik, OIČ, Hradec Králové</v>
      </c>
      <c r="G83" s="37"/>
      <c r="H83" s="37"/>
      <c r="I83" s="30" t="s">
        <v>33</v>
      </c>
      <c r="J83" s="33" t="str">
        <f>E21</f>
        <v>Povodí Labe, státní podnik, OIČ, Hradec Králové</v>
      </c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15" customHeight="1">
      <c r="A84" s="35"/>
      <c r="B84" s="36"/>
      <c r="C84" s="30" t="s">
        <v>31</v>
      </c>
      <c r="D84" s="37"/>
      <c r="E84" s="37"/>
      <c r="F84" s="28" t="str">
        <f>IF(E18="","",E18)</f>
        <v>Vyplň údaj</v>
      </c>
      <c r="G84" s="37"/>
      <c r="H84" s="37"/>
      <c r="I84" s="30" t="s">
        <v>35</v>
      </c>
      <c r="J84" s="33" t="str">
        <f>E24</f>
        <v>Ing. Eva Morkesová</v>
      </c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8"/>
      <c r="B86" s="149"/>
      <c r="C86" s="150" t="s">
        <v>105</v>
      </c>
      <c r="D86" s="151" t="s">
        <v>58</v>
      </c>
      <c r="E86" s="151" t="s">
        <v>54</v>
      </c>
      <c r="F86" s="151" t="s">
        <v>55</v>
      </c>
      <c r="G86" s="151" t="s">
        <v>106</v>
      </c>
      <c r="H86" s="151" t="s">
        <v>107</v>
      </c>
      <c r="I86" s="151" t="s">
        <v>108</v>
      </c>
      <c r="J86" s="151" t="s">
        <v>94</v>
      </c>
      <c r="K86" s="152" t="s">
        <v>109</v>
      </c>
      <c r="L86" s="153"/>
      <c r="M86" s="70" t="s">
        <v>28</v>
      </c>
      <c r="N86" s="71" t="s">
        <v>43</v>
      </c>
      <c r="O86" s="71" t="s">
        <v>110</v>
      </c>
      <c r="P86" s="71" t="s">
        <v>111</v>
      </c>
      <c r="Q86" s="71" t="s">
        <v>112</v>
      </c>
      <c r="R86" s="71" t="s">
        <v>113</v>
      </c>
      <c r="S86" s="71" t="s">
        <v>114</v>
      </c>
      <c r="T86" s="72" t="s">
        <v>115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8" customHeight="1">
      <c r="A87" s="35"/>
      <c r="B87" s="36"/>
      <c r="C87" s="77" t="s">
        <v>116</v>
      </c>
      <c r="D87" s="37"/>
      <c r="E87" s="37"/>
      <c r="F87" s="37"/>
      <c r="G87" s="37"/>
      <c r="H87" s="37"/>
      <c r="I87" s="37"/>
      <c r="J87" s="154">
        <f>BK87</f>
        <v>0</v>
      </c>
      <c r="K87" s="37"/>
      <c r="L87" s="40"/>
      <c r="M87" s="73"/>
      <c r="N87" s="155"/>
      <c r="O87" s="74"/>
      <c r="P87" s="156">
        <f>P88+P134</f>
        <v>0</v>
      </c>
      <c r="Q87" s="74"/>
      <c r="R87" s="156">
        <f>R88+R134</f>
        <v>2.1911464</v>
      </c>
      <c r="S87" s="74"/>
      <c r="T87" s="157">
        <f>T88+T134</f>
        <v>1.066446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72</v>
      </c>
      <c r="AU87" s="18" t="s">
        <v>95</v>
      </c>
      <c r="BK87" s="158">
        <f>BK88+BK134</f>
        <v>0</v>
      </c>
    </row>
    <row r="88" spans="2:63" s="12" customFormat="1" ht="25.95" customHeight="1">
      <c r="B88" s="159"/>
      <c r="C88" s="160"/>
      <c r="D88" s="161" t="s">
        <v>72</v>
      </c>
      <c r="E88" s="162" t="s">
        <v>117</v>
      </c>
      <c r="F88" s="162" t="s">
        <v>118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P89+P102+P116+P121</f>
        <v>0</v>
      </c>
      <c r="Q88" s="167"/>
      <c r="R88" s="168">
        <f>R89+R102+R116+R121</f>
        <v>0.40460556000000003</v>
      </c>
      <c r="S88" s="167"/>
      <c r="T88" s="169">
        <f>T89+T102+T116+T121</f>
        <v>0</v>
      </c>
      <c r="AR88" s="170" t="s">
        <v>81</v>
      </c>
      <c r="AT88" s="171" t="s">
        <v>72</v>
      </c>
      <c r="AU88" s="171" t="s">
        <v>73</v>
      </c>
      <c r="AY88" s="170" t="s">
        <v>119</v>
      </c>
      <c r="BK88" s="172">
        <f>BK89+BK102+BK116+BK121</f>
        <v>0</v>
      </c>
    </row>
    <row r="89" spans="2:63" s="12" customFormat="1" ht="22.8" customHeight="1">
      <c r="B89" s="159"/>
      <c r="C89" s="160"/>
      <c r="D89" s="161" t="s">
        <v>72</v>
      </c>
      <c r="E89" s="173" t="s">
        <v>84</v>
      </c>
      <c r="F89" s="173" t="s">
        <v>120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SUM(P90:P101)</f>
        <v>0</v>
      </c>
      <c r="Q89" s="167"/>
      <c r="R89" s="168">
        <f>SUM(R90:R101)</f>
        <v>0.28298</v>
      </c>
      <c r="S89" s="167"/>
      <c r="T89" s="169">
        <f>SUM(T90:T101)</f>
        <v>0</v>
      </c>
      <c r="AR89" s="170" t="s">
        <v>81</v>
      </c>
      <c r="AT89" s="171" t="s">
        <v>72</v>
      </c>
      <c r="AU89" s="171" t="s">
        <v>81</v>
      </c>
      <c r="AY89" s="170" t="s">
        <v>119</v>
      </c>
      <c r="BK89" s="172">
        <f>SUM(BK90:BK101)</f>
        <v>0</v>
      </c>
    </row>
    <row r="90" spans="1:65" s="2" customFormat="1" ht="21.75" customHeight="1">
      <c r="A90" s="35"/>
      <c r="B90" s="36"/>
      <c r="C90" s="175" t="s">
        <v>81</v>
      </c>
      <c r="D90" s="175" t="s">
        <v>121</v>
      </c>
      <c r="E90" s="176" t="s">
        <v>122</v>
      </c>
      <c r="F90" s="177" t="s">
        <v>123</v>
      </c>
      <c r="G90" s="178" t="s">
        <v>124</v>
      </c>
      <c r="H90" s="179">
        <v>4.5</v>
      </c>
      <c r="I90" s="180"/>
      <c r="J90" s="181">
        <f>ROUND(I90*H90,2)</f>
        <v>0</v>
      </c>
      <c r="K90" s="177" t="s">
        <v>28</v>
      </c>
      <c r="L90" s="40"/>
      <c r="M90" s="182" t="s">
        <v>28</v>
      </c>
      <c r="N90" s="183" t="s">
        <v>46</v>
      </c>
      <c r="O90" s="66"/>
      <c r="P90" s="184">
        <f>O90*H90</f>
        <v>0</v>
      </c>
      <c r="Q90" s="184">
        <v>0.00044</v>
      </c>
      <c r="R90" s="184">
        <f>Q90*H90</f>
        <v>0.00198</v>
      </c>
      <c r="S90" s="184">
        <v>0</v>
      </c>
      <c r="T90" s="185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6" t="s">
        <v>125</v>
      </c>
      <c r="AT90" s="186" t="s">
        <v>121</v>
      </c>
      <c r="AU90" s="186" t="s">
        <v>84</v>
      </c>
      <c r="AY90" s="18" t="s">
        <v>119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8" t="s">
        <v>125</v>
      </c>
      <c r="BK90" s="187">
        <f>ROUND(I90*H90,2)</f>
        <v>0</v>
      </c>
      <c r="BL90" s="18" t="s">
        <v>125</v>
      </c>
      <c r="BM90" s="186" t="s">
        <v>126</v>
      </c>
    </row>
    <row r="91" spans="1:47" s="2" customFormat="1" ht="10.2">
      <c r="A91" s="35"/>
      <c r="B91" s="36"/>
      <c r="C91" s="37"/>
      <c r="D91" s="188" t="s">
        <v>127</v>
      </c>
      <c r="E91" s="37"/>
      <c r="F91" s="189" t="s">
        <v>128</v>
      </c>
      <c r="G91" s="37"/>
      <c r="H91" s="37"/>
      <c r="I91" s="190"/>
      <c r="J91" s="37"/>
      <c r="K91" s="37"/>
      <c r="L91" s="40"/>
      <c r="M91" s="191"/>
      <c r="N91" s="192"/>
      <c r="O91" s="66"/>
      <c r="P91" s="66"/>
      <c r="Q91" s="66"/>
      <c r="R91" s="66"/>
      <c r="S91" s="66"/>
      <c r="T91" s="67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127</v>
      </c>
      <c r="AU91" s="18" t="s">
        <v>84</v>
      </c>
    </row>
    <row r="92" spans="2:51" s="13" customFormat="1" ht="10.2">
      <c r="B92" s="193"/>
      <c r="C92" s="194"/>
      <c r="D92" s="188" t="s">
        <v>129</v>
      </c>
      <c r="E92" s="195" t="s">
        <v>28</v>
      </c>
      <c r="F92" s="196" t="s">
        <v>130</v>
      </c>
      <c r="G92" s="194"/>
      <c r="H92" s="195" t="s">
        <v>28</v>
      </c>
      <c r="I92" s="197"/>
      <c r="J92" s="194"/>
      <c r="K92" s="194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129</v>
      </c>
      <c r="AU92" s="202" t="s">
        <v>84</v>
      </c>
      <c r="AV92" s="13" t="s">
        <v>81</v>
      </c>
      <c r="AW92" s="13" t="s">
        <v>34</v>
      </c>
      <c r="AX92" s="13" t="s">
        <v>73</v>
      </c>
      <c r="AY92" s="202" t="s">
        <v>119</v>
      </c>
    </row>
    <row r="93" spans="2:51" s="14" customFormat="1" ht="10.2">
      <c r="B93" s="203"/>
      <c r="C93" s="204"/>
      <c r="D93" s="188" t="s">
        <v>129</v>
      </c>
      <c r="E93" s="205" t="s">
        <v>28</v>
      </c>
      <c r="F93" s="206" t="s">
        <v>131</v>
      </c>
      <c r="G93" s="204"/>
      <c r="H93" s="207">
        <v>4.5</v>
      </c>
      <c r="I93" s="208"/>
      <c r="J93" s="204"/>
      <c r="K93" s="204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129</v>
      </c>
      <c r="AU93" s="213" t="s">
        <v>84</v>
      </c>
      <c r="AV93" s="14" t="s">
        <v>84</v>
      </c>
      <c r="AW93" s="14" t="s">
        <v>34</v>
      </c>
      <c r="AX93" s="14" t="s">
        <v>81</v>
      </c>
      <c r="AY93" s="213" t="s">
        <v>119</v>
      </c>
    </row>
    <row r="94" spans="1:65" s="2" customFormat="1" ht="16.5" customHeight="1">
      <c r="A94" s="35"/>
      <c r="B94" s="36"/>
      <c r="C94" s="175" t="s">
        <v>84</v>
      </c>
      <c r="D94" s="175" t="s">
        <v>121</v>
      </c>
      <c r="E94" s="176" t="s">
        <v>132</v>
      </c>
      <c r="F94" s="177" t="s">
        <v>133</v>
      </c>
      <c r="G94" s="178" t="s">
        <v>124</v>
      </c>
      <c r="H94" s="179">
        <v>29.7</v>
      </c>
      <c r="I94" s="180"/>
      <c r="J94" s="181">
        <f>ROUND(I94*H94,2)</f>
        <v>0</v>
      </c>
      <c r="K94" s="177" t="s">
        <v>28</v>
      </c>
      <c r="L94" s="40"/>
      <c r="M94" s="182" t="s">
        <v>28</v>
      </c>
      <c r="N94" s="183" t="s">
        <v>46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125</v>
      </c>
      <c r="AT94" s="186" t="s">
        <v>121</v>
      </c>
      <c r="AU94" s="186" t="s">
        <v>84</v>
      </c>
      <c r="AY94" s="18" t="s">
        <v>119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8" t="s">
        <v>125</v>
      </c>
      <c r="BK94" s="187">
        <f>ROUND(I94*H94,2)</f>
        <v>0</v>
      </c>
      <c r="BL94" s="18" t="s">
        <v>125</v>
      </c>
      <c r="BM94" s="186" t="s">
        <v>134</v>
      </c>
    </row>
    <row r="95" spans="1:47" s="2" customFormat="1" ht="19.2">
      <c r="A95" s="35"/>
      <c r="B95" s="36"/>
      <c r="C95" s="37"/>
      <c r="D95" s="188" t="s">
        <v>127</v>
      </c>
      <c r="E95" s="37"/>
      <c r="F95" s="189" t="s">
        <v>135</v>
      </c>
      <c r="G95" s="37"/>
      <c r="H95" s="37"/>
      <c r="I95" s="190"/>
      <c r="J95" s="37"/>
      <c r="K95" s="37"/>
      <c r="L95" s="40"/>
      <c r="M95" s="191"/>
      <c r="N95" s="192"/>
      <c r="O95" s="66"/>
      <c r="P95" s="66"/>
      <c r="Q95" s="66"/>
      <c r="R95" s="66"/>
      <c r="S95" s="66"/>
      <c r="T95" s="67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127</v>
      </c>
      <c r="AU95" s="18" t="s">
        <v>84</v>
      </c>
    </row>
    <row r="96" spans="2:51" s="13" customFormat="1" ht="10.2">
      <c r="B96" s="193"/>
      <c r="C96" s="194"/>
      <c r="D96" s="188" t="s">
        <v>129</v>
      </c>
      <c r="E96" s="195" t="s">
        <v>28</v>
      </c>
      <c r="F96" s="196" t="s">
        <v>136</v>
      </c>
      <c r="G96" s="194"/>
      <c r="H96" s="195" t="s">
        <v>28</v>
      </c>
      <c r="I96" s="197"/>
      <c r="J96" s="194"/>
      <c r="K96" s="194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129</v>
      </c>
      <c r="AU96" s="202" t="s">
        <v>84</v>
      </c>
      <c r="AV96" s="13" t="s">
        <v>81</v>
      </c>
      <c r="AW96" s="13" t="s">
        <v>34</v>
      </c>
      <c r="AX96" s="13" t="s">
        <v>73</v>
      </c>
      <c r="AY96" s="202" t="s">
        <v>119</v>
      </c>
    </row>
    <row r="97" spans="2:51" s="14" customFormat="1" ht="10.2">
      <c r="B97" s="203"/>
      <c r="C97" s="204"/>
      <c r="D97" s="188" t="s">
        <v>129</v>
      </c>
      <c r="E97" s="205" t="s">
        <v>28</v>
      </c>
      <c r="F97" s="206" t="s">
        <v>137</v>
      </c>
      <c r="G97" s="204"/>
      <c r="H97" s="207">
        <v>29.7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129</v>
      </c>
      <c r="AU97" s="213" t="s">
        <v>84</v>
      </c>
      <c r="AV97" s="14" t="s">
        <v>84</v>
      </c>
      <c r="AW97" s="14" t="s">
        <v>34</v>
      </c>
      <c r="AX97" s="14" t="s">
        <v>81</v>
      </c>
      <c r="AY97" s="213" t="s">
        <v>119</v>
      </c>
    </row>
    <row r="98" spans="1:65" s="2" customFormat="1" ht="16.5" customHeight="1">
      <c r="A98" s="35"/>
      <c r="B98" s="36"/>
      <c r="C98" s="214" t="s">
        <v>138</v>
      </c>
      <c r="D98" s="214" t="s">
        <v>139</v>
      </c>
      <c r="E98" s="215" t="s">
        <v>140</v>
      </c>
      <c r="F98" s="216" t="s">
        <v>141</v>
      </c>
      <c r="G98" s="217" t="s">
        <v>142</v>
      </c>
      <c r="H98" s="218">
        <v>0.281</v>
      </c>
      <c r="I98" s="219"/>
      <c r="J98" s="220">
        <f>ROUND(I98*H98,2)</f>
        <v>0</v>
      </c>
      <c r="K98" s="216" t="s">
        <v>28</v>
      </c>
      <c r="L98" s="221"/>
      <c r="M98" s="222" t="s">
        <v>28</v>
      </c>
      <c r="N98" s="223" t="s">
        <v>46</v>
      </c>
      <c r="O98" s="66"/>
      <c r="P98" s="184">
        <f>O98*H98</f>
        <v>0</v>
      </c>
      <c r="Q98" s="184">
        <v>1</v>
      </c>
      <c r="R98" s="184">
        <f>Q98*H98</f>
        <v>0.281</v>
      </c>
      <c r="S98" s="184">
        <v>0</v>
      </c>
      <c r="T98" s="185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6" t="s">
        <v>143</v>
      </c>
      <c r="AT98" s="186" t="s">
        <v>139</v>
      </c>
      <c r="AU98" s="186" t="s">
        <v>84</v>
      </c>
      <c r="AY98" s="18" t="s">
        <v>119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8" t="s">
        <v>125</v>
      </c>
      <c r="BK98" s="187">
        <f>ROUND(I98*H98,2)</f>
        <v>0</v>
      </c>
      <c r="BL98" s="18" t="s">
        <v>144</v>
      </c>
      <c r="BM98" s="186" t="s">
        <v>145</v>
      </c>
    </row>
    <row r="99" spans="1:47" s="2" customFormat="1" ht="10.2">
      <c r="A99" s="35"/>
      <c r="B99" s="36"/>
      <c r="C99" s="37"/>
      <c r="D99" s="188" t="s">
        <v>127</v>
      </c>
      <c r="E99" s="37"/>
      <c r="F99" s="189" t="s">
        <v>141</v>
      </c>
      <c r="G99" s="37"/>
      <c r="H99" s="37"/>
      <c r="I99" s="190"/>
      <c r="J99" s="37"/>
      <c r="K99" s="37"/>
      <c r="L99" s="40"/>
      <c r="M99" s="191"/>
      <c r="N99" s="192"/>
      <c r="O99" s="66"/>
      <c r="P99" s="66"/>
      <c r="Q99" s="66"/>
      <c r="R99" s="66"/>
      <c r="S99" s="66"/>
      <c r="T99" s="67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127</v>
      </c>
      <c r="AU99" s="18" t="s">
        <v>84</v>
      </c>
    </row>
    <row r="100" spans="2:51" s="13" customFormat="1" ht="10.2">
      <c r="B100" s="193"/>
      <c r="C100" s="194"/>
      <c r="D100" s="188" t="s">
        <v>129</v>
      </c>
      <c r="E100" s="195" t="s">
        <v>28</v>
      </c>
      <c r="F100" s="196" t="s">
        <v>146</v>
      </c>
      <c r="G100" s="194"/>
      <c r="H100" s="195" t="s">
        <v>28</v>
      </c>
      <c r="I100" s="197"/>
      <c r="J100" s="194"/>
      <c r="K100" s="194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129</v>
      </c>
      <c r="AU100" s="202" t="s">
        <v>84</v>
      </c>
      <c r="AV100" s="13" t="s">
        <v>81</v>
      </c>
      <c r="AW100" s="13" t="s">
        <v>34</v>
      </c>
      <c r="AX100" s="13" t="s">
        <v>73</v>
      </c>
      <c r="AY100" s="202" t="s">
        <v>119</v>
      </c>
    </row>
    <row r="101" spans="2:51" s="14" customFormat="1" ht="10.2">
      <c r="B101" s="203"/>
      <c r="C101" s="204"/>
      <c r="D101" s="188" t="s">
        <v>129</v>
      </c>
      <c r="E101" s="205" t="s">
        <v>28</v>
      </c>
      <c r="F101" s="206" t="s">
        <v>147</v>
      </c>
      <c r="G101" s="204"/>
      <c r="H101" s="207">
        <v>0.281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129</v>
      </c>
      <c r="AU101" s="213" t="s">
        <v>84</v>
      </c>
      <c r="AV101" s="14" t="s">
        <v>84</v>
      </c>
      <c r="AW101" s="14" t="s">
        <v>34</v>
      </c>
      <c r="AX101" s="14" t="s">
        <v>81</v>
      </c>
      <c r="AY101" s="213" t="s">
        <v>119</v>
      </c>
    </row>
    <row r="102" spans="2:63" s="12" customFormat="1" ht="22.8" customHeight="1">
      <c r="B102" s="159"/>
      <c r="C102" s="160"/>
      <c r="D102" s="161" t="s">
        <v>72</v>
      </c>
      <c r="E102" s="173" t="s">
        <v>148</v>
      </c>
      <c r="F102" s="173" t="s">
        <v>149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SUM(P103:P115)</f>
        <v>0</v>
      </c>
      <c r="Q102" s="167"/>
      <c r="R102" s="168">
        <f>SUM(R103:R115)</f>
        <v>0.12162556</v>
      </c>
      <c r="S102" s="167"/>
      <c r="T102" s="169">
        <f>SUM(T103:T115)</f>
        <v>0</v>
      </c>
      <c r="AR102" s="170" t="s">
        <v>81</v>
      </c>
      <c r="AT102" s="171" t="s">
        <v>72</v>
      </c>
      <c r="AU102" s="171" t="s">
        <v>81</v>
      </c>
      <c r="AY102" s="170" t="s">
        <v>119</v>
      </c>
      <c r="BK102" s="172">
        <f>SUM(BK103:BK115)</f>
        <v>0</v>
      </c>
    </row>
    <row r="103" spans="1:65" s="2" customFormat="1" ht="16.5" customHeight="1">
      <c r="A103" s="35"/>
      <c r="B103" s="36"/>
      <c r="C103" s="175" t="s">
        <v>125</v>
      </c>
      <c r="D103" s="175" t="s">
        <v>121</v>
      </c>
      <c r="E103" s="176" t="s">
        <v>150</v>
      </c>
      <c r="F103" s="177" t="s">
        <v>151</v>
      </c>
      <c r="G103" s="178" t="s">
        <v>152</v>
      </c>
      <c r="H103" s="179">
        <v>868.754</v>
      </c>
      <c r="I103" s="180"/>
      <c r="J103" s="181">
        <f>ROUND(I103*H103,2)</f>
        <v>0</v>
      </c>
      <c r="K103" s="177" t="s">
        <v>28</v>
      </c>
      <c r="L103" s="40"/>
      <c r="M103" s="182" t="s">
        <v>28</v>
      </c>
      <c r="N103" s="183" t="s">
        <v>46</v>
      </c>
      <c r="O103" s="66"/>
      <c r="P103" s="184">
        <f>O103*H103</f>
        <v>0</v>
      </c>
      <c r="Q103" s="184">
        <v>0.00014</v>
      </c>
      <c r="R103" s="184">
        <f>Q103*H103</f>
        <v>0.12162556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125</v>
      </c>
      <c r="AT103" s="186" t="s">
        <v>121</v>
      </c>
      <c r="AU103" s="186" t="s">
        <v>84</v>
      </c>
      <c r="AY103" s="18" t="s">
        <v>119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" t="s">
        <v>125</v>
      </c>
      <c r="BK103" s="187">
        <f>ROUND(I103*H103,2)</f>
        <v>0</v>
      </c>
      <c r="BL103" s="18" t="s">
        <v>125</v>
      </c>
      <c r="BM103" s="186" t="s">
        <v>153</v>
      </c>
    </row>
    <row r="104" spans="1:47" s="2" customFormat="1" ht="10.2">
      <c r="A104" s="35"/>
      <c r="B104" s="36"/>
      <c r="C104" s="37"/>
      <c r="D104" s="188" t="s">
        <v>127</v>
      </c>
      <c r="E104" s="37"/>
      <c r="F104" s="189" t="s">
        <v>154</v>
      </c>
      <c r="G104" s="37"/>
      <c r="H104" s="37"/>
      <c r="I104" s="190"/>
      <c r="J104" s="37"/>
      <c r="K104" s="37"/>
      <c r="L104" s="40"/>
      <c r="M104" s="191"/>
      <c r="N104" s="192"/>
      <c r="O104" s="66"/>
      <c r="P104" s="66"/>
      <c r="Q104" s="66"/>
      <c r="R104" s="66"/>
      <c r="S104" s="66"/>
      <c r="T104" s="67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127</v>
      </c>
      <c r="AU104" s="18" t="s">
        <v>84</v>
      </c>
    </row>
    <row r="105" spans="2:51" s="13" customFormat="1" ht="10.2">
      <c r="B105" s="193"/>
      <c r="C105" s="194"/>
      <c r="D105" s="188" t="s">
        <v>129</v>
      </c>
      <c r="E105" s="195" t="s">
        <v>28</v>
      </c>
      <c r="F105" s="196" t="s">
        <v>155</v>
      </c>
      <c r="G105" s="194"/>
      <c r="H105" s="195" t="s">
        <v>28</v>
      </c>
      <c r="I105" s="197"/>
      <c r="J105" s="194"/>
      <c r="K105" s="194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129</v>
      </c>
      <c r="AU105" s="202" t="s">
        <v>84</v>
      </c>
      <c r="AV105" s="13" t="s">
        <v>81</v>
      </c>
      <c r="AW105" s="13" t="s">
        <v>34</v>
      </c>
      <c r="AX105" s="13" t="s">
        <v>73</v>
      </c>
      <c r="AY105" s="202" t="s">
        <v>119</v>
      </c>
    </row>
    <row r="106" spans="2:51" s="13" customFormat="1" ht="10.2">
      <c r="B106" s="193"/>
      <c r="C106" s="194"/>
      <c r="D106" s="188" t="s">
        <v>129</v>
      </c>
      <c r="E106" s="195" t="s">
        <v>28</v>
      </c>
      <c r="F106" s="196" t="s">
        <v>156</v>
      </c>
      <c r="G106" s="194"/>
      <c r="H106" s="195" t="s">
        <v>28</v>
      </c>
      <c r="I106" s="197"/>
      <c r="J106" s="194"/>
      <c r="K106" s="194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129</v>
      </c>
      <c r="AU106" s="202" t="s">
        <v>84</v>
      </c>
      <c r="AV106" s="13" t="s">
        <v>81</v>
      </c>
      <c r="AW106" s="13" t="s">
        <v>34</v>
      </c>
      <c r="AX106" s="13" t="s">
        <v>73</v>
      </c>
      <c r="AY106" s="202" t="s">
        <v>119</v>
      </c>
    </row>
    <row r="107" spans="2:51" s="14" customFormat="1" ht="10.2">
      <c r="B107" s="203"/>
      <c r="C107" s="204"/>
      <c r="D107" s="188" t="s">
        <v>129</v>
      </c>
      <c r="E107" s="205" t="s">
        <v>28</v>
      </c>
      <c r="F107" s="206" t="s">
        <v>157</v>
      </c>
      <c r="G107" s="204"/>
      <c r="H107" s="207">
        <v>280.764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129</v>
      </c>
      <c r="AU107" s="213" t="s">
        <v>84</v>
      </c>
      <c r="AV107" s="14" t="s">
        <v>84</v>
      </c>
      <c r="AW107" s="14" t="s">
        <v>34</v>
      </c>
      <c r="AX107" s="14" t="s">
        <v>73</v>
      </c>
      <c r="AY107" s="213" t="s">
        <v>119</v>
      </c>
    </row>
    <row r="108" spans="2:51" s="13" customFormat="1" ht="10.2">
      <c r="B108" s="193"/>
      <c r="C108" s="194"/>
      <c r="D108" s="188" t="s">
        <v>129</v>
      </c>
      <c r="E108" s="195" t="s">
        <v>28</v>
      </c>
      <c r="F108" s="196" t="s">
        <v>158</v>
      </c>
      <c r="G108" s="194"/>
      <c r="H108" s="195" t="s">
        <v>28</v>
      </c>
      <c r="I108" s="197"/>
      <c r="J108" s="194"/>
      <c r="K108" s="194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129</v>
      </c>
      <c r="AU108" s="202" t="s">
        <v>84</v>
      </c>
      <c r="AV108" s="13" t="s">
        <v>81</v>
      </c>
      <c r="AW108" s="13" t="s">
        <v>34</v>
      </c>
      <c r="AX108" s="13" t="s">
        <v>73</v>
      </c>
      <c r="AY108" s="202" t="s">
        <v>119</v>
      </c>
    </row>
    <row r="109" spans="2:51" s="13" customFormat="1" ht="10.2">
      <c r="B109" s="193"/>
      <c r="C109" s="194"/>
      <c r="D109" s="188" t="s">
        <v>129</v>
      </c>
      <c r="E109" s="195" t="s">
        <v>28</v>
      </c>
      <c r="F109" s="196" t="s">
        <v>159</v>
      </c>
      <c r="G109" s="194"/>
      <c r="H109" s="195" t="s">
        <v>28</v>
      </c>
      <c r="I109" s="197"/>
      <c r="J109" s="194"/>
      <c r="K109" s="194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129</v>
      </c>
      <c r="AU109" s="202" t="s">
        <v>84</v>
      </c>
      <c r="AV109" s="13" t="s">
        <v>81</v>
      </c>
      <c r="AW109" s="13" t="s">
        <v>34</v>
      </c>
      <c r="AX109" s="13" t="s">
        <v>73</v>
      </c>
      <c r="AY109" s="202" t="s">
        <v>119</v>
      </c>
    </row>
    <row r="110" spans="2:51" s="14" customFormat="1" ht="10.2">
      <c r="B110" s="203"/>
      <c r="C110" s="204"/>
      <c r="D110" s="188" t="s">
        <v>129</v>
      </c>
      <c r="E110" s="205" t="s">
        <v>28</v>
      </c>
      <c r="F110" s="206" t="s">
        <v>160</v>
      </c>
      <c r="G110" s="204"/>
      <c r="H110" s="207">
        <v>373.213</v>
      </c>
      <c r="I110" s="208"/>
      <c r="J110" s="204"/>
      <c r="K110" s="204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129</v>
      </c>
      <c r="AU110" s="213" t="s">
        <v>84</v>
      </c>
      <c r="AV110" s="14" t="s">
        <v>84</v>
      </c>
      <c r="AW110" s="14" t="s">
        <v>34</v>
      </c>
      <c r="AX110" s="14" t="s">
        <v>73</v>
      </c>
      <c r="AY110" s="213" t="s">
        <v>119</v>
      </c>
    </row>
    <row r="111" spans="2:51" s="13" customFormat="1" ht="10.2">
      <c r="B111" s="193"/>
      <c r="C111" s="194"/>
      <c r="D111" s="188" t="s">
        <v>129</v>
      </c>
      <c r="E111" s="195" t="s">
        <v>28</v>
      </c>
      <c r="F111" s="196" t="s">
        <v>161</v>
      </c>
      <c r="G111" s="194"/>
      <c r="H111" s="195" t="s">
        <v>28</v>
      </c>
      <c r="I111" s="197"/>
      <c r="J111" s="194"/>
      <c r="K111" s="194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129</v>
      </c>
      <c r="AU111" s="202" t="s">
        <v>84</v>
      </c>
      <c r="AV111" s="13" t="s">
        <v>81</v>
      </c>
      <c r="AW111" s="13" t="s">
        <v>34</v>
      </c>
      <c r="AX111" s="13" t="s">
        <v>73</v>
      </c>
      <c r="AY111" s="202" t="s">
        <v>119</v>
      </c>
    </row>
    <row r="112" spans="2:51" s="14" customFormat="1" ht="10.2">
      <c r="B112" s="203"/>
      <c r="C112" s="204"/>
      <c r="D112" s="188" t="s">
        <v>129</v>
      </c>
      <c r="E112" s="205" t="s">
        <v>28</v>
      </c>
      <c r="F112" s="206" t="s">
        <v>162</v>
      </c>
      <c r="G112" s="204"/>
      <c r="H112" s="207">
        <v>211.78</v>
      </c>
      <c r="I112" s="208"/>
      <c r="J112" s="204"/>
      <c r="K112" s="204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129</v>
      </c>
      <c r="AU112" s="213" t="s">
        <v>84</v>
      </c>
      <c r="AV112" s="14" t="s">
        <v>84</v>
      </c>
      <c r="AW112" s="14" t="s">
        <v>34</v>
      </c>
      <c r="AX112" s="14" t="s">
        <v>73</v>
      </c>
      <c r="AY112" s="213" t="s">
        <v>119</v>
      </c>
    </row>
    <row r="113" spans="2:51" s="13" customFormat="1" ht="10.2">
      <c r="B113" s="193"/>
      <c r="C113" s="194"/>
      <c r="D113" s="188" t="s">
        <v>129</v>
      </c>
      <c r="E113" s="195" t="s">
        <v>28</v>
      </c>
      <c r="F113" s="196" t="s">
        <v>163</v>
      </c>
      <c r="G113" s="194"/>
      <c r="H113" s="195" t="s">
        <v>28</v>
      </c>
      <c r="I113" s="197"/>
      <c r="J113" s="194"/>
      <c r="K113" s="194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129</v>
      </c>
      <c r="AU113" s="202" t="s">
        <v>84</v>
      </c>
      <c r="AV113" s="13" t="s">
        <v>81</v>
      </c>
      <c r="AW113" s="13" t="s">
        <v>34</v>
      </c>
      <c r="AX113" s="13" t="s">
        <v>73</v>
      </c>
      <c r="AY113" s="202" t="s">
        <v>119</v>
      </c>
    </row>
    <row r="114" spans="2:51" s="14" customFormat="1" ht="10.2">
      <c r="B114" s="203"/>
      <c r="C114" s="204"/>
      <c r="D114" s="188" t="s">
        <v>129</v>
      </c>
      <c r="E114" s="205" t="s">
        <v>28</v>
      </c>
      <c r="F114" s="206" t="s">
        <v>164</v>
      </c>
      <c r="G114" s="204"/>
      <c r="H114" s="207">
        <v>2.997</v>
      </c>
      <c r="I114" s="208"/>
      <c r="J114" s="204"/>
      <c r="K114" s="204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129</v>
      </c>
      <c r="AU114" s="213" t="s">
        <v>84</v>
      </c>
      <c r="AV114" s="14" t="s">
        <v>84</v>
      </c>
      <c r="AW114" s="14" t="s">
        <v>34</v>
      </c>
      <c r="AX114" s="14" t="s">
        <v>73</v>
      </c>
      <c r="AY114" s="213" t="s">
        <v>119</v>
      </c>
    </row>
    <row r="115" spans="2:51" s="15" customFormat="1" ht="10.2">
      <c r="B115" s="224"/>
      <c r="C115" s="225"/>
      <c r="D115" s="188" t="s">
        <v>129</v>
      </c>
      <c r="E115" s="226" t="s">
        <v>28</v>
      </c>
      <c r="F115" s="227" t="s">
        <v>165</v>
      </c>
      <c r="G115" s="225"/>
      <c r="H115" s="228">
        <v>868.754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AT115" s="234" t="s">
        <v>129</v>
      </c>
      <c r="AU115" s="234" t="s">
        <v>84</v>
      </c>
      <c r="AV115" s="15" t="s">
        <v>125</v>
      </c>
      <c r="AW115" s="15" t="s">
        <v>34</v>
      </c>
      <c r="AX115" s="15" t="s">
        <v>81</v>
      </c>
      <c r="AY115" s="234" t="s">
        <v>119</v>
      </c>
    </row>
    <row r="116" spans="2:63" s="12" customFormat="1" ht="22.8" customHeight="1">
      <c r="B116" s="159"/>
      <c r="C116" s="160"/>
      <c r="D116" s="161" t="s">
        <v>72</v>
      </c>
      <c r="E116" s="173" t="s">
        <v>166</v>
      </c>
      <c r="F116" s="173" t="s">
        <v>167</v>
      </c>
      <c r="G116" s="160"/>
      <c r="H116" s="160"/>
      <c r="I116" s="163"/>
      <c r="J116" s="174">
        <f>BK116</f>
        <v>0</v>
      </c>
      <c r="K116" s="160"/>
      <c r="L116" s="165"/>
      <c r="M116" s="166"/>
      <c r="N116" s="167"/>
      <c r="O116" s="167"/>
      <c r="P116" s="168">
        <f>SUM(P117:P120)</f>
        <v>0</v>
      </c>
      <c r="Q116" s="167"/>
      <c r="R116" s="168">
        <f>SUM(R117:R120)</f>
        <v>0</v>
      </c>
      <c r="S116" s="167"/>
      <c r="T116" s="169">
        <f>SUM(T117:T120)</f>
        <v>0</v>
      </c>
      <c r="AR116" s="170" t="s">
        <v>81</v>
      </c>
      <c r="AT116" s="171" t="s">
        <v>72</v>
      </c>
      <c r="AU116" s="171" t="s">
        <v>81</v>
      </c>
      <c r="AY116" s="170" t="s">
        <v>119</v>
      </c>
      <c r="BK116" s="172">
        <f>SUM(BK117:BK120)</f>
        <v>0</v>
      </c>
    </row>
    <row r="117" spans="1:65" s="2" customFormat="1" ht="16.5" customHeight="1">
      <c r="A117" s="35"/>
      <c r="B117" s="36"/>
      <c r="C117" s="175" t="s">
        <v>168</v>
      </c>
      <c r="D117" s="175" t="s">
        <v>121</v>
      </c>
      <c r="E117" s="176" t="s">
        <v>169</v>
      </c>
      <c r="F117" s="177" t="s">
        <v>170</v>
      </c>
      <c r="G117" s="178" t="s">
        <v>171</v>
      </c>
      <c r="H117" s="179">
        <v>0.036</v>
      </c>
      <c r="I117" s="180"/>
      <c r="J117" s="181">
        <f>ROUND(I117*H117,2)</f>
        <v>0</v>
      </c>
      <c r="K117" s="177" t="s">
        <v>28</v>
      </c>
      <c r="L117" s="40"/>
      <c r="M117" s="182" t="s">
        <v>28</v>
      </c>
      <c r="N117" s="183" t="s">
        <v>46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6" t="s">
        <v>125</v>
      </c>
      <c r="AT117" s="186" t="s">
        <v>121</v>
      </c>
      <c r="AU117" s="186" t="s">
        <v>84</v>
      </c>
      <c r="AY117" s="18" t="s">
        <v>119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8" t="s">
        <v>125</v>
      </c>
      <c r="BK117" s="187">
        <f>ROUND(I117*H117,2)</f>
        <v>0</v>
      </c>
      <c r="BL117" s="18" t="s">
        <v>125</v>
      </c>
      <c r="BM117" s="186" t="s">
        <v>172</v>
      </c>
    </row>
    <row r="118" spans="1:47" s="2" customFormat="1" ht="19.2">
      <c r="A118" s="35"/>
      <c r="B118" s="36"/>
      <c r="C118" s="37"/>
      <c r="D118" s="188" t="s">
        <v>127</v>
      </c>
      <c r="E118" s="37"/>
      <c r="F118" s="189" t="s">
        <v>173</v>
      </c>
      <c r="G118" s="37"/>
      <c r="H118" s="37"/>
      <c r="I118" s="190"/>
      <c r="J118" s="37"/>
      <c r="K118" s="37"/>
      <c r="L118" s="40"/>
      <c r="M118" s="191"/>
      <c r="N118" s="192"/>
      <c r="O118" s="66"/>
      <c r="P118" s="66"/>
      <c r="Q118" s="66"/>
      <c r="R118" s="66"/>
      <c r="S118" s="66"/>
      <c r="T118" s="67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127</v>
      </c>
      <c r="AU118" s="18" t="s">
        <v>84</v>
      </c>
    </row>
    <row r="119" spans="2:51" s="13" customFormat="1" ht="10.2">
      <c r="B119" s="193"/>
      <c r="C119" s="194"/>
      <c r="D119" s="188" t="s">
        <v>129</v>
      </c>
      <c r="E119" s="195" t="s">
        <v>28</v>
      </c>
      <c r="F119" s="196" t="s">
        <v>174</v>
      </c>
      <c r="G119" s="194"/>
      <c r="H119" s="195" t="s">
        <v>28</v>
      </c>
      <c r="I119" s="197"/>
      <c r="J119" s="194"/>
      <c r="K119" s="194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129</v>
      </c>
      <c r="AU119" s="202" t="s">
        <v>84</v>
      </c>
      <c r="AV119" s="13" t="s">
        <v>81</v>
      </c>
      <c r="AW119" s="13" t="s">
        <v>34</v>
      </c>
      <c r="AX119" s="13" t="s">
        <v>73</v>
      </c>
      <c r="AY119" s="202" t="s">
        <v>119</v>
      </c>
    </row>
    <row r="120" spans="2:51" s="14" customFormat="1" ht="10.2">
      <c r="B120" s="203"/>
      <c r="C120" s="204"/>
      <c r="D120" s="188" t="s">
        <v>129</v>
      </c>
      <c r="E120" s="205" t="s">
        <v>28</v>
      </c>
      <c r="F120" s="206" t="s">
        <v>175</v>
      </c>
      <c r="G120" s="204"/>
      <c r="H120" s="207">
        <v>0.036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129</v>
      </c>
      <c r="AU120" s="213" t="s">
        <v>84</v>
      </c>
      <c r="AV120" s="14" t="s">
        <v>84</v>
      </c>
      <c r="AW120" s="14" t="s">
        <v>34</v>
      </c>
      <c r="AX120" s="14" t="s">
        <v>81</v>
      </c>
      <c r="AY120" s="213" t="s">
        <v>119</v>
      </c>
    </row>
    <row r="121" spans="2:63" s="12" customFormat="1" ht="22.8" customHeight="1">
      <c r="B121" s="159"/>
      <c r="C121" s="160"/>
      <c r="D121" s="161" t="s">
        <v>72</v>
      </c>
      <c r="E121" s="173" t="s">
        <v>176</v>
      </c>
      <c r="F121" s="173" t="s">
        <v>177</v>
      </c>
      <c r="G121" s="160"/>
      <c r="H121" s="160"/>
      <c r="I121" s="163"/>
      <c r="J121" s="174">
        <f>BK121</f>
        <v>0</v>
      </c>
      <c r="K121" s="160"/>
      <c r="L121" s="165"/>
      <c r="M121" s="166"/>
      <c r="N121" s="167"/>
      <c r="O121" s="167"/>
      <c r="P121" s="168">
        <f>SUM(P122:P133)</f>
        <v>0</v>
      </c>
      <c r="Q121" s="167"/>
      <c r="R121" s="168">
        <f>SUM(R122:R133)</f>
        <v>0</v>
      </c>
      <c r="S121" s="167"/>
      <c r="T121" s="169">
        <f>SUM(T122:T133)</f>
        <v>0</v>
      </c>
      <c r="AR121" s="170" t="s">
        <v>81</v>
      </c>
      <c r="AT121" s="171" t="s">
        <v>72</v>
      </c>
      <c r="AU121" s="171" t="s">
        <v>81</v>
      </c>
      <c r="AY121" s="170" t="s">
        <v>119</v>
      </c>
      <c r="BK121" s="172">
        <f>SUM(BK122:BK133)</f>
        <v>0</v>
      </c>
    </row>
    <row r="122" spans="1:65" s="2" customFormat="1" ht="16.5" customHeight="1">
      <c r="A122" s="35"/>
      <c r="B122" s="36"/>
      <c r="C122" s="175" t="s">
        <v>148</v>
      </c>
      <c r="D122" s="175" t="s">
        <v>121</v>
      </c>
      <c r="E122" s="176" t="s">
        <v>178</v>
      </c>
      <c r="F122" s="177" t="s">
        <v>179</v>
      </c>
      <c r="G122" s="178" t="s">
        <v>142</v>
      </c>
      <c r="H122" s="179">
        <v>0.867</v>
      </c>
      <c r="I122" s="180"/>
      <c r="J122" s="181">
        <f>ROUND(I122*H122,2)</f>
        <v>0</v>
      </c>
      <c r="K122" s="177" t="s">
        <v>28</v>
      </c>
      <c r="L122" s="40"/>
      <c r="M122" s="182" t="s">
        <v>28</v>
      </c>
      <c r="N122" s="183" t="s">
        <v>46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125</v>
      </c>
      <c r="AT122" s="186" t="s">
        <v>121</v>
      </c>
      <c r="AU122" s="186" t="s">
        <v>84</v>
      </c>
      <c r="AY122" s="18" t="s">
        <v>119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8" t="s">
        <v>125</v>
      </c>
      <c r="BK122" s="187">
        <f>ROUND(I122*H122,2)</f>
        <v>0</v>
      </c>
      <c r="BL122" s="18" t="s">
        <v>125</v>
      </c>
      <c r="BM122" s="186" t="s">
        <v>180</v>
      </c>
    </row>
    <row r="123" spans="1:47" s="2" customFormat="1" ht="10.2">
      <c r="A123" s="35"/>
      <c r="B123" s="36"/>
      <c r="C123" s="37"/>
      <c r="D123" s="188" t="s">
        <v>127</v>
      </c>
      <c r="E123" s="37"/>
      <c r="F123" s="189" t="s">
        <v>181</v>
      </c>
      <c r="G123" s="37"/>
      <c r="H123" s="37"/>
      <c r="I123" s="190"/>
      <c r="J123" s="37"/>
      <c r="K123" s="37"/>
      <c r="L123" s="40"/>
      <c r="M123" s="191"/>
      <c r="N123" s="192"/>
      <c r="O123" s="66"/>
      <c r="P123" s="66"/>
      <c r="Q123" s="66"/>
      <c r="R123" s="66"/>
      <c r="S123" s="66"/>
      <c r="T123" s="67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127</v>
      </c>
      <c r="AU123" s="18" t="s">
        <v>84</v>
      </c>
    </row>
    <row r="124" spans="2:51" s="13" customFormat="1" ht="20.4">
      <c r="B124" s="193"/>
      <c r="C124" s="194"/>
      <c r="D124" s="188" t="s">
        <v>129</v>
      </c>
      <c r="E124" s="195" t="s">
        <v>28</v>
      </c>
      <c r="F124" s="196" t="s">
        <v>182</v>
      </c>
      <c r="G124" s="194"/>
      <c r="H124" s="195" t="s">
        <v>28</v>
      </c>
      <c r="I124" s="197"/>
      <c r="J124" s="194"/>
      <c r="K124" s="194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129</v>
      </c>
      <c r="AU124" s="202" t="s">
        <v>84</v>
      </c>
      <c r="AV124" s="13" t="s">
        <v>81</v>
      </c>
      <c r="AW124" s="13" t="s">
        <v>34</v>
      </c>
      <c r="AX124" s="13" t="s">
        <v>73</v>
      </c>
      <c r="AY124" s="202" t="s">
        <v>119</v>
      </c>
    </row>
    <row r="125" spans="2:51" s="14" customFormat="1" ht="10.2">
      <c r="B125" s="203"/>
      <c r="C125" s="204"/>
      <c r="D125" s="188" t="s">
        <v>129</v>
      </c>
      <c r="E125" s="205" t="s">
        <v>28</v>
      </c>
      <c r="F125" s="206" t="s">
        <v>183</v>
      </c>
      <c r="G125" s="204"/>
      <c r="H125" s="207">
        <v>0.779</v>
      </c>
      <c r="I125" s="208"/>
      <c r="J125" s="204"/>
      <c r="K125" s="204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129</v>
      </c>
      <c r="AU125" s="213" t="s">
        <v>84</v>
      </c>
      <c r="AV125" s="14" t="s">
        <v>84</v>
      </c>
      <c r="AW125" s="14" t="s">
        <v>34</v>
      </c>
      <c r="AX125" s="14" t="s">
        <v>73</v>
      </c>
      <c r="AY125" s="213" t="s">
        <v>119</v>
      </c>
    </row>
    <row r="126" spans="2:51" s="13" customFormat="1" ht="10.2">
      <c r="B126" s="193"/>
      <c r="C126" s="194"/>
      <c r="D126" s="188" t="s">
        <v>129</v>
      </c>
      <c r="E126" s="195" t="s">
        <v>28</v>
      </c>
      <c r="F126" s="196" t="s">
        <v>184</v>
      </c>
      <c r="G126" s="194"/>
      <c r="H126" s="195" t="s">
        <v>28</v>
      </c>
      <c r="I126" s="197"/>
      <c r="J126" s="194"/>
      <c r="K126" s="194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129</v>
      </c>
      <c r="AU126" s="202" t="s">
        <v>84</v>
      </c>
      <c r="AV126" s="13" t="s">
        <v>81</v>
      </c>
      <c r="AW126" s="13" t="s">
        <v>34</v>
      </c>
      <c r="AX126" s="13" t="s">
        <v>73</v>
      </c>
      <c r="AY126" s="202" t="s">
        <v>119</v>
      </c>
    </row>
    <row r="127" spans="2:51" s="14" customFormat="1" ht="10.2">
      <c r="B127" s="203"/>
      <c r="C127" s="204"/>
      <c r="D127" s="188" t="s">
        <v>129</v>
      </c>
      <c r="E127" s="205" t="s">
        <v>28</v>
      </c>
      <c r="F127" s="206" t="s">
        <v>185</v>
      </c>
      <c r="G127" s="204"/>
      <c r="H127" s="207">
        <v>0.088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129</v>
      </c>
      <c r="AU127" s="213" t="s">
        <v>84</v>
      </c>
      <c r="AV127" s="14" t="s">
        <v>84</v>
      </c>
      <c r="AW127" s="14" t="s">
        <v>34</v>
      </c>
      <c r="AX127" s="14" t="s">
        <v>73</v>
      </c>
      <c r="AY127" s="213" t="s">
        <v>119</v>
      </c>
    </row>
    <row r="128" spans="2:51" s="15" customFormat="1" ht="10.2">
      <c r="B128" s="224"/>
      <c r="C128" s="225"/>
      <c r="D128" s="188" t="s">
        <v>129</v>
      </c>
      <c r="E128" s="226" t="s">
        <v>28</v>
      </c>
      <c r="F128" s="227" t="s">
        <v>165</v>
      </c>
      <c r="G128" s="225"/>
      <c r="H128" s="228">
        <v>0.867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AT128" s="234" t="s">
        <v>129</v>
      </c>
      <c r="AU128" s="234" t="s">
        <v>84</v>
      </c>
      <c r="AV128" s="15" t="s">
        <v>125</v>
      </c>
      <c r="AW128" s="15" t="s">
        <v>34</v>
      </c>
      <c r="AX128" s="15" t="s">
        <v>81</v>
      </c>
      <c r="AY128" s="234" t="s">
        <v>119</v>
      </c>
    </row>
    <row r="129" spans="1:65" s="2" customFormat="1" ht="16.5" customHeight="1">
      <c r="A129" s="35"/>
      <c r="B129" s="36"/>
      <c r="C129" s="175" t="s">
        <v>186</v>
      </c>
      <c r="D129" s="175" t="s">
        <v>121</v>
      </c>
      <c r="E129" s="176" t="s">
        <v>187</v>
      </c>
      <c r="F129" s="177" t="s">
        <v>188</v>
      </c>
      <c r="G129" s="178" t="s">
        <v>189</v>
      </c>
      <c r="H129" s="179">
        <v>1</v>
      </c>
      <c r="I129" s="180"/>
      <c r="J129" s="181">
        <f>ROUND(I129*H129,2)</f>
        <v>0</v>
      </c>
      <c r="K129" s="177" t="s">
        <v>28</v>
      </c>
      <c r="L129" s="40"/>
      <c r="M129" s="182" t="s">
        <v>28</v>
      </c>
      <c r="N129" s="183" t="s">
        <v>46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6" t="s">
        <v>125</v>
      </c>
      <c r="AT129" s="186" t="s">
        <v>121</v>
      </c>
      <c r="AU129" s="186" t="s">
        <v>84</v>
      </c>
      <c r="AY129" s="18" t="s">
        <v>119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8" t="s">
        <v>125</v>
      </c>
      <c r="BK129" s="187">
        <f>ROUND(I129*H129,2)</f>
        <v>0</v>
      </c>
      <c r="BL129" s="18" t="s">
        <v>125</v>
      </c>
      <c r="BM129" s="186" t="s">
        <v>190</v>
      </c>
    </row>
    <row r="130" spans="1:47" s="2" customFormat="1" ht="10.2">
      <c r="A130" s="35"/>
      <c r="B130" s="36"/>
      <c r="C130" s="37"/>
      <c r="D130" s="188" t="s">
        <v>127</v>
      </c>
      <c r="E130" s="37"/>
      <c r="F130" s="189" t="s">
        <v>188</v>
      </c>
      <c r="G130" s="37"/>
      <c r="H130" s="37"/>
      <c r="I130" s="190"/>
      <c r="J130" s="37"/>
      <c r="K130" s="37"/>
      <c r="L130" s="40"/>
      <c r="M130" s="191"/>
      <c r="N130" s="192"/>
      <c r="O130" s="66"/>
      <c r="P130" s="66"/>
      <c r="Q130" s="66"/>
      <c r="R130" s="66"/>
      <c r="S130" s="66"/>
      <c r="T130" s="67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127</v>
      </c>
      <c r="AU130" s="18" t="s">
        <v>84</v>
      </c>
    </row>
    <row r="131" spans="2:51" s="13" customFormat="1" ht="10.2">
      <c r="B131" s="193"/>
      <c r="C131" s="194"/>
      <c r="D131" s="188" t="s">
        <v>129</v>
      </c>
      <c r="E131" s="195" t="s">
        <v>28</v>
      </c>
      <c r="F131" s="196" t="s">
        <v>191</v>
      </c>
      <c r="G131" s="194"/>
      <c r="H131" s="195" t="s">
        <v>28</v>
      </c>
      <c r="I131" s="197"/>
      <c r="J131" s="194"/>
      <c r="K131" s="194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129</v>
      </c>
      <c r="AU131" s="202" t="s">
        <v>84</v>
      </c>
      <c r="AV131" s="13" t="s">
        <v>81</v>
      </c>
      <c r="AW131" s="13" t="s">
        <v>34</v>
      </c>
      <c r="AX131" s="13" t="s">
        <v>73</v>
      </c>
      <c r="AY131" s="202" t="s">
        <v>119</v>
      </c>
    </row>
    <row r="132" spans="2:51" s="13" customFormat="1" ht="10.2">
      <c r="B132" s="193"/>
      <c r="C132" s="194"/>
      <c r="D132" s="188" t="s">
        <v>129</v>
      </c>
      <c r="E132" s="195" t="s">
        <v>28</v>
      </c>
      <c r="F132" s="196" t="s">
        <v>192</v>
      </c>
      <c r="G132" s="194"/>
      <c r="H132" s="195" t="s">
        <v>28</v>
      </c>
      <c r="I132" s="197"/>
      <c r="J132" s="194"/>
      <c r="K132" s="194"/>
      <c r="L132" s="198"/>
      <c r="M132" s="199"/>
      <c r="N132" s="200"/>
      <c r="O132" s="200"/>
      <c r="P132" s="200"/>
      <c r="Q132" s="200"/>
      <c r="R132" s="200"/>
      <c r="S132" s="200"/>
      <c r="T132" s="201"/>
      <c r="AT132" s="202" t="s">
        <v>129</v>
      </c>
      <c r="AU132" s="202" t="s">
        <v>84</v>
      </c>
      <c r="AV132" s="13" t="s">
        <v>81</v>
      </c>
      <c r="AW132" s="13" t="s">
        <v>34</v>
      </c>
      <c r="AX132" s="13" t="s">
        <v>73</v>
      </c>
      <c r="AY132" s="202" t="s">
        <v>119</v>
      </c>
    </row>
    <row r="133" spans="2:51" s="14" customFormat="1" ht="10.2">
      <c r="B133" s="203"/>
      <c r="C133" s="204"/>
      <c r="D133" s="188" t="s">
        <v>129</v>
      </c>
      <c r="E133" s="205" t="s">
        <v>28</v>
      </c>
      <c r="F133" s="206" t="s">
        <v>81</v>
      </c>
      <c r="G133" s="204"/>
      <c r="H133" s="207">
        <v>1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129</v>
      </c>
      <c r="AU133" s="213" t="s">
        <v>84</v>
      </c>
      <c r="AV133" s="14" t="s">
        <v>84</v>
      </c>
      <c r="AW133" s="14" t="s">
        <v>34</v>
      </c>
      <c r="AX133" s="14" t="s">
        <v>81</v>
      </c>
      <c r="AY133" s="213" t="s">
        <v>119</v>
      </c>
    </row>
    <row r="134" spans="2:63" s="12" customFormat="1" ht="25.95" customHeight="1">
      <c r="B134" s="159"/>
      <c r="C134" s="160"/>
      <c r="D134" s="161" t="s">
        <v>72</v>
      </c>
      <c r="E134" s="162" t="s">
        <v>193</v>
      </c>
      <c r="F134" s="162" t="s">
        <v>194</v>
      </c>
      <c r="G134" s="160"/>
      <c r="H134" s="160"/>
      <c r="I134" s="163"/>
      <c r="J134" s="164">
        <f>BK134</f>
        <v>0</v>
      </c>
      <c r="K134" s="160"/>
      <c r="L134" s="165"/>
      <c r="M134" s="166"/>
      <c r="N134" s="167"/>
      <c r="O134" s="167"/>
      <c r="P134" s="168">
        <f>P135+P191</f>
        <v>0</v>
      </c>
      <c r="Q134" s="167"/>
      <c r="R134" s="168">
        <f>R135+R191</f>
        <v>1.7865408400000002</v>
      </c>
      <c r="S134" s="167"/>
      <c r="T134" s="169">
        <f>T135+T191</f>
        <v>1.066446</v>
      </c>
      <c r="AR134" s="170" t="s">
        <v>84</v>
      </c>
      <c r="AT134" s="171" t="s">
        <v>72</v>
      </c>
      <c r="AU134" s="171" t="s">
        <v>73</v>
      </c>
      <c r="AY134" s="170" t="s">
        <v>119</v>
      </c>
      <c r="BK134" s="172">
        <f>BK135+BK191</f>
        <v>0</v>
      </c>
    </row>
    <row r="135" spans="2:63" s="12" customFormat="1" ht="22.8" customHeight="1">
      <c r="B135" s="159"/>
      <c r="C135" s="160"/>
      <c r="D135" s="161" t="s">
        <v>72</v>
      </c>
      <c r="E135" s="173" t="s">
        <v>195</v>
      </c>
      <c r="F135" s="173" t="s">
        <v>196</v>
      </c>
      <c r="G135" s="160"/>
      <c r="H135" s="160"/>
      <c r="I135" s="163"/>
      <c r="J135" s="174">
        <f>BK135</f>
        <v>0</v>
      </c>
      <c r="K135" s="160"/>
      <c r="L135" s="165"/>
      <c r="M135" s="166"/>
      <c r="N135" s="167"/>
      <c r="O135" s="167"/>
      <c r="P135" s="168">
        <f>SUM(P136:P190)</f>
        <v>0</v>
      </c>
      <c r="Q135" s="167"/>
      <c r="R135" s="168">
        <f>SUM(R136:R190)</f>
        <v>0.7200948400000001</v>
      </c>
      <c r="S135" s="167"/>
      <c r="T135" s="169">
        <f>SUM(T136:T190)</f>
        <v>0</v>
      </c>
      <c r="AR135" s="170" t="s">
        <v>84</v>
      </c>
      <c r="AT135" s="171" t="s">
        <v>72</v>
      </c>
      <c r="AU135" s="171" t="s">
        <v>81</v>
      </c>
      <c r="AY135" s="170" t="s">
        <v>119</v>
      </c>
      <c r="BK135" s="172">
        <f>SUM(BK136:BK190)</f>
        <v>0</v>
      </c>
    </row>
    <row r="136" spans="1:65" s="2" customFormat="1" ht="16.5" customHeight="1">
      <c r="A136" s="35"/>
      <c r="B136" s="36"/>
      <c r="C136" s="175" t="s">
        <v>197</v>
      </c>
      <c r="D136" s="175" t="s">
        <v>121</v>
      </c>
      <c r="E136" s="176" t="s">
        <v>198</v>
      </c>
      <c r="F136" s="177" t="s">
        <v>199</v>
      </c>
      <c r="G136" s="178" t="s">
        <v>124</v>
      </c>
      <c r="H136" s="179">
        <v>80.52</v>
      </c>
      <c r="I136" s="180"/>
      <c r="J136" s="181">
        <f>ROUND(I136*H136,2)</f>
        <v>0</v>
      </c>
      <c r="K136" s="177" t="s">
        <v>28</v>
      </c>
      <c r="L136" s="40"/>
      <c r="M136" s="182" t="s">
        <v>28</v>
      </c>
      <c r="N136" s="183" t="s">
        <v>46</v>
      </c>
      <c r="O136" s="66"/>
      <c r="P136" s="184">
        <f>O136*H136</f>
        <v>0</v>
      </c>
      <c r="Q136" s="184">
        <v>6E-05</v>
      </c>
      <c r="R136" s="184">
        <f>Q136*H136</f>
        <v>0.0048312</v>
      </c>
      <c r="S136" s="184">
        <v>0</v>
      </c>
      <c r="T136" s="18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6" t="s">
        <v>144</v>
      </c>
      <c r="AT136" s="186" t="s">
        <v>121</v>
      </c>
      <c r="AU136" s="186" t="s">
        <v>84</v>
      </c>
      <c r="AY136" s="18" t="s">
        <v>119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8" t="s">
        <v>125</v>
      </c>
      <c r="BK136" s="187">
        <f>ROUND(I136*H136,2)</f>
        <v>0</v>
      </c>
      <c r="BL136" s="18" t="s">
        <v>144</v>
      </c>
      <c r="BM136" s="186" t="s">
        <v>200</v>
      </c>
    </row>
    <row r="137" spans="1:47" s="2" customFormat="1" ht="19.2">
      <c r="A137" s="35"/>
      <c r="B137" s="36"/>
      <c r="C137" s="37"/>
      <c r="D137" s="188" t="s">
        <v>127</v>
      </c>
      <c r="E137" s="37"/>
      <c r="F137" s="189" t="s">
        <v>201</v>
      </c>
      <c r="G137" s="37"/>
      <c r="H137" s="37"/>
      <c r="I137" s="190"/>
      <c r="J137" s="37"/>
      <c r="K137" s="37"/>
      <c r="L137" s="40"/>
      <c r="M137" s="191"/>
      <c r="N137" s="192"/>
      <c r="O137" s="66"/>
      <c r="P137" s="66"/>
      <c r="Q137" s="66"/>
      <c r="R137" s="66"/>
      <c r="S137" s="66"/>
      <c r="T137" s="67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127</v>
      </c>
      <c r="AU137" s="18" t="s">
        <v>84</v>
      </c>
    </row>
    <row r="138" spans="2:51" s="13" customFormat="1" ht="20.4">
      <c r="B138" s="193"/>
      <c r="C138" s="194"/>
      <c r="D138" s="188" t="s">
        <v>129</v>
      </c>
      <c r="E138" s="195" t="s">
        <v>28</v>
      </c>
      <c r="F138" s="196" t="s">
        <v>202</v>
      </c>
      <c r="G138" s="194"/>
      <c r="H138" s="195" t="s">
        <v>28</v>
      </c>
      <c r="I138" s="197"/>
      <c r="J138" s="194"/>
      <c r="K138" s="194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129</v>
      </c>
      <c r="AU138" s="202" t="s">
        <v>84</v>
      </c>
      <c r="AV138" s="13" t="s">
        <v>81</v>
      </c>
      <c r="AW138" s="13" t="s">
        <v>34</v>
      </c>
      <c r="AX138" s="13" t="s">
        <v>73</v>
      </c>
      <c r="AY138" s="202" t="s">
        <v>119</v>
      </c>
    </row>
    <row r="139" spans="2:51" s="14" customFormat="1" ht="10.2">
      <c r="B139" s="203"/>
      <c r="C139" s="204"/>
      <c r="D139" s="188" t="s">
        <v>129</v>
      </c>
      <c r="E139" s="205" t="s">
        <v>28</v>
      </c>
      <c r="F139" s="206" t="s">
        <v>203</v>
      </c>
      <c r="G139" s="204"/>
      <c r="H139" s="207">
        <v>80.52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129</v>
      </c>
      <c r="AU139" s="213" t="s">
        <v>84</v>
      </c>
      <c r="AV139" s="14" t="s">
        <v>84</v>
      </c>
      <c r="AW139" s="14" t="s">
        <v>34</v>
      </c>
      <c r="AX139" s="14" t="s">
        <v>81</v>
      </c>
      <c r="AY139" s="213" t="s">
        <v>119</v>
      </c>
    </row>
    <row r="140" spans="1:65" s="2" customFormat="1" ht="16.5" customHeight="1">
      <c r="A140" s="35"/>
      <c r="B140" s="36"/>
      <c r="C140" s="175" t="s">
        <v>166</v>
      </c>
      <c r="D140" s="175" t="s">
        <v>121</v>
      </c>
      <c r="E140" s="176" t="s">
        <v>204</v>
      </c>
      <c r="F140" s="177" t="s">
        <v>205</v>
      </c>
      <c r="G140" s="178" t="s">
        <v>152</v>
      </c>
      <c r="H140" s="179">
        <v>130.118</v>
      </c>
      <c r="I140" s="180"/>
      <c r="J140" s="181">
        <f>ROUND(I140*H140,2)</f>
        <v>0</v>
      </c>
      <c r="K140" s="177" t="s">
        <v>28</v>
      </c>
      <c r="L140" s="40"/>
      <c r="M140" s="182" t="s">
        <v>28</v>
      </c>
      <c r="N140" s="183" t="s">
        <v>46</v>
      </c>
      <c r="O140" s="66"/>
      <c r="P140" s="184">
        <f>O140*H140</f>
        <v>0</v>
      </c>
      <c r="Q140" s="184">
        <v>7E-05</v>
      </c>
      <c r="R140" s="184">
        <f>Q140*H140</f>
        <v>0.009108259999999998</v>
      </c>
      <c r="S140" s="184">
        <v>0</v>
      </c>
      <c r="T140" s="18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6" t="s">
        <v>144</v>
      </c>
      <c r="AT140" s="186" t="s">
        <v>121</v>
      </c>
      <c r="AU140" s="186" t="s">
        <v>84</v>
      </c>
      <c r="AY140" s="18" t="s">
        <v>119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8" t="s">
        <v>125</v>
      </c>
      <c r="BK140" s="187">
        <f>ROUND(I140*H140,2)</f>
        <v>0</v>
      </c>
      <c r="BL140" s="18" t="s">
        <v>144</v>
      </c>
      <c r="BM140" s="186" t="s">
        <v>206</v>
      </c>
    </row>
    <row r="141" spans="1:47" s="2" customFormat="1" ht="10.2">
      <c r="A141" s="35"/>
      <c r="B141" s="36"/>
      <c r="C141" s="37"/>
      <c r="D141" s="188" t="s">
        <v>127</v>
      </c>
      <c r="E141" s="37"/>
      <c r="F141" s="189" t="s">
        <v>207</v>
      </c>
      <c r="G141" s="37"/>
      <c r="H141" s="37"/>
      <c r="I141" s="190"/>
      <c r="J141" s="37"/>
      <c r="K141" s="37"/>
      <c r="L141" s="40"/>
      <c r="M141" s="191"/>
      <c r="N141" s="192"/>
      <c r="O141" s="66"/>
      <c r="P141" s="66"/>
      <c r="Q141" s="66"/>
      <c r="R141" s="66"/>
      <c r="S141" s="66"/>
      <c r="T141" s="67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127</v>
      </c>
      <c r="AU141" s="18" t="s">
        <v>84</v>
      </c>
    </row>
    <row r="142" spans="2:51" s="13" customFormat="1" ht="10.2">
      <c r="B142" s="193"/>
      <c r="C142" s="194"/>
      <c r="D142" s="188" t="s">
        <v>129</v>
      </c>
      <c r="E142" s="195" t="s">
        <v>28</v>
      </c>
      <c r="F142" s="196" t="s">
        <v>208</v>
      </c>
      <c r="G142" s="194"/>
      <c r="H142" s="195" t="s">
        <v>28</v>
      </c>
      <c r="I142" s="197"/>
      <c r="J142" s="194"/>
      <c r="K142" s="194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129</v>
      </c>
      <c r="AU142" s="202" t="s">
        <v>84</v>
      </c>
      <c r="AV142" s="13" t="s">
        <v>81</v>
      </c>
      <c r="AW142" s="13" t="s">
        <v>34</v>
      </c>
      <c r="AX142" s="13" t="s">
        <v>73</v>
      </c>
      <c r="AY142" s="202" t="s">
        <v>119</v>
      </c>
    </row>
    <row r="143" spans="2:51" s="13" customFormat="1" ht="10.2">
      <c r="B143" s="193"/>
      <c r="C143" s="194"/>
      <c r="D143" s="188" t="s">
        <v>129</v>
      </c>
      <c r="E143" s="195" t="s">
        <v>28</v>
      </c>
      <c r="F143" s="196" t="s">
        <v>209</v>
      </c>
      <c r="G143" s="194"/>
      <c r="H143" s="195" t="s">
        <v>28</v>
      </c>
      <c r="I143" s="197"/>
      <c r="J143" s="194"/>
      <c r="K143" s="194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129</v>
      </c>
      <c r="AU143" s="202" t="s">
        <v>84</v>
      </c>
      <c r="AV143" s="13" t="s">
        <v>81</v>
      </c>
      <c r="AW143" s="13" t="s">
        <v>34</v>
      </c>
      <c r="AX143" s="13" t="s">
        <v>73</v>
      </c>
      <c r="AY143" s="202" t="s">
        <v>119</v>
      </c>
    </row>
    <row r="144" spans="2:51" s="14" customFormat="1" ht="10.2">
      <c r="B144" s="203"/>
      <c r="C144" s="204"/>
      <c r="D144" s="188" t="s">
        <v>129</v>
      </c>
      <c r="E144" s="205" t="s">
        <v>28</v>
      </c>
      <c r="F144" s="206" t="s">
        <v>210</v>
      </c>
      <c r="G144" s="204"/>
      <c r="H144" s="207">
        <v>123.037</v>
      </c>
      <c r="I144" s="208"/>
      <c r="J144" s="204"/>
      <c r="K144" s="204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129</v>
      </c>
      <c r="AU144" s="213" t="s">
        <v>84</v>
      </c>
      <c r="AV144" s="14" t="s">
        <v>84</v>
      </c>
      <c r="AW144" s="14" t="s">
        <v>34</v>
      </c>
      <c r="AX144" s="14" t="s">
        <v>73</v>
      </c>
      <c r="AY144" s="213" t="s">
        <v>119</v>
      </c>
    </row>
    <row r="145" spans="2:51" s="13" customFormat="1" ht="10.2">
      <c r="B145" s="193"/>
      <c r="C145" s="194"/>
      <c r="D145" s="188" t="s">
        <v>129</v>
      </c>
      <c r="E145" s="195" t="s">
        <v>28</v>
      </c>
      <c r="F145" s="196" t="s">
        <v>211</v>
      </c>
      <c r="G145" s="194"/>
      <c r="H145" s="195" t="s">
        <v>28</v>
      </c>
      <c r="I145" s="197"/>
      <c r="J145" s="194"/>
      <c r="K145" s="194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129</v>
      </c>
      <c r="AU145" s="202" t="s">
        <v>84</v>
      </c>
      <c r="AV145" s="13" t="s">
        <v>81</v>
      </c>
      <c r="AW145" s="13" t="s">
        <v>34</v>
      </c>
      <c r="AX145" s="13" t="s">
        <v>73</v>
      </c>
      <c r="AY145" s="202" t="s">
        <v>119</v>
      </c>
    </row>
    <row r="146" spans="2:51" s="14" customFormat="1" ht="10.2">
      <c r="B146" s="203"/>
      <c r="C146" s="204"/>
      <c r="D146" s="188" t="s">
        <v>129</v>
      </c>
      <c r="E146" s="205" t="s">
        <v>28</v>
      </c>
      <c r="F146" s="206" t="s">
        <v>212</v>
      </c>
      <c r="G146" s="204"/>
      <c r="H146" s="207">
        <v>3.884</v>
      </c>
      <c r="I146" s="208"/>
      <c r="J146" s="204"/>
      <c r="K146" s="204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129</v>
      </c>
      <c r="AU146" s="213" t="s">
        <v>84</v>
      </c>
      <c r="AV146" s="14" t="s">
        <v>84</v>
      </c>
      <c r="AW146" s="14" t="s">
        <v>34</v>
      </c>
      <c r="AX146" s="14" t="s">
        <v>73</v>
      </c>
      <c r="AY146" s="213" t="s">
        <v>119</v>
      </c>
    </row>
    <row r="147" spans="2:51" s="13" customFormat="1" ht="10.2">
      <c r="B147" s="193"/>
      <c r="C147" s="194"/>
      <c r="D147" s="188" t="s">
        <v>129</v>
      </c>
      <c r="E147" s="195" t="s">
        <v>28</v>
      </c>
      <c r="F147" s="196" t="s">
        <v>213</v>
      </c>
      <c r="G147" s="194"/>
      <c r="H147" s="195" t="s">
        <v>28</v>
      </c>
      <c r="I147" s="197"/>
      <c r="J147" s="194"/>
      <c r="K147" s="194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129</v>
      </c>
      <c r="AU147" s="202" t="s">
        <v>84</v>
      </c>
      <c r="AV147" s="13" t="s">
        <v>81</v>
      </c>
      <c r="AW147" s="13" t="s">
        <v>34</v>
      </c>
      <c r="AX147" s="13" t="s">
        <v>73</v>
      </c>
      <c r="AY147" s="202" t="s">
        <v>119</v>
      </c>
    </row>
    <row r="148" spans="2:51" s="14" customFormat="1" ht="10.2">
      <c r="B148" s="203"/>
      <c r="C148" s="204"/>
      <c r="D148" s="188" t="s">
        <v>129</v>
      </c>
      <c r="E148" s="205" t="s">
        <v>28</v>
      </c>
      <c r="F148" s="206" t="s">
        <v>164</v>
      </c>
      <c r="G148" s="204"/>
      <c r="H148" s="207">
        <v>2.997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129</v>
      </c>
      <c r="AU148" s="213" t="s">
        <v>84</v>
      </c>
      <c r="AV148" s="14" t="s">
        <v>84</v>
      </c>
      <c r="AW148" s="14" t="s">
        <v>34</v>
      </c>
      <c r="AX148" s="14" t="s">
        <v>73</v>
      </c>
      <c r="AY148" s="213" t="s">
        <v>119</v>
      </c>
    </row>
    <row r="149" spans="2:51" s="13" customFormat="1" ht="10.2">
      <c r="B149" s="193"/>
      <c r="C149" s="194"/>
      <c r="D149" s="188" t="s">
        <v>129</v>
      </c>
      <c r="E149" s="195" t="s">
        <v>28</v>
      </c>
      <c r="F149" s="196" t="s">
        <v>214</v>
      </c>
      <c r="G149" s="194"/>
      <c r="H149" s="195" t="s">
        <v>28</v>
      </c>
      <c r="I149" s="197"/>
      <c r="J149" s="194"/>
      <c r="K149" s="194"/>
      <c r="L149" s="198"/>
      <c r="M149" s="199"/>
      <c r="N149" s="200"/>
      <c r="O149" s="200"/>
      <c r="P149" s="200"/>
      <c r="Q149" s="200"/>
      <c r="R149" s="200"/>
      <c r="S149" s="200"/>
      <c r="T149" s="201"/>
      <c r="AT149" s="202" t="s">
        <v>129</v>
      </c>
      <c r="AU149" s="202" t="s">
        <v>84</v>
      </c>
      <c r="AV149" s="13" t="s">
        <v>81</v>
      </c>
      <c r="AW149" s="13" t="s">
        <v>34</v>
      </c>
      <c r="AX149" s="13" t="s">
        <v>73</v>
      </c>
      <c r="AY149" s="202" t="s">
        <v>119</v>
      </c>
    </row>
    <row r="150" spans="2:51" s="14" customFormat="1" ht="10.2">
      <c r="B150" s="203"/>
      <c r="C150" s="204"/>
      <c r="D150" s="188" t="s">
        <v>129</v>
      </c>
      <c r="E150" s="205" t="s">
        <v>28</v>
      </c>
      <c r="F150" s="206" t="s">
        <v>215</v>
      </c>
      <c r="G150" s="204"/>
      <c r="H150" s="207">
        <v>0.2</v>
      </c>
      <c r="I150" s="208"/>
      <c r="J150" s="204"/>
      <c r="K150" s="204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129</v>
      </c>
      <c r="AU150" s="213" t="s">
        <v>84</v>
      </c>
      <c r="AV150" s="14" t="s">
        <v>84</v>
      </c>
      <c r="AW150" s="14" t="s">
        <v>34</v>
      </c>
      <c r="AX150" s="14" t="s">
        <v>73</v>
      </c>
      <c r="AY150" s="213" t="s">
        <v>119</v>
      </c>
    </row>
    <row r="151" spans="2:51" s="15" customFormat="1" ht="10.2">
      <c r="B151" s="224"/>
      <c r="C151" s="225"/>
      <c r="D151" s="188" t="s">
        <v>129</v>
      </c>
      <c r="E151" s="226" t="s">
        <v>28</v>
      </c>
      <c r="F151" s="227" t="s">
        <v>165</v>
      </c>
      <c r="G151" s="225"/>
      <c r="H151" s="228">
        <v>130.118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AT151" s="234" t="s">
        <v>129</v>
      </c>
      <c r="AU151" s="234" t="s">
        <v>84</v>
      </c>
      <c r="AV151" s="15" t="s">
        <v>125</v>
      </c>
      <c r="AW151" s="15" t="s">
        <v>34</v>
      </c>
      <c r="AX151" s="15" t="s">
        <v>81</v>
      </c>
      <c r="AY151" s="234" t="s">
        <v>119</v>
      </c>
    </row>
    <row r="152" spans="1:65" s="2" customFormat="1" ht="16.5" customHeight="1">
      <c r="A152" s="35"/>
      <c r="B152" s="36"/>
      <c r="C152" s="175" t="s">
        <v>216</v>
      </c>
      <c r="D152" s="175" t="s">
        <v>121</v>
      </c>
      <c r="E152" s="176" t="s">
        <v>217</v>
      </c>
      <c r="F152" s="177" t="s">
        <v>218</v>
      </c>
      <c r="G152" s="178" t="s">
        <v>152</v>
      </c>
      <c r="H152" s="179">
        <v>207.897</v>
      </c>
      <c r="I152" s="180"/>
      <c r="J152" s="181">
        <f>ROUND(I152*H152,2)</f>
        <v>0</v>
      </c>
      <c r="K152" s="177" t="s">
        <v>28</v>
      </c>
      <c r="L152" s="40"/>
      <c r="M152" s="182" t="s">
        <v>28</v>
      </c>
      <c r="N152" s="183" t="s">
        <v>46</v>
      </c>
      <c r="O152" s="66"/>
      <c r="P152" s="184">
        <f>O152*H152</f>
        <v>0</v>
      </c>
      <c r="Q152" s="184">
        <v>6E-05</v>
      </c>
      <c r="R152" s="184">
        <f>Q152*H152</f>
        <v>0.01247382</v>
      </c>
      <c r="S152" s="184">
        <v>0</v>
      </c>
      <c r="T152" s="18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6" t="s">
        <v>144</v>
      </c>
      <c r="AT152" s="186" t="s">
        <v>121</v>
      </c>
      <c r="AU152" s="186" t="s">
        <v>84</v>
      </c>
      <c r="AY152" s="18" t="s">
        <v>119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8" t="s">
        <v>125</v>
      </c>
      <c r="BK152" s="187">
        <f>ROUND(I152*H152,2)</f>
        <v>0</v>
      </c>
      <c r="BL152" s="18" t="s">
        <v>144</v>
      </c>
      <c r="BM152" s="186" t="s">
        <v>219</v>
      </c>
    </row>
    <row r="153" spans="1:47" s="2" customFormat="1" ht="10.2">
      <c r="A153" s="35"/>
      <c r="B153" s="36"/>
      <c r="C153" s="37"/>
      <c r="D153" s="188" t="s">
        <v>127</v>
      </c>
      <c r="E153" s="37"/>
      <c r="F153" s="189" t="s">
        <v>220</v>
      </c>
      <c r="G153" s="37"/>
      <c r="H153" s="37"/>
      <c r="I153" s="190"/>
      <c r="J153" s="37"/>
      <c r="K153" s="37"/>
      <c r="L153" s="40"/>
      <c r="M153" s="191"/>
      <c r="N153" s="192"/>
      <c r="O153" s="66"/>
      <c r="P153" s="66"/>
      <c r="Q153" s="66"/>
      <c r="R153" s="66"/>
      <c r="S153" s="66"/>
      <c r="T153" s="67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127</v>
      </c>
      <c r="AU153" s="18" t="s">
        <v>84</v>
      </c>
    </row>
    <row r="154" spans="2:51" s="13" customFormat="1" ht="10.2">
      <c r="B154" s="193"/>
      <c r="C154" s="194"/>
      <c r="D154" s="188" t="s">
        <v>129</v>
      </c>
      <c r="E154" s="195" t="s">
        <v>28</v>
      </c>
      <c r="F154" s="196" t="s">
        <v>208</v>
      </c>
      <c r="G154" s="194"/>
      <c r="H154" s="195" t="s">
        <v>28</v>
      </c>
      <c r="I154" s="197"/>
      <c r="J154" s="194"/>
      <c r="K154" s="194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129</v>
      </c>
      <c r="AU154" s="202" t="s">
        <v>84</v>
      </c>
      <c r="AV154" s="13" t="s">
        <v>81</v>
      </c>
      <c r="AW154" s="13" t="s">
        <v>34</v>
      </c>
      <c r="AX154" s="13" t="s">
        <v>73</v>
      </c>
      <c r="AY154" s="202" t="s">
        <v>119</v>
      </c>
    </row>
    <row r="155" spans="2:51" s="13" customFormat="1" ht="10.2">
      <c r="B155" s="193"/>
      <c r="C155" s="194"/>
      <c r="D155" s="188" t="s">
        <v>129</v>
      </c>
      <c r="E155" s="195" t="s">
        <v>28</v>
      </c>
      <c r="F155" s="196" t="s">
        <v>221</v>
      </c>
      <c r="G155" s="194"/>
      <c r="H155" s="195" t="s">
        <v>28</v>
      </c>
      <c r="I155" s="197"/>
      <c r="J155" s="194"/>
      <c r="K155" s="194"/>
      <c r="L155" s="198"/>
      <c r="M155" s="199"/>
      <c r="N155" s="200"/>
      <c r="O155" s="200"/>
      <c r="P155" s="200"/>
      <c r="Q155" s="200"/>
      <c r="R155" s="200"/>
      <c r="S155" s="200"/>
      <c r="T155" s="201"/>
      <c r="AT155" s="202" t="s">
        <v>129</v>
      </c>
      <c r="AU155" s="202" t="s">
        <v>84</v>
      </c>
      <c r="AV155" s="13" t="s">
        <v>81</v>
      </c>
      <c r="AW155" s="13" t="s">
        <v>34</v>
      </c>
      <c r="AX155" s="13" t="s">
        <v>73</v>
      </c>
      <c r="AY155" s="202" t="s">
        <v>119</v>
      </c>
    </row>
    <row r="156" spans="2:51" s="14" customFormat="1" ht="10.2">
      <c r="B156" s="203"/>
      <c r="C156" s="204"/>
      <c r="D156" s="188" t="s">
        <v>129</v>
      </c>
      <c r="E156" s="205" t="s">
        <v>28</v>
      </c>
      <c r="F156" s="206" t="s">
        <v>222</v>
      </c>
      <c r="G156" s="204"/>
      <c r="H156" s="207">
        <v>207.897</v>
      </c>
      <c r="I156" s="208"/>
      <c r="J156" s="204"/>
      <c r="K156" s="204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129</v>
      </c>
      <c r="AU156" s="213" t="s">
        <v>84</v>
      </c>
      <c r="AV156" s="14" t="s">
        <v>84</v>
      </c>
      <c r="AW156" s="14" t="s">
        <v>34</v>
      </c>
      <c r="AX156" s="14" t="s">
        <v>81</v>
      </c>
      <c r="AY156" s="213" t="s">
        <v>119</v>
      </c>
    </row>
    <row r="157" spans="1:65" s="2" customFormat="1" ht="16.5" customHeight="1">
      <c r="A157" s="35"/>
      <c r="B157" s="36"/>
      <c r="C157" s="175" t="s">
        <v>223</v>
      </c>
      <c r="D157" s="175" t="s">
        <v>121</v>
      </c>
      <c r="E157" s="176" t="s">
        <v>224</v>
      </c>
      <c r="F157" s="177" t="s">
        <v>225</v>
      </c>
      <c r="G157" s="178" t="s">
        <v>152</v>
      </c>
      <c r="H157" s="179">
        <v>250.176</v>
      </c>
      <c r="I157" s="180"/>
      <c r="J157" s="181">
        <f>ROUND(I157*H157,2)</f>
        <v>0</v>
      </c>
      <c r="K157" s="177" t="s">
        <v>28</v>
      </c>
      <c r="L157" s="40"/>
      <c r="M157" s="182" t="s">
        <v>28</v>
      </c>
      <c r="N157" s="183" t="s">
        <v>46</v>
      </c>
      <c r="O157" s="66"/>
      <c r="P157" s="184">
        <f>O157*H157</f>
        <v>0</v>
      </c>
      <c r="Q157" s="184">
        <v>6E-05</v>
      </c>
      <c r="R157" s="184">
        <f>Q157*H157</f>
        <v>0.01501056</v>
      </c>
      <c r="S157" s="184">
        <v>0</v>
      </c>
      <c r="T157" s="18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6" t="s">
        <v>144</v>
      </c>
      <c r="AT157" s="186" t="s">
        <v>121</v>
      </c>
      <c r="AU157" s="186" t="s">
        <v>84</v>
      </c>
      <c r="AY157" s="18" t="s">
        <v>119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8" t="s">
        <v>125</v>
      </c>
      <c r="BK157" s="187">
        <f>ROUND(I157*H157,2)</f>
        <v>0</v>
      </c>
      <c r="BL157" s="18" t="s">
        <v>144</v>
      </c>
      <c r="BM157" s="186" t="s">
        <v>226</v>
      </c>
    </row>
    <row r="158" spans="1:47" s="2" customFormat="1" ht="10.2">
      <c r="A158" s="35"/>
      <c r="B158" s="36"/>
      <c r="C158" s="37"/>
      <c r="D158" s="188" t="s">
        <v>127</v>
      </c>
      <c r="E158" s="37"/>
      <c r="F158" s="189" t="s">
        <v>227</v>
      </c>
      <c r="G158" s="37"/>
      <c r="H158" s="37"/>
      <c r="I158" s="190"/>
      <c r="J158" s="37"/>
      <c r="K158" s="37"/>
      <c r="L158" s="40"/>
      <c r="M158" s="191"/>
      <c r="N158" s="192"/>
      <c r="O158" s="66"/>
      <c r="P158" s="66"/>
      <c r="Q158" s="66"/>
      <c r="R158" s="66"/>
      <c r="S158" s="66"/>
      <c r="T158" s="67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127</v>
      </c>
      <c r="AU158" s="18" t="s">
        <v>84</v>
      </c>
    </row>
    <row r="159" spans="2:51" s="13" customFormat="1" ht="10.2">
      <c r="B159" s="193"/>
      <c r="C159" s="194"/>
      <c r="D159" s="188" t="s">
        <v>129</v>
      </c>
      <c r="E159" s="195" t="s">
        <v>28</v>
      </c>
      <c r="F159" s="196" t="s">
        <v>208</v>
      </c>
      <c r="G159" s="194"/>
      <c r="H159" s="195" t="s">
        <v>28</v>
      </c>
      <c r="I159" s="197"/>
      <c r="J159" s="194"/>
      <c r="K159" s="194"/>
      <c r="L159" s="198"/>
      <c r="M159" s="199"/>
      <c r="N159" s="200"/>
      <c r="O159" s="200"/>
      <c r="P159" s="200"/>
      <c r="Q159" s="200"/>
      <c r="R159" s="200"/>
      <c r="S159" s="200"/>
      <c r="T159" s="201"/>
      <c r="AT159" s="202" t="s">
        <v>129</v>
      </c>
      <c r="AU159" s="202" t="s">
        <v>84</v>
      </c>
      <c r="AV159" s="13" t="s">
        <v>81</v>
      </c>
      <c r="AW159" s="13" t="s">
        <v>34</v>
      </c>
      <c r="AX159" s="13" t="s">
        <v>73</v>
      </c>
      <c r="AY159" s="202" t="s">
        <v>119</v>
      </c>
    </row>
    <row r="160" spans="2:51" s="13" customFormat="1" ht="10.2">
      <c r="B160" s="193"/>
      <c r="C160" s="194"/>
      <c r="D160" s="188" t="s">
        <v>129</v>
      </c>
      <c r="E160" s="195" t="s">
        <v>28</v>
      </c>
      <c r="F160" s="196" t="s">
        <v>228</v>
      </c>
      <c r="G160" s="194"/>
      <c r="H160" s="195" t="s">
        <v>28</v>
      </c>
      <c r="I160" s="197"/>
      <c r="J160" s="194"/>
      <c r="K160" s="194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129</v>
      </c>
      <c r="AU160" s="202" t="s">
        <v>84</v>
      </c>
      <c r="AV160" s="13" t="s">
        <v>81</v>
      </c>
      <c r="AW160" s="13" t="s">
        <v>34</v>
      </c>
      <c r="AX160" s="13" t="s">
        <v>73</v>
      </c>
      <c r="AY160" s="202" t="s">
        <v>119</v>
      </c>
    </row>
    <row r="161" spans="2:51" s="14" customFormat="1" ht="10.2">
      <c r="B161" s="203"/>
      <c r="C161" s="204"/>
      <c r="D161" s="188" t="s">
        <v>129</v>
      </c>
      <c r="E161" s="205" t="s">
        <v>28</v>
      </c>
      <c r="F161" s="206" t="s">
        <v>229</v>
      </c>
      <c r="G161" s="204"/>
      <c r="H161" s="207">
        <v>250.176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129</v>
      </c>
      <c r="AU161" s="213" t="s">
        <v>84</v>
      </c>
      <c r="AV161" s="14" t="s">
        <v>84</v>
      </c>
      <c r="AW161" s="14" t="s">
        <v>34</v>
      </c>
      <c r="AX161" s="14" t="s">
        <v>81</v>
      </c>
      <c r="AY161" s="213" t="s">
        <v>119</v>
      </c>
    </row>
    <row r="162" spans="1:65" s="2" customFormat="1" ht="16.5" customHeight="1">
      <c r="A162" s="35"/>
      <c r="B162" s="36"/>
      <c r="C162" s="214" t="s">
        <v>230</v>
      </c>
      <c r="D162" s="214" t="s">
        <v>139</v>
      </c>
      <c r="E162" s="215" t="s">
        <v>231</v>
      </c>
      <c r="F162" s="216" t="s">
        <v>232</v>
      </c>
      <c r="G162" s="217" t="s">
        <v>124</v>
      </c>
      <c r="H162" s="218">
        <v>1.5</v>
      </c>
      <c r="I162" s="219"/>
      <c r="J162" s="220">
        <f>ROUND(I162*H162,2)</f>
        <v>0</v>
      </c>
      <c r="K162" s="216" t="s">
        <v>28</v>
      </c>
      <c r="L162" s="221"/>
      <c r="M162" s="222" t="s">
        <v>28</v>
      </c>
      <c r="N162" s="223" t="s">
        <v>46</v>
      </c>
      <c r="O162" s="66"/>
      <c r="P162" s="184">
        <f>O162*H162</f>
        <v>0</v>
      </c>
      <c r="Q162" s="184">
        <v>0.00228</v>
      </c>
      <c r="R162" s="184">
        <f>Q162*H162</f>
        <v>0.00342</v>
      </c>
      <c r="S162" s="184">
        <v>0</v>
      </c>
      <c r="T162" s="18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6" t="s">
        <v>143</v>
      </c>
      <c r="AT162" s="186" t="s">
        <v>139</v>
      </c>
      <c r="AU162" s="186" t="s">
        <v>84</v>
      </c>
      <c r="AY162" s="18" t="s">
        <v>119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8" t="s">
        <v>125</v>
      </c>
      <c r="BK162" s="187">
        <f>ROUND(I162*H162,2)</f>
        <v>0</v>
      </c>
      <c r="BL162" s="18" t="s">
        <v>144</v>
      </c>
      <c r="BM162" s="186" t="s">
        <v>233</v>
      </c>
    </row>
    <row r="163" spans="1:47" s="2" customFormat="1" ht="10.2">
      <c r="A163" s="35"/>
      <c r="B163" s="36"/>
      <c r="C163" s="37"/>
      <c r="D163" s="188" t="s">
        <v>127</v>
      </c>
      <c r="E163" s="37"/>
      <c r="F163" s="189" t="s">
        <v>232</v>
      </c>
      <c r="G163" s="37"/>
      <c r="H163" s="37"/>
      <c r="I163" s="190"/>
      <c r="J163" s="37"/>
      <c r="K163" s="37"/>
      <c r="L163" s="40"/>
      <c r="M163" s="191"/>
      <c r="N163" s="192"/>
      <c r="O163" s="66"/>
      <c r="P163" s="66"/>
      <c r="Q163" s="66"/>
      <c r="R163" s="66"/>
      <c r="S163" s="66"/>
      <c r="T163" s="67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127</v>
      </c>
      <c r="AU163" s="18" t="s">
        <v>84</v>
      </c>
    </row>
    <row r="164" spans="2:51" s="13" customFormat="1" ht="10.2">
      <c r="B164" s="193"/>
      <c r="C164" s="194"/>
      <c r="D164" s="188" t="s">
        <v>129</v>
      </c>
      <c r="E164" s="195" t="s">
        <v>28</v>
      </c>
      <c r="F164" s="196" t="s">
        <v>234</v>
      </c>
      <c r="G164" s="194"/>
      <c r="H164" s="195" t="s">
        <v>28</v>
      </c>
      <c r="I164" s="197"/>
      <c r="J164" s="194"/>
      <c r="K164" s="194"/>
      <c r="L164" s="198"/>
      <c r="M164" s="199"/>
      <c r="N164" s="200"/>
      <c r="O164" s="200"/>
      <c r="P164" s="200"/>
      <c r="Q164" s="200"/>
      <c r="R164" s="200"/>
      <c r="S164" s="200"/>
      <c r="T164" s="201"/>
      <c r="AT164" s="202" t="s">
        <v>129</v>
      </c>
      <c r="AU164" s="202" t="s">
        <v>84</v>
      </c>
      <c r="AV164" s="13" t="s">
        <v>81</v>
      </c>
      <c r="AW164" s="13" t="s">
        <v>34</v>
      </c>
      <c r="AX164" s="13" t="s">
        <v>73</v>
      </c>
      <c r="AY164" s="202" t="s">
        <v>119</v>
      </c>
    </row>
    <row r="165" spans="2:51" s="13" customFormat="1" ht="10.2">
      <c r="B165" s="193"/>
      <c r="C165" s="194"/>
      <c r="D165" s="188" t="s">
        <v>129</v>
      </c>
      <c r="E165" s="195" t="s">
        <v>28</v>
      </c>
      <c r="F165" s="196" t="s">
        <v>235</v>
      </c>
      <c r="G165" s="194"/>
      <c r="H165" s="195" t="s">
        <v>28</v>
      </c>
      <c r="I165" s="197"/>
      <c r="J165" s="194"/>
      <c r="K165" s="194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129</v>
      </c>
      <c r="AU165" s="202" t="s">
        <v>84</v>
      </c>
      <c r="AV165" s="13" t="s">
        <v>81</v>
      </c>
      <c r="AW165" s="13" t="s">
        <v>34</v>
      </c>
      <c r="AX165" s="13" t="s">
        <v>73</v>
      </c>
      <c r="AY165" s="202" t="s">
        <v>119</v>
      </c>
    </row>
    <row r="166" spans="2:51" s="14" customFormat="1" ht="10.2">
      <c r="B166" s="203"/>
      <c r="C166" s="204"/>
      <c r="D166" s="188" t="s">
        <v>129</v>
      </c>
      <c r="E166" s="205" t="s">
        <v>28</v>
      </c>
      <c r="F166" s="206" t="s">
        <v>236</v>
      </c>
      <c r="G166" s="204"/>
      <c r="H166" s="207">
        <v>1.5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129</v>
      </c>
      <c r="AU166" s="213" t="s">
        <v>84</v>
      </c>
      <c r="AV166" s="14" t="s">
        <v>84</v>
      </c>
      <c r="AW166" s="14" t="s">
        <v>34</v>
      </c>
      <c r="AX166" s="14" t="s">
        <v>81</v>
      </c>
      <c r="AY166" s="213" t="s">
        <v>119</v>
      </c>
    </row>
    <row r="167" spans="1:65" s="2" customFormat="1" ht="16.5" customHeight="1">
      <c r="A167" s="35"/>
      <c r="B167" s="36"/>
      <c r="C167" s="214" t="s">
        <v>237</v>
      </c>
      <c r="D167" s="214" t="s">
        <v>139</v>
      </c>
      <c r="E167" s="215" t="s">
        <v>238</v>
      </c>
      <c r="F167" s="216" t="s">
        <v>239</v>
      </c>
      <c r="G167" s="217" t="s">
        <v>124</v>
      </c>
      <c r="H167" s="218">
        <v>81.8</v>
      </c>
      <c r="I167" s="219"/>
      <c r="J167" s="220">
        <f>ROUND(I167*H167,2)</f>
        <v>0</v>
      </c>
      <c r="K167" s="216" t="s">
        <v>28</v>
      </c>
      <c r="L167" s="221"/>
      <c r="M167" s="222" t="s">
        <v>28</v>
      </c>
      <c r="N167" s="223" t="s">
        <v>46</v>
      </c>
      <c r="O167" s="66"/>
      <c r="P167" s="184">
        <f>O167*H167</f>
        <v>0</v>
      </c>
      <c r="Q167" s="184">
        <v>0.00301</v>
      </c>
      <c r="R167" s="184">
        <f>Q167*H167</f>
        <v>0.246218</v>
      </c>
      <c r="S167" s="184">
        <v>0</v>
      </c>
      <c r="T167" s="18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6" t="s">
        <v>143</v>
      </c>
      <c r="AT167" s="186" t="s">
        <v>139</v>
      </c>
      <c r="AU167" s="186" t="s">
        <v>84</v>
      </c>
      <c r="AY167" s="18" t="s">
        <v>119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8" t="s">
        <v>125</v>
      </c>
      <c r="BK167" s="187">
        <f>ROUND(I167*H167,2)</f>
        <v>0</v>
      </c>
      <c r="BL167" s="18" t="s">
        <v>144</v>
      </c>
      <c r="BM167" s="186" t="s">
        <v>240</v>
      </c>
    </row>
    <row r="168" spans="1:47" s="2" customFormat="1" ht="10.2">
      <c r="A168" s="35"/>
      <c r="B168" s="36"/>
      <c r="C168" s="37"/>
      <c r="D168" s="188" t="s">
        <v>127</v>
      </c>
      <c r="E168" s="37"/>
      <c r="F168" s="189" t="s">
        <v>239</v>
      </c>
      <c r="G168" s="37"/>
      <c r="H168" s="37"/>
      <c r="I168" s="190"/>
      <c r="J168" s="37"/>
      <c r="K168" s="37"/>
      <c r="L168" s="40"/>
      <c r="M168" s="191"/>
      <c r="N168" s="192"/>
      <c r="O168" s="66"/>
      <c r="P168" s="66"/>
      <c r="Q168" s="66"/>
      <c r="R168" s="66"/>
      <c r="S168" s="66"/>
      <c r="T168" s="67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127</v>
      </c>
      <c r="AU168" s="18" t="s">
        <v>84</v>
      </c>
    </row>
    <row r="169" spans="2:51" s="13" customFormat="1" ht="10.2">
      <c r="B169" s="193"/>
      <c r="C169" s="194"/>
      <c r="D169" s="188" t="s">
        <v>129</v>
      </c>
      <c r="E169" s="195" t="s">
        <v>28</v>
      </c>
      <c r="F169" s="196" t="s">
        <v>234</v>
      </c>
      <c r="G169" s="194"/>
      <c r="H169" s="195" t="s">
        <v>28</v>
      </c>
      <c r="I169" s="197"/>
      <c r="J169" s="194"/>
      <c r="K169" s="194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129</v>
      </c>
      <c r="AU169" s="202" t="s">
        <v>84</v>
      </c>
      <c r="AV169" s="13" t="s">
        <v>81</v>
      </c>
      <c r="AW169" s="13" t="s">
        <v>34</v>
      </c>
      <c r="AX169" s="13" t="s">
        <v>73</v>
      </c>
      <c r="AY169" s="202" t="s">
        <v>119</v>
      </c>
    </row>
    <row r="170" spans="2:51" s="13" customFormat="1" ht="10.2">
      <c r="B170" s="193"/>
      <c r="C170" s="194"/>
      <c r="D170" s="188" t="s">
        <v>129</v>
      </c>
      <c r="E170" s="195" t="s">
        <v>28</v>
      </c>
      <c r="F170" s="196" t="s">
        <v>161</v>
      </c>
      <c r="G170" s="194"/>
      <c r="H170" s="195" t="s">
        <v>28</v>
      </c>
      <c r="I170" s="197"/>
      <c r="J170" s="194"/>
      <c r="K170" s="194"/>
      <c r="L170" s="198"/>
      <c r="M170" s="199"/>
      <c r="N170" s="200"/>
      <c r="O170" s="200"/>
      <c r="P170" s="200"/>
      <c r="Q170" s="200"/>
      <c r="R170" s="200"/>
      <c r="S170" s="200"/>
      <c r="T170" s="201"/>
      <c r="AT170" s="202" t="s">
        <v>129</v>
      </c>
      <c r="AU170" s="202" t="s">
        <v>84</v>
      </c>
      <c r="AV170" s="13" t="s">
        <v>81</v>
      </c>
      <c r="AW170" s="13" t="s">
        <v>34</v>
      </c>
      <c r="AX170" s="13" t="s">
        <v>73</v>
      </c>
      <c r="AY170" s="202" t="s">
        <v>119</v>
      </c>
    </row>
    <row r="171" spans="2:51" s="14" customFormat="1" ht="10.2">
      <c r="B171" s="203"/>
      <c r="C171" s="204"/>
      <c r="D171" s="188" t="s">
        <v>129</v>
      </c>
      <c r="E171" s="205" t="s">
        <v>28</v>
      </c>
      <c r="F171" s="206" t="s">
        <v>241</v>
      </c>
      <c r="G171" s="204"/>
      <c r="H171" s="207">
        <v>81.8</v>
      </c>
      <c r="I171" s="208"/>
      <c r="J171" s="204"/>
      <c r="K171" s="204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129</v>
      </c>
      <c r="AU171" s="213" t="s">
        <v>84</v>
      </c>
      <c r="AV171" s="14" t="s">
        <v>84</v>
      </c>
      <c r="AW171" s="14" t="s">
        <v>34</v>
      </c>
      <c r="AX171" s="14" t="s">
        <v>81</v>
      </c>
      <c r="AY171" s="213" t="s">
        <v>119</v>
      </c>
    </row>
    <row r="172" spans="1:65" s="2" customFormat="1" ht="16.5" customHeight="1">
      <c r="A172" s="35"/>
      <c r="B172" s="36"/>
      <c r="C172" s="214" t="s">
        <v>242</v>
      </c>
      <c r="D172" s="214" t="s">
        <v>139</v>
      </c>
      <c r="E172" s="215" t="s">
        <v>243</v>
      </c>
      <c r="F172" s="216" t="s">
        <v>244</v>
      </c>
      <c r="G172" s="217" t="s">
        <v>124</v>
      </c>
      <c r="H172" s="218">
        <v>120.12</v>
      </c>
      <c r="I172" s="219"/>
      <c r="J172" s="220">
        <f>ROUND(I172*H172,2)</f>
        <v>0</v>
      </c>
      <c r="K172" s="216" t="s">
        <v>28</v>
      </c>
      <c r="L172" s="221"/>
      <c r="M172" s="222" t="s">
        <v>28</v>
      </c>
      <c r="N172" s="223" t="s">
        <v>46</v>
      </c>
      <c r="O172" s="66"/>
      <c r="P172" s="184">
        <f>O172*H172</f>
        <v>0</v>
      </c>
      <c r="Q172" s="184">
        <v>0.00343</v>
      </c>
      <c r="R172" s="184">
        <f>Q172*H172</f>
        <v>0.4120116</v>
      </c>
      <c r="S172" s="184">
        <v>0</v>
      </c>
      <c r="T172" s="18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6" t="s">
        <v>143</v>
      </c>
      <c r="AT172" s="186" t="s">
        <v>139</v>
      </c>
      <c r="AU172" s="186" t="s">
        <v>84</v>
      </c>
      <c r="AY172" s="18" t="s">
        <v>119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8" t="s">
        <v>125</v>
      </c>
      <c r="BK172" s="187">
        <f>ROUND(I172*H172,2)</f>
        <v>0</v>
      </c>
      <c r="BL172" s="18" t="s">
        <v>144</v>
      </c>
      <c r="BM172" s="186" t="s">
        <v>245</v>
      </c>
    </row>
    <row r="173" spans="1:47" s="2" customFormat="1" ht="10.2">
      <c r="A173" s="35"/>
      <c r="B173" s="36"/>
      <c r="C173" s="37"/>
      <c r="D173" s="188" t="s">
        <v>127</v>
      </c>
      <c r="E173" s="37"/>
      <c r="F173" s="189" t="s">
        <v>244</v>
      </c>
      <c r="G173" s="37"/>
      <c r="H173" s="37"/>
      <c r="I173" s="190"/>
      <c r="J173" s="37"/>
      <c r="K173" s="37"/>
      <c r="L173" s="40"/>
      <c r="M173" s="191"/>
      <c r="N173" s="192"/>
      <c r="O173" s="66"/>
      <c r="P173" s="66"/>
      <c r="Q173" s="66"/>
      <c r="R173" s="66"/>
      <c r="S173" s="66"/>
      <c r="T173" s="67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127</v>
      </c>
      <c r="AU173" s="18" t="s">
        <v>84</v>
      </c>
    </row>
    <row r="174" spans="2:51" s="13" customFormat="1" ht="10.2">
      <c r="B174" s="193"/>
      <c r="C174" s="194"/>
      <c r="D174" s="188" t="s">
        <v>129</v>
      </c>
      <c r="E174" s="195" t="s">
        <v>28</v>
      </c>
      <c r="F174" s="196" t="s">
        <v>234</v>
      </c>
      <c r="G174" s="194"/>
      <c r="H174" s="195" t="s">
        <v>28</v>
      </c>
      <c r="I174" s="197"/>
      <c r="J174" s="194"/>
      <c r="K174" s="194"/>
      <c r="L174" s="198"/>
      <c r="M174" s="199"/>
      <c r="N174" s="200"/>
      <c r="O174" s="200"/>
      <c r="P174" s="200"/>
      <c r="Q174" s="200"/>
      <c r="R174" s="200"/>
      <c r="S174" s="200"/>
      <c r="T174" s="201"/>
      <c r="AT174" s="202" t="s">
        <v>129</v>
      </c>
      <c r="AU174" s="202" t="s">
        <v>84</v>
      </c>
      <c r="AV174" s="13" t="s">
        <v>81</v>
      </c>
      <c r="AW174" s="13" t="s">
        <v>34</v>
      </c>
      <c r="AX174" s="13" t="s">
        <v>73</v>
      </c>
      <c r="AY174" s="202" t="s">
        <v>119</v>
      </c>
    </row>
    <row r="175" spans="2:51" s="13" customFormat="1" ht="10.2">
      <c r="B175" s="193"/>
      <c r="C175" s="194"/>
      <c r="D175" s="188" t="s">
        <v>129</v>
      </c>
      <c r="E175" s="195" t="s">
        <v>28</v>
      </c>
      <c r="F175" s="196" t="s">
        <v>159</v>
      </c>
      <c r="G175" s="194"/>
      <c r="H175" s="195" t="s">
        <v>28</v>
      </c>
      <c r="I175" s="197"/>
      <c r="J175" s="194"/>
      <c r="K175" s="194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129</v>
      </c>
      <c r="AU175" s="202" t="s">
        <v>84</v>
      </c>
      <c r="AV175" s="13" t="s">
        <v>81</v>
      </c>
      <c r="AW175" s="13" t="s">
        <v>34</v>
      </c>
      <c r="AX175" s="13" t="s">
        <v>73</v>
      </c>
      <c r="AY175" s="202" t="s">
        <v>119</v>
      </c>
    </row>
    <row r="176" spans="2:51" s="14" customFormat="1" ht="10.2">
      <c r="B176" s="203"/>
      <c r="C176" s="204"/>
      <c r="D176" s="188" t="s">
        <v>129</v>
      </c>
      <c r="E176" s="205" t="s">
        <v>28</v>
      </c>
      <c r="F176" s="206" t="s">
        <v>246</v>
      </c>
      <c r="G176" s="204"/>
      <c r="H176" s="207">
        <v>120.12</v>
      </c>
      <c r="I176" s="208"/>
      <c r="J176" s="204"/>
      <c r="K176" s="204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129</v>
      </c>
      <c r="AU176" s="213" t="s">
        <v>84</v>
      </c>
      <c r="AV176" s="14" t="s">
        <v>84</v>
      </c>
      <c r="AW176" s="14" t="s">
        <v>34</v>
      </c>
      <c r="AX176" s="14" t="s">
        <v>81</v>
      </c>
      <c r="AY176" s="213" t="s">
        <v>119</v>
      </c>
    </row>
    <row r="177" spans="1:65" s="2" customFormat="1" ht="24.15" customHeight="1">
      <c r="A177" s="35"/>
      <c r="B177" s="36"/>
      <c r="C177" s="214" t="s">
        <v>8</v>
      </c>
      <c r="D177" s="214" t="s">
        <v>139</v>
      </c>
      <c r="E177" s="215" t="s">
        <v>247</v>
      </c>
      <c r="F177" s="216" t="s">
        <v>248</v>
      </c>
      <c r="G177" s="217" t="s">
        <v>249</v>
      </c>
      <c r="H177" s="218">
        <v>0.66</v>
      </c>
      <c r="I177" s="219"/>
      <c r="J177" s="220">
        <f>ROUND(I177*H177,2)</f>
        <v>0</v>
      </c>
      <c r="K177" s="216" t="s">
        <v>28</v>
      </c>
      <c r="L177" s="221"/>
      <c r="M177" s="222" t="s">
        <v>28</v>
      </c>
      <c r="N177" s="223" t="s">
        <v>46</v>
      </c>
      <c r="O177" s="66"/>
      <c r="P177" s="184">
        <f>O177*H177</f>
        <v>0</v>
      </c>
      <c r="Q177" s="184">
        <v>0.0202</v>
      </c>
      <c r="R177" s="184">
        <f>Q177*H177</f>
        <v>0.013332</v>
      </c>
      <c r="S177" s="184">
        <v>0</v>
      </c>
      <c r="T177" s="18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6" t="s">
        <v>143</v>
      </c>
      <c r="AT177" s="186" t="s">
        <v>139</v>
      </c>
      <c r="AU177" s="186" t="s">
        <v>84</v>
      </c>
      <c r="AY177" s="18" t="s">
        <v>119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8" t="s">
        <v>125</v>
      </c>
      <c r="BK177" s="187">
        <f>ROUND(I177*H177,2)</f>
        <v>0</v>
      </c>
      <c r="BL177" s="18" t="s">
        <v>144</v>
      </c>
      <c r="BM177" s="186" t="s">
        <v>250</v>
      </c>
    </row>
    <row r="178" spans="1:47" s="2" customFormat="1" ht="10.2">
      <c r="A178" s="35"/>
      <c r="B178" s="36"/>
      <c r="C178" s="37"/>
      <c r="D178" s="188" t="s">
        <v>127</v>
      </c>
      <c r="E178" s="37"/>
      <c r="F178" s="189" t="s">
        <v>248</v>
      </c>
      <c r="G178" s="37"/>
      <c r="H178" s="37"/>
      <c r="I178" s="190"/>
      <c r="J178" s="37"/>
      <c r="K178" s="37"/>
      <c r="L178" s="40"/>
      <c r="M178" s="191"/>
      <c r="N178" s="192"/>
      <c r="O178" s="66"/>
      <c r="P178" s="66"/>
      <c r="Q178" s="66"/>
      <c r="R178" s="66"/>
      <c r="S178" s="66"/>
      <c r="T178" s="67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127</v>
      </c>
      <c r="AU178" s="18" t="s">
        <v>84</v>
      </c>
    </row>
    <row r="179" spans="2:51" s="13" customFormat="1" ht="10.2">
      <c r="B179" s="193"/>
      <c r="C179" s="194"/>
      <c r="D179" s="188" t="s">
        <v>129</v>
      </c>
      <c r="E179" s="195" t="s">
        <v>28</v>
      </c>
      <c r="F179" s="196" t="s">
        <v>251</v>
      </c>
      <c r="G179" s="194"/>
      <c r="H179" s="195" t="s">
        <v>28</v>
      </c>
      <c r="I179" s="197"/>
      <c r="J179" s="194"/>
      <c r="K179" s="194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129</v>
      </c>
      <c r="AU179" s="202" t="s">
        <v>84</v>
      </c>
      <c r="AV179" s="13" t="s">
        <v>81</v>
      </c>
      <c r="AW179" s="13" t="s">
        <v>34</v>
      </c>
      <c r="AX179" s="13" t="s">
        <v>73</v>
      </c>
      <c r="AY179" s="202" t="s">
        <v>119</v>
      </c>
    </row>
    <row r="180" spans="2:51" s="14" customFormat="1" ht="10.2">
      <c r="B180" s="203"/>
      <c r="C180" s="204"/>
      <c r="D180" s="188" t="s">
        <v>129</v>
      </c>
      <c r="E180" s="205" t="s">
        <v>28</v>
      </c>
      <c r="F180" s="206" t="s">
        <v>252</v>
      </c>
      <c r="G180" s="204"/>
      <c r="H180" s="207">
        <v>0.66</v>
      </c>
      <c r="I180" s="208"/>
      <c r="J180" s="204"/>
      <c r="K180" s="204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129</v>
      </c>
      <c r="AU180" s="213" t="s">
        <v>84</v>
      </c>
      <c r="AV180" s="14" t="s">
        <v>84</v>
      </c>
      <c r="AW180" s="14" t="s">
        <v>34</v>
      </c>
      <c r="AX180" s="14" t="s">
        <v>81</v>
      </c>
      <c r="AY180" s="213" t="s">
        <v>119</v>
      </c>
    </row>
    <row r="181" spans="1:65" s="2" customFormat="1" ht="24.15" customHeight="1">
      <c r="A181" s="35"/>
      <c r="B181" s="36"/>
      <c r="C181" s="214" t="s">
        <v>144</v>
      </c>
      <c r="D181" s="214" t="s">
        <v>139</v>
      </c>
      <c r="E181" s="215" t="s">
        <v>253</v>
      </c>
      <c r="F181" s="216" t="s">
        <v>254</v>
      </c>
      <c r="G181" s="217" t="s">
        <v>249</v>
      </c>
      <c r="H181" s="218">
        <v>0.66</v>
      </c>
      <c r="I181" s="219"/>
      <c r="J181" s="220">
        <f>ROUND(I181*H181,2)</f>
        <v>0</v>
      </c>
      <c r="K181" s="216" t="s">
        <v>28</v>
      </c>
      <c r="L181" s="221"/>
      <c r="M181" s="222" t="s">
        <v>28</v>
      </c>
      <c r="N181" s="223" t="s">
        <v>46</v>
      </c>
      <c r="O181" s="66"/>
      <c r="P181" s="184">
        <f>O181*H181</f>
        <v>0</v>
      </c>
      <c r="Q181" s="184">
        <v>0.00333</v>
      </c>
      <c r="R181" s="184">
        <f>Q181*H181</f>
        <v>0.0021978</v>
      </c>
      <c r="S181" s="184">
        <v>0</v>
      </c>
      <c r="T181" s="18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6" t="s">
        <v>143</v>
      </c>
      <c r="AT181" s="186" t="s">
        <v>139</v>
      </c>
      <c r="AU181" s="186" t="s">
        <v>84</v>
      </c>
      <c r="AY181" s="18" t="s">
        <v>119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8" t="s">
        <v>125</v>
      </c>
      <c r="BK181" s="187">
        <f>ROUND(I181*H181,2)</f>
        <v>0</v>
      </c>
      <c r="BL181" s="18" t="s">
        <v>144</v>
      </c>
      <c r="BM181" s="186" t="s">
        <v>255</v>
      </c>
    </row>
    <row r="182" spans="1:47" s="2" customFormat="1" ht="10.2">
      <c r="A182" s="35"/>
      <c r="B182" s="36"/>
      <c r="C182" s="37"/>
      <c r="D182" s="188" t="s">
        <v>127</v>
      </c>
      <c r="E182" s="37"/>
      <c r="F182" s="189" t="s">
        <v>254</v>
      </c>
      <c r="G182" s="37"/>
      <c r="H182" s="37"/>
      <c r="I182" s="190"/>
      <c r="J182" s="37"/>
      <c r="K182" s="37"/>
      <c r="L182" s="40"/>
      <c r="M182" s="191"/>
      <c r="N182" s="192"/>
      <c r="O182" s="66"/>
      <c r="P182" s="66"/>
      <c r="Q182" s="66"/>
      <c r="R182" s="66"/>
      <c r="S182" s="66"/>
      <c r="T182" s="67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127</v>
      </c>
      <c r="AU182" s="18" t="s">
        <v>84</v>
      </c>
    </row>
    <row r="183" spans="2:51" s="13" customFormat="1" ht="10.2">
      <c r="B183" s="193"/>
      <c r="C183" s="194"/>
      <c r="D183" s="188" t="s">
        <v>129</v>
      </c>
      <c r="E183" s="195" t="s">
        <v>28</v>
      </c>
      <c r="F183" s="196" t="s">
        <v>256</v>
      </c>
      <c r="G183" s="194"/>
      <c r="H183" s="195" t="s">
        <v>28</v>
      </c>
      <c r="I183" s="197"/>
      <c r="J183" s="194"/>
      <c r="K183" s="194"/>
      <c r="L183" s="198"/>
      <c r="M183" s="199"/>
      <c r="N183" s="200"/>
      <c r="O183" s="200"/>
      <c r="P183" s="200"/>
      <c r="Q183" s="200"/>
      <c r="R183" s="200"/>
      <c r="S183" s="200"/>
      <c r="T183" s="201"/>
      <c r="AT183" s="202" t="s">
        <v>129</v>
      </c>
      <c r="AU183" s="202" t="s">
        <v>84</v>
      </c>
      <c r="AV183" s="13" t="s">
        <v>81</v>
      </c>
      <c r="AW183" s="13" t="s">
        <v>34</v>
      </c>
      <c r="AX183" s="13" t="s">
        <v>73</v>
      </c>
      <c r="AY183" s="202" t="s">
        <v>119</v>
      </c>
    </row>
    <row r="184" spans="2:51" s="14" customFormat="1" ht="10.2">
      <c r="B184" s="203"/>
      <c r="C184" s="204"/>
      <c r="D184" s="188" t="s">
        <v>129</v>
      </c>
      <c r="E184" s="205" t="s">
        <v>28</v>
      </c>
      <c r="F184" s="206" t="s">
        <v>252</v>
      </c>
      <c r="G184" s="204"/>
      <c r="H184" s="207">
        <v>0.66</v>
      </c>
      <c r="I184" s="208"/>
      <c r="J184" s="204"/>
      <c r="K184" s="204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129</v>
      </c>
      <c r="AU184" s="213" t="s">
        <v>84</v>
      </c>
      <c r="AV184" s="14" t="s">
        <v>84</v>
      </c>
      <c r="AW184" s="14" t="s">
        <v>34</v>
      </c>
      <c r="AX184" s="14" t="s">
        <v>81</v>
      </c>
      <c r="AY184" s="213" t="s">
        <v>119</v>
      </c>
    </row>
    <row r="185" spans="1:65" s="2" customFormat="1" ht="24.15" customHeight="1">
      <c r="A185" s="35"/>
      <c r="B185" s="36"/>
      <c r="C185" s="214" t="s">
        <v>257</v>
      </c>
      <c r="D185" s="214" t="s">
        <v>139</v>
      </c>
      <c r="E185" s="215" t="s">
        <v>258</v>
      </c>
      <c r="F185" s="216" t="s">
        <v>259</v>
      </c>
      <c r="G185" s="217" t="s">
        <v>249</v>
      </c>
      <c r="H185" s="218">
        <v>1.32</v>
      </c>
      <c r="I185" s="219"/>
      <c r="J185" s="220">
        <f>ROUND(I185*H185,2)</f>
        <v>0</v>
      </c>
      <c r="K185" s="216" t="s">
        <v>28</v>
      </c>
      <c r="L185" s="221"/>
      <c r="M185" s="222" t="s">
        <v>28</v>
      </c>
      <c r="N185" s="223" t="s">
        <v>46</v>
      </c>
      <c r="O185" s="66"/>
      <c r="P185" s="184">
        <f>O185*H185</f>
        <v>0</v>
      </c>
      <c r="Q185" s="184">
        <v>0.00113</v>
      </c>
      <c r="R185" s="184">
        <f>Q185*H185</f>
        <v>0.0014916</v>
      </c>
      <c r="S185" s="184">
        <v>0</v>
      </c>
      <c r="T185" s="18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6" t="s">
        <v>143</v>
      </c>
      <c r="AT185" s="186" t="s">
        <v>139</v>
      </c>
      <c r="AU185" s="186" t="s">
        <v>84</v>
      </c>
      <c r="AY185" s="18" t="s">
        <v>119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8" t="s">
        <v>125</v>
      </c>
      <c r="BK185" s="187">
        <f>ROUND(I185*H185,2)</f>
        <v>0</v>
      </c>
      <c r="BL185" s="18" t="s">
        <v>144</v>
      </c>
      <c r="BM185" s="186" t="s">
        <v>260</v>
      </c>
    </row>
    <row r="186" spans="1:47" s="2" customFormat="1" ht="10.2">
      <c r="A186" s="35"/>
      <c r="B186" s="36"/>
      <c r="C186" s="37"/>
      <c r="D186" s="188" t="s">
        <v>127</v>
      </c>
      <c r="E186" s="37"/>
      <c r="F186" s="189" t="s">
        <v>259</v>
      </c>
      <c r="G186" s="37"/>
      <c r="H186" s="37"/>
      <c r="I186" s="190"/>
      <c r="J186" s="37"/>
      <c r="K186" s="37"/>
      <c r="L186" s="40"/>
      <c r="M186" s="191"/>
      <c r="N186" s="192"/>
      <c r="O186" s="66"/>
      <c r="P186" s="66"/>
      <c r="Q186" s="66"/>
      <c r="R186" s="66"/>
      <c r="S186" s="66"/>
      <c r="T186" s="67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127</v>
      </c>
      <c r="AU186" s="18" t="s">
        <v>84</v>
      </c>
    </row>
    <row r="187" spans="2:51" s="13" customFormat="1" ht="10.2">
      <c r="B187" s="193"/>
      <c r="C187" s="194"/>
      <c r="D187" s="188" t="s">
        <v>129</v>
      </c>
      <c r="E187" s="195" t="s">
        <v>28</v>
      </c>
      <c r="F187" s="196" t="s">
        <v>261</v>
      </c>
      <c r="G187" s="194"/>
      <c r="H187" s="195" t="s">
        <v>28</v>
      </c>
      <c r="I187" s="197"/>
      <c r="J187" s="194"/>
      <c r="K187" s="194"/>
      <c r="L187" s="198"/>
      <c r="M187" s="199"/>
      <c r="N187" s="200"/>
      <c r="O187" s="200"/>
      <c r="P187" s="200"/>
      <c r="Q187" s="200"/>
      <c r="R187" s="200"/>
      <c r="S187" s="200"/>
      <c r="T187" s="201"/>
      <c r="AT187" s="202" t="s">
        <v>129</v>
      </c>
      <c r="AU187" s="202" t="s">
        <v>84</v>
      </c>
      <c r="AV187" s="13" t="s">
        <v>81</v>
      </c>
      <c r="AW187" s="13" t="s">
        <v>34</v>
      </c>
      <c r="AX187" s="13" t="s">
        <v>73</v>
      </c>
      <c r="AY187" s="202" t="s">
        <v>119</v>
      </c>
    </row>
    <row r="188" spans="2:51" s="14" customFormat="1" ht="10.2">
      <c r="B188" s="203"/>
      <c r="C188" s="204"/>
      <c r="D188" s="188" t="s">
        <v>129</v>
      </c>
      <c r="E188" s="205" t="s">
        <v>28</v>
      </c>
      <c r="F188" s="206" t="s">
        <v>262</v>
      </c>
      <c r="G188" s="204"/>
      <c r="H188" s="207">
        <v>1.32</v>
      </c>
      <c r="I188" s="208"/>
      <c r="J188" s="204"/>
      <c r="K188" s="204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129</v>
      </c>
      <c r="AU188" s="213" t="s">
        <v>84</v>
      </c>
      <c r="AV188" s="14" t="s">
        <v>84</v>
      </c>
      <c r="AW188" s="14" t="s">
        <v>34</v>
      </c>
      <c r="AX188" s="14" t="s">
        <v>81</v>
      </c>
      <c r="AY188" s="213" t="s">
        <v>119</v>
      </c>
    </row>
    <row r="189" spans="1:65" s="2" customFormat="1" ht="16.5" customHeight="1">
      <c r="A189" s="35"/>
      <c r="B189" s="36"/>
      <c r="C189" s="175" t="s">
        <v>263</v>
      </c>
      <c r="D189" s="175" t="s">
        <v>121</v>
      </c>
      <c r="E189" s="176" t="s">
        <v>264</v>
      </c>
      <c r="F189" s="177" t="s">
        <v>265</v>
      </c>
      <c r="G189" s="178" t="s">
        <v>142</v>
      </c>
      <c r="H189" s="179">
        <v>0.72</v>
      </c>
      <c r="I189" s="180"/>
      <c r="J189" s="181">
        <f>ROUND(I189*H189,2)</f>
        <v>0</v>
      </c>
      <c r="K189" s="177" t="s">
        <v>28</v>
      </c>
      <c r="L189" s="40"/>
      <c r="M189" s="182" t="s">
        <v>28</v>
      </c>
      <c r="N189" s="183" t="s">
        <v>46</v>
      </c>
      <c r="O189" s="66"/>
      <c r="P189" s="184">
        <f>O189*H189</f>
        <v>0</v>
      </c>
      <c r="Q189" s="184">
        <v>0</v>
      </c>
      <c r="R189" s="184">
        <f>Q189*H189</f>
        <v>0</v>
      </c>
      <c r="S189" s="184">
        <v>0</v>
      </c>
      <c r="T189" s="18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6" t="s">
        <v>144</v>
      </c>
      <c r="AT189" s="186" t="s">
        <v>121</v>
      </c>
      <c r="AU189" s="186" t="s">
        <v>84</v>
      </c>
      <c r="AY189" s="18" t="s">
        <v>119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8" t="s">
        <v>125</v>
      </c>
      <c r="BK189" s="187">
        <f>ROUND(I189*H189,2)</f>
        <v>0</v>
      </c>
      <c r="BL189" s="18" t="s">
        <v>144</v>
      </c>
      <c r="BM189" s="186" t="s">
        <v>266</v>
      </c>
    </row>
    <row r="190" spans="1:47" s="2" customFormat="1" ht="19.2">
      <c r="A190" s="35"/>
      <c r="B190" s="36"/>
      <c r="C190" s="37"/>
      <c r="D190" s="188" t="s">
        <v>127</v>
      </c>
      <c r="E190" s="37"/>
      <c r="F190" s="189" t="s">
        <v>267</v>
      </c>
      <c r="G190" s="37"/>
      <c r="H190" s="37"/>
      <c r="I190" s="190"/>
      <c r="J190" s="37"/>
      <c r="K190" s="37"/>
      <c r="L190" s="40"/>
      <c r="M190" s="191"/>
      <c r="N190" s="192"/>
      <c r="O190" s="66"/>
      <c r="P190" s="66"/>
      <c r="Q190" s="66"/>
      <c r="R190" s="66"/>
      <c r="S190" s="66"/>
      <c r="T190" s="67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127</v>
      </c>
      <c r="AU190" s="18" t="s">
        <v>84</v>
      </c>
    </row>
    <row r="191" spans="2:63" s="12" customFormat="1" ht="22.8" customHeight="1">
      <c r="B191" s="159"/>
      <c r="C191" s="160"/>
      <c r="D191" s="161" t="s">
        <v>72</v>
      </c>
      <c r="E191" s="173" t="s">
        <v>268</v>
      </c>
      <c r="F191" s="173" t="s">
        <v>269</v>
      </c>
      <c r="G191" s="160"/>
      <c r="H191" s="160"/>
      <c r="I191" s="163"/>
      <c r="J191" s="174">
        <f>BK191</f>
        <v>0</v>
      </c>
      <c r="K191" s="160"/>
      <c r="L191" s="165"/>
      <c r="M191" s="166"/>
      <c r="N191" s="167"/>
      <c r="O191" s="167"/>
      <c r="P191" s="168">
        <f>SUM(P192:P250)</f>
        <v>0</v>
      </c>
      <c r="Q191" s="167"/>
      <c r="R191" s="168">
        <f>SUM(R192:R250)</f>
        <v>1.066446</v>
      </c>
      <c r="S191" s="167"/>
      <c r="T191" s="169">
        <f>SUM(T192:T250)</f>
        <v>1.066446</v>
      </c>
      <c r="AR191" s="170" t="s">
        <v>84</v>
      </c>
      <c r="AT191" s="171" t="s">
        <v>72</v>
      </c>
      <c r="AU191" s="171" t="s">
        <v>81</v>
      </c>
      <c r="AY191" s="170" t="s">
        <v>119</v>
      </c>
      <c r="BK191" s="172">
        <f>SUM(BK192:BK250)</f>
        <v>0</v>
      </c>
    </row>
    <row r="192" spans="1:65" s="2" customFormat="1" ht="16.5" customHeight="1">
      <c r="A192" s="35"/>
      <c r="B192" s="36"/>
      <c r="C192" s="175" t="s">
        <v>270</v>
      </c>
      <c r="D192" s="175" t="s">
        <v>121</v>
      </c>
      <c r="E192" s="176" t="s">
        <v>271</v>
      </c>
      <c r="F192" s="177" t="s">
        <v>272</v>
      </c>
      <c r="G192" s="178" t="s">
        <v>273</v>
      </c>
      <c r="H192" s="179">
        <v>36.774</v>
      </c>
      <c r="I192" s="180"/>
      <c r="J192" s="181">
        <f>ROUND(I192*H192,2)</f>
        <v>0</v>
      </c>
      <c r="K192" s="177" t="s">
        <v>28</v>
      </c>
      <c r="L192" s="40"/>
      <c r="M192" s="182" t="s">
        <v>28</v>
      </c>
      <c r="N192" s="183" t="s">
        <v>46</v>
      </c>
      <c r="O192" s="66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6" t="s">
        <v>144</v>
      </c>
      <c r="AT192" s="186" t="s">
        <v>121</v>
      </c>
      <c r="AU192" s="186" t="s">
        <v>84</v>
      </c>
      <c r="AY192" s="18" t="s">
        <v>119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8" t="s">
        <v>125</v>
      </c>
      <c r="BK192" s="187">
        <f>ROUND(I192*H192,2)</f>
        <v>0</v>
      </c>
      <c r="BL192" s="18" t="s">
        <v>144</v>
      </c>
      <c r="BM192" s="186" t="s">
        <v>274</v>
      </c>
    </row>
    <row r="193" spans="1:47" s="2" customFormat="1" ht="10.2">
      <c r="A193" s="35"/>
      <c r="B193" s="36"/>
      <c r="C193" s="37"/>
      <c r="D193" s="188" t="s">
        <v>127</v>
      </c>
      <c r="E193" s="37"/>
      <c r="F193" s="189" t="s">
        <v>275</v>
      </c>
      <c r="G193" s="37"/>
      <c r="H193" s="37"/>
      <c r="I193" s="190"/>
      <c r="J193" s="37"/>
      <c r="K193" s="37"/>
      <c r="L193" s="40"/>
      <c r="M193" s="191"/>
      <c r="N193" s="192"/>
      <c r="O193" s="66"/>
      <c r="P193" s="66"/>
      <c r="Q193" s="66"/>
      <c r="R193" s="66"/>
      <c r="S193" s="66"/>
      <c r="T193" s="67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127</v>
      </c>
      <c r="AU193" s="18" t="s">
        <v>84</v>
      </c>
    </row>
    <row r="194" spans="2:51" s="13" customFormat="1" ht="10.2">
      <c r="B194" s="193"/>
      <c r="C194" s="194"/>
      <c r="D194" s="188" t="s">
        <v>129</v>
      </c>
      <c r="E194" s="195" t="s">
        <v>28</v>
      </c>
      <c r="F194" s="196" t="s">
        <v>155</v>
      </c>
      <c r="G194" s="194"/>
      <c r="H194" s="195" t="s">
        <v>28</v>
      </c>
      <c r="I194" s="197"/>
      <c r="J194" s="194"/>
      <c r="K194" s="194"/>
      <c r="L194" s="198"/>
      <c r="M194" s="199"/>
      <c r="N194" s="200"/>
      <c r="O194" s="200"/>
      <c r="P194" s="200"/>
      <c r="Q194" s="200"/>
      <c r="R194" s="200"/>
      <c r="S194" s="200"/>
      <c r="T194" s="201"/>
      <c r="AT194" s="202" t="s">
        <v>129</v>
      </c>
      <c r="AU194" s="202" t="s">
        <v>84</v>
      </c>
      <c r="AV194" s="13" t="s">
        <v>81</v>
      </c>
      <c r="AW194" s="13" t="s">
        <v>34</v>
      </c>
      <c r="AX194" s="13" t="s">
        <v>73</v>
      </c>
      <c r="AY194" s="202" t="s">
        <v>119</v>
      </c>
    </row>
    <row r="195" spans="2:51" s="13" customFormat="1" ht="10.2">
      <c r="B195" s="193"/>
      <c r="C195" s="194"/>
      <c r="D195" s="188" t="s">
        <v>129</v>
      </c>
      <c r="E195" s="195" t="s">
        <v>28</v>
      </c>
      <c r="F195" s="196" t="s">
        <v>276</v>
      </c>
      <c r="G195" s="194"/>
      <c r="H195" s="195" t="s">
        <v>28</v>
      </c>
      <c r="I195" s="197"/>
      <c r="J195" s="194"/>
      <c r="K195" s="194"/>
      <c r="L195" s="198"/>
      <c r="M195" s="199"/>
      <c r="N195" s="200"/>
      <c r="O195" s="200"/>
      <c r="P195" s="200"/>
      <c r="Q195" s="200"/>
      <c r="R195" s="200"/>
      <c r="S195" s="200"/>
      <c r="T195" s="201"/>
      <c r="AT195" s="202" t="s">
        <v>129</v>
      </c>
      <c r="AU195" s="202" t="s">
        <v>84</v>
      </c>
      <c r="AV195" s="13" t="s">
        <v>81</v>
      </c>
      <c r="AW195" s="13" t="s">
        <v>34</v>
      </c>
      <c r="AX195" s="13" t="s">
        <v>73</v>
      </c>
      <c r="AY195" s="202" t="s">
        <v>119</v>
      </c>
    </row>
    <row r="196" spans="2:51" s="13" customFormat="1" ht="10.2">
      <c r="B196" s="193"/>
      <c r="C196" s="194"/>
      <c r="D196" s="188" t="s">
        <v>129</v>
      </c>
      <c r="E196" s="195" t="s">
        <v>28</v>
      </c>
      <c r="F196" s="196" t="s">
        <v>159</v>
      </c>
      <c r="G196" s="194"/>
      <c r="H196" s="195" t="s">
        <v>28</v>
      </c>
      <c r="I196" s="197"/>
      <c r="J196" s="194"/>
      <c r="K196" s="194"/>
      <c r="L196" s="198"/>
      <c r="M196" s="199"/>
      <c r="N196" s="200"/>
      <c r="O196" s="200"/>
      <c r="P196" s="200"/>
      <c r="Q196" s="200"/>
      <c r="R196" s="200"/>
      <c r="S196" s="200"/>
      <c r="T196" s="201"/>
      <c r="AT196" s="202" t="s">
        <v>129</v>
      </c>
      <c r="AU196" s="202" t="s">
        <v>84</v>
      </c>
      <c r="AV196" s="13" t="s">
        <v>81</v>
      </c>
      <c r="AW196" s="13" t="s">
        <v>34</v>
      </c>
      <c r="AX196" s="13" t="s">
        <v>73</v>
      </c>
      <c r="AY196" s="202" t="s">
        <v>119</v>
      </c>
    </row>
    <row r="197" spans="2:51" s="14" customFormat="1" ht="10.2">
      <c r="B197" s="203"/>
      <c r="C197" s="204"/>
      <c r="D197" s="188" t="s">
        <v>129</v>
      </c>
      <c r="E197" s="205" t="s">
        <v>28</v>
      </c>
      <c r="F197" s="206" t="s">
        <v>277</v>
      </c>
      <c r="G197" s="204"/>
      <c r="H197" s="207">
        <v>16.973</v>
      </c>
      <c r="I197" s="208"/>
      <c r="J197" s="204"/>
      <c r="K197" s="204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129</v>
      </c>
      <c r="AU197" s="213" t="s">
        <v>84</v>
      </c>
      <c r="AV197" s="14" t="s">
        <v>84</v>
      </c>
      <c r="AW197" s="14" t="s">
        <v>34</v>
      </c>
      <c r="AX197" s="14" t="s">
        <v>73</v>
      </c>
      <c r="AY197" s="213" t="s">
        <v>119</v>
      </c>
    </row>
    <row r="198" spans="2:51" s="13" customFormat="1" ht="10.2">
      <c r="B198" s="193"/>
      <c r="C198" s="194"/>
      <c r="D198" s="188" t="s">
        <v>129</v>
      </c>
      <c r="E198" s="195" t="s">
        <v>28</v>
      </c>
      <c r="F198" s="196" t="s">
        <v>278</v>
      </c>
      <c r="G198" s="194"/>
      <c r="H198" s="195" t="s">
        <v>28</v>
      </c>
      <c r="I198" s="197"/>
      <c r="J198" s="194"/>
      <c r="K198" s="194"/>
      <c r="L198" s="198"/>
      <c r="M198" s="199"/>
      <c r="N198" s="200"/>
      <c r="O198" s="200"/>
      <c r="P198" s="200"/>
      <c r="Q198" s="200"/>
      <c r="R198" s="200"/>
      <c r="S198" s="200"/>
      <c r="T198" s="201"/>
      <c r="AT198" s="202" t="s">
        <v>129</v>
      </c>
      <c r="AU198" s="202" t="s">
        <v>84</v>
      </c>
      <c r="AV198" s="13" t="s">
        <v>81</v>
      </c>
      <c r="AW198" s="13" t="s">
        <v>34</v>
      </c>
      <c r="AX198" s="13" t="s">
        <v>73</v>
      </c>
      <c r="AY198" s="202" t="s">
        <v>119</v>
      </c>
    </row>
    <row r="199" spans="2:51" s="13" customFormat="1" ht="10.2">
      <c r="B199" s="193"/>
      <c r="C199" s="194"/>
      <c r="D199" s="188" t="s">
        <v>129</v>
      </c>
      <c r="E199" s="195" t="s">
        <v>28</v>
      </c>
      <c r="F199" s="196" t="s">
        <v>161</v>
      </c>
      <c r="G199" s="194"/>
      <c r="H199" s="195" t="s">
        <v>28</v>
      </c>
      <c r="I199" s="197"/>
      <c r="J199" s="194"/>
      <c r="K199" s="194"/>
      <c r="L199" s="198"/>
      <c r="M199" s="199"/>
      <c r="N199" s="200"/>
      <c r="O199" s="200"/>
      <c r="P199" s="200"/>
      <c r="Q199" s="200"/>
      <c r="R199" s="200"/>
      <c r="S199" s="200"/>
      <c r="T199" s="201"/>
      <c r="AT199" s="202" t="s">
        <v>129</v>
      </c>
      <c r="AU199" s="202" t="s">
        <v>84</v>
      </c>
      <c r="AV199" s="13" t="s">
        <v>81</v>
      </c>
      <c r="AW199" s="13" t="s">
        <v>34</v>
      </c>
      <c r="AX199" s="13" t="s">
        <v>73</v>
      </c>
      <c r="AY199" s="202" t="s">
        <v>119</v>
      </c>
    </row>
    <row r="200" spans="2:51" s="14" customFormat="1" ht="10.2">
      <c r="B200" s="203"/>
      <c r="C200" s="204"/>
      <c r="D200" s="188" t="s">
        <v>129</v>
      </c>
      <c r="E200" s="205" t="s">
        <v>28</v>
      </c>
      <c r="F200" s="206" t="s">
        <v>279</v>
      </c>
      <c r="G200" s="204"/>
      <c r="H200" s="207">
        <v>9.76</v>
      </c>
      <c r="I200" s="208"/>
      <c r="J200" s="204"/>
      <c r="K200" s="204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129</v>
      </c>
      <c r="AU200" s="213" t="s">
        <v>84</v>
      </c>
      <c r="AV200" s="14" t="s">
        <v>84</v>
      </c>
      <c r="AW200" s="14" t="s">
        <v>34</v>
      </c>
      <c r="AX200" s="14" t="s">
        <v>73</v>
      </c>
      <c r="AY200" s="213" t="s">
        <v>119</v>
      </c>
    </row>
    <row r="201" spans="2:51" s="13" customFormat="1" ht="10.2">
      <c r="B201" s="193"/>
      <c r="C201" s="194"/>
      <c r="D201" s="188" t="s">
        <v>129</v>
      </c>
      <c r="E201" s="195" t="s">
        <v>28</v>
      </c>
      <c r="F201" s="196" t="s">
        <v>280</v>
      </c>
      <c r="G201" s="194"/>
      <c r="H201" s="195" t="s">
        <v>28</v>
      </c>
      <c r="I201" s="197"/>
      <c r="J201" s="194"/>
      <c r="K201" s="194"/>
      <c r="L201" s="198"/>
      <c r="M201" s="199"/>
      <c r="N201" s="200"/>
      <c r="O201" s="200"/>
      <c r="P201" s="200"/>
      <c r="Q201" s="200"/>
      <c r="R201" s="200"/>
      <c r="S201" s="200"/>
      <c r="T201" s="201"/>
      <c r="AT201" s="202" t="s">
        <v>129</v>
      </c>
      <c r="AU201" s="202" t="s">
        <v>84</v>
      </c>
      <c r="AV201" s="13" t="s">
        <v>81</v>
      </c>
      <c r="AW201" s="13" t="s">
        <v>34</v>
      </c>
      <c r="AX201" s="13" t="s">
        <v>73</v>
      </c>
      <c r="AY201" s="202" t="s">
        <v>119</v>
      </c>
    </row>
    <row r="202" spans="2:51" s="13" customFormat="1" ht="10.2">
      <c r="B202" s="193"/>
      <c r="C202" s="194"/>
      <c r="D202" s="188" t="s">
        <v>129</v>
      </c>
      <c r="E202" s="195" t="s">
        <v>28</v>
      </c>
      <c r="F202" s="196" t="s">
        <v>235</v>
      </c>
      <c r="G202" s="194"/>
      <c r="H202" s="195" t="s">
        <v>28</v>
      </c>
      <c r="I202" s="197"/>
      <c r="J202" s="194"/>
      <c r="K202" s="194"/>
      <c r="L202" s="198"/>
      <c r="M202" s="199"/>
      <c r="N202" s="200"/>
      <c r="O202" s="200"/>
      <c r="P202" s="200"/>
      <c r="Q202" s="200"/>
      <c r="R202" s="200"/>
      <c r="S202" s="200"/>
      <c r="T202" s="201"/>
      <c r="AT202" s="202" t="s">
        <v>129</v>
      </c>
      <c r="AU202" s="202" t="s">
        <v>84</v>
      </c>
      <c r="AV202" s="13" t="s">
        <v>81</v>
      </c>
      <c r="AW202" s="13" t="s">
        <v>34</v>
      </c>
      <c r="AX202" s="13" t="s">
        <v>73</v>
      </c>
      <c r="AY202" s="202" t="s">
        <v>119</v>
      </c>
    </row>
    <row r="203" spans="2:51" s="14" customFormat="1" ht="10.2">
      <c r="B203" s="203"/>
      <c r="C203" s="204"/>
      <c r="D203" s="188" t="s">
        <v>129</v>
      </c>
      <c r="E203" s="205" t="s">
        <v>28</v>
      </c>
      <c r="F203" s="206" t="s">
        <v>281</v>
      </c>
      <c r="G203" s="204"/>
      <c r="H203" s="207">
        <v>0.141</v>
      </c>
      <c r="I203" s="208"/>
      <c r="J203" s="204"/>
      <c r="K203" s="204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129</v>
      </c>
      <c r="AU203" s="213" t="s">
        <v>84</v>
      </c>
      <c r="AV203" s="14" t="s">
        <v>84</v>
      </c>
      <c r="AW203" s="14" t="s">
        <v>34</v>
      </c>
      <c r="AX203" s="14" t="s">
        <v>73</v>
      </c>
      <c r="AY203" s="213" t="s">
        <v>119</v>
      </c>
    </row>
    <row r="204" spans="2:51" s="13" customFormat="1" ht="10.2">
      <c r="B204" s="193"/>
      <c r="C204" s="194"/>
      <c r="D204" s="188" t="s">
        <v>129</v>
      </c>
      <c r="E204" s="195" t="s">
        <v>28</v>
      </c>
      <c r="F204" s="196" t="s">
        <v>156</v>
      </c>
      <c r="G204" s="194"/>
      <c r="H204" s="195" t="s">
        <v>28</v>
      </c>
      <c r="I204" s="197"/>
      <c r="J204" s="194"/>
      <c r="K204" s="194"/>
      <c r="L204" s="198"/>
      <c r="M204" s="199"/>
      <c r="N204" s="200"/>
      <c r="O204" s="200"/>
      <c r="P204" s="200"/>
      <c r="Q204" s="200"/>
      <c r="R204" s="200"/>
      <c r="S204" s="200"/>
      <c r="T204" s="201"/>
      <c r="AT204" s="202" t="s">
        <v>129</v>
      </c>
      <c r="AU204" s="202" t="s">
        <v>84</v>
      </c>
      <c r="AV204" s="13" t="s">
        <v>81</v>
      </c>
      <c r="AW204" s="13" t="s">
        <v>34</v>
      </c>
      <c r="AX204" s="13" t="s">
        <v>73</v>
      </c>
      <c r="AY204" s="202" t="s">
        <v>119</v>
      </c>
    </row>
    <row r="205" spans="2:51" s="14" customFormat="1" ht="10.2">
      <c r="B205" s="203"/>
      <c r="C205" s="204"/>
      <c r="D205" s="188" t="s">
        <v>129</v>
      </c>
      <c r="E205" s="205" t="s">
        <v>28</v>
      </c>
      <c r="F205" s="206" t="s">
        <v>282</v>
      </c>
      <c r="G205" s="204"/>
      <c r="H205" s="207">
        <v>9.9</v>
      </c>
      <c r="I205" s="208"/>
      <c r="J205" s="204"/>
      <c r="K205" s="204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129</v>
      </c>
      <c r="AU205" s="213" t="s">
        <v>84</v>
      </c>
      <c r="AV205" s="14" t="s">
        <v>84</v>
      </c>
      <c r="AW205" s="14" t="s">
        <v>34</v>
      </c>
      <c r="AX205" s="14" t="s">
        <v>73</v>
      </c>
      <c r="AY205" s="213" t="s">
        <v>119</v>
      </c>
    </row>
    <row r="206" spans="2:51" s="15" customFormat="1" ht="10.2">
      <c r="B206" s="224"/>
      <c r="C206" s="225"/>
      <c r="D206" s="188" t="s">
        <v>129</v>
      </c>
      <c r="E206" s="226" t="s">
        <v>28</v>
      </c>
      <c r="F206" s="227" t="s">
        <v>165</v>
      </c>
      <c r="G206" s="225"/>
      <c r="H206" s="228">
        <v>36.774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AT206" s="234" t="s">
        <v>129</v>
      </c>
      <c r="AU206" s="234" t="s">
        <v>84</v>
      </c>
      <c r="AV206" s="15" t="s">
        <v>125</v>
      </c>
      <c r="AW206" s="15" t="s">
        <v>34</v>
      </c>
      <c r="AX206" s="15" t="s">
        <v>81</v>
      </c>
      <c r="AY206" s="234" t="s">
        <v>119</v>
      </c>
    </row>
    <row r="207" spans="1:65" s="2" customFormat="1" ht="16.5" customHeight="1">
      <c r="A207" s="35"/>
      <c r="B207" s="36"/>
      <c r="C207" s="175" t="s">
        <v>283</v>
      </c>
      <c r="D207" s="175" t="s">
        <v>121</v>
      </c>
      <c r="E207" s="176" t="s">
        <v>284</v>
      </c>
      <c r="F207" s="177" t="s">
        <v>285</v>
      </c>
      <c r="G207" s="178" t="s">
        <v>273</v>
      </c>
      <c r="H207" s="179">
        <v>36.774</v>
      </c>
      <c r="I207" s="180"/>
      <c r="J207" s="181">
        <f>ROUND(I207*H207,2)</f>
        <v>0</v>
      </c>
      <c r="K207" s="177" t="s">
        <v>28</v>
      </c>
      <c r="L207" s="40"/>
      <c r="M207" s="182" t="s">
        <v>28</v>
      </c>
      <c r="N207" s="183" t="s">
        <v>46</v>
      </c>
      <c r="O207" s="66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6" t="s">
        <v>144</v>
      </c>
      <c r="AT207" s="186" t="s">
        <v>121</v>
      </c>
      <c r="AU207" s="186" t="s">
        <v>84</v>
      </c>
      <c r="AY207" s="18" t="s">
        <v>119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8" t="s">
        <v>125</v>
      </c>
      <c r="BK207" s="187">
        <f>ROUND(I207*H207,2)</f>
        <v>0</v>
      </c>
      <c r="BL207" s="18" t="s">
        <v>144</v>
      </c>
      <c r="BM207" s="186" t="s">
        <v>286</v>
      </c>
    </row>
    <row r="208" spans="1:47" s="2" customFormat="1" ht="10.2">
      <c r="A208" s="35"/>
      <c r="B208" s="36"/>
      <c r="C208" s="37"/>
      <c r="D208" s="188" t="s">
        <v>127</v>
      </c>
      <c r="E208" s="37"/>
      <c r="F208" s="189" t="s">
        <v>287</v>
      </c>
      <c r="G208" s="37"/>
      <c r="H208" s="37"/>
      <c r="I208" s="190"/>
      <c r="J208" s="37"/>
      <c r="K208" s="37"/>
      <c r="L208" s="40"/>
      <c r="M208" s="191"/>
      <c r="N208" s="192"/>
      <c r="O208" s="66"/>
      <c r="P208" s="66"/>
      <c r="Q208" s="66"/>
      <c r="R208" s="66"/>
      <c r="S208" s="66"/>
      <c r="T208" s="67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127</v>
      </c>
      <c r="AU208" s="18" t="s">
        <v>84</v>
      </c>
    </row>
    <row r="209" spans="2:51" s="13" customFormat="1" ht="10.2">
      <c r="B209" s="193"/>
      <c r="C209" s="194"/>
      <c r="D209" s="188" t="s">
        <v>129</v>
      </c>
      <c r="E209" s="195" t="s">
        <v>28</v>
      </c>
      <c r="F209" s="196" t="s">
        <v>155</v>
      </c>
      <c r="G209" s="194"/>
      <c r="H209" s="195" t="s">
        <v>28</v>
      </c>
      <c r="I209" s="197"/>
      <c r="J209" s="194"/>
      <c r="K209" s="194"/>
      <c r="L209" s="198"/>
      <c r="M209" s="199"/>
      <c r="N209" s="200"/>
      <c r="O209" s="200"/>
      <c r="P209" s="200"/>
      <c r="Q209" s="200"/>
      <c r="R209" s="200"/>
      <c r="S209" s="200"/>
      <c r="T209" s="201"/>
      <c r="AT209" s="202" t="s">
        <v>129</v>
      </c>
      <c r="AU209" s="202" t="s">
        <v>84</v>
      </c>
      <c r="AV209" s="13" t="s">
        <v>81</v>
      </c>
      <c r="AW209" s="13" t="s">
        <v>34</v>
      </c>
      <c r="AX209" s="13" t="s">
        <v>73</v>
      </c>
      <c r="AY209" s="202" t="s">
        <v>119</v>
      </c>
    </row>
    <row r="210" spans="2:51" s="13" customFormat="1" ht="10.2">
      <c r="B210" s="193"/>
      <c r="C210" s="194"/>
      <c r="D210" s="188" t="s">
        <v>129</v>
      </c>
      <c r="E210" s="195" t="s">
        <v>28</v>
      </c>
      <c r="F210" s="196" t="s">
        <v>288</v>
      </c>
      <c r="G210" s="194"/>
      <c r="H210" s="195" t="s">
        <v>28</v>
      </c>
      <c r="I210" s="197"/>
      <c r="J210" s="194"/>
      <c r="K210" s="194"/>
      <c r="L210" s="198"/>
      <c r="M210" s="199"/>
      <c r="N210" s="200"/>
      <c r="O210" s="200"/>
      <c r="P210" s="200"/>
      <c r="Q210" s="200"/>
      <c r="R210" s="200"/>
      <c r="S210" s="200"/>
      <c r="T210" s="201"/>
      <c r="AT210" s="202" t="s">
        <v>129</v>
      </c>
      <c r="AU210" s="202" t="s">
        <v>84</v>
      </c>
      <c r="AV210" s="13" t="s">
        <v>81</v>
      </c>
      <c r="AW210" s="13" t="s">
        <v>34</v>
      </c>
      <c r="AX210" s="13" t="s">
        <v>73</v>
      </c>
      <c r="AY210" s="202" t="s">
        <v>119</v>
      </c>
    </row>
    <row r="211" spans="2:51" s="13" customFormat="1" ht="10.2">
      <c r="B211" s="193"/>
      <c r="C211" s="194"/>
      <c r="D211" s="188" t="s">
        <v>129</v>
      </c>
      <c r="E211" s="195" t="s">
        <v>28</v>
      </c>
      <c r="F211" s="196" t="s">
        <v>159</v>
      </c>
      <c r="G211" s="194"/>
      <c r="H211" s="195" t="s">
        <v>28</v>
      </c>
      <c r="I211" s="197"/>
      <c r="J211" s="194"/>
      <c r="K211" s="194"/>
      <c r="L211" s="198"/>
      <c r="M211" s="199"/>
      <c r="N211" s="200"/>
      <c r="O211" s="200"/>
      <c r="P211" s="200"/>
      <c r="Q211" s="200"/>
      <c r="R211" s="200"/>
      <c r="S211" s="200"/>
      <c r="T211" s="201"/>
      <c r="AT211" s="202" t="s">
        <v>129</v>
      </c>
      <c r="AU211" s="202" t="s">
        <v>84</v>
      </c>
      <c r="AV211" s="13" t="s">
        <v>81</v>
      </c>
      <c r="AW211" s="13" t="s">
        <v>34</v>
      </c>
      <c r="AX211" s="13" t="s">
        <v>73</v>
      </c>
      <c r="AY211" s="202" t="s">
        <v>119</v>
      </c>
    </row>
    <row r="212" spans="2:51" s="14" customFormat="1" ht="10.2">
      <c r="B212" s="203"/>
      <c r="C212" s="204"/>
      <c r="D212" s="188" t="s">
        <v>129</v>
      </c>
      <c r="E212" s="205" t="s">
        <v>28</v>
      </c>
      <c r="F212" s="206" t="s">
        <v>277</v>
      </c>
      <c r="G212" s="204"/>
      <c r="H212" s="207">
        <v>16.973</v>
      </c>
      <c r="I212" s="208"/>
      <c r="J212" s="204"/>
      <c r="K212" s="204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129</v>
      </c>
      <c r="AU212" s="213" t="s">
        <v>84</v>
      </c>
      <c r="AV212" s="14" t="s">
        <v>84</v>
      </c>
      <c r="AW212" s="14" t="s">
        <v>34</v>
      </c>
      <c r="AX212" s="14" t="s">
        <v>73</v>
      </c>
      <c r="AY212" s="213" t="s">
        <v>119</v>
      </c>
    </row>
    <row r="213" spans="2:51" s="13" customFormat="1" ht="10.2">
      <c r="B213" s="193"/>
      <c r="C213" s="194"/>
      <c r="D213" s="188" t="s">
        <v>129</v>
      </c>
      <c r="E213" s="195" t="s">
        <v>28</v>
      </c>
      <c r="F213" s="196" t="s">
        <v>278</v>
      </c>
      <c r="G213" s="194"/>
      <c r="H213" s="195" t="s">
        <v>28</v>
      </c>
      <c r="I213" s="197"/>
      <c r="J213" s="194"/>
      <c r="K213" s="194"/>
      <c r="L213" s="198"/>
      <c r="M213" s="199"/>
      <c r="N213" s="200"/>
      <c r="O213" s="200"/>
      <c r="P213" s="200"/>
      <c r="Q213" s="200"/>
      <c r="R213" s="200"/>
      <c r="S213" s="200"/>
      <c r="T213" s="201"/>
      <c r="AT213" s="202" t="s">
        <v>129</v>
      </c>
      <c r="AU213" s="202" t="s">
        <v>84</v>
      </c>
      <c r="AV213" s="13" t="s">
        <v>81</v>
      </c>
      <c r="AW213" s="13" t="s">
        <v>34</v>
      </c>
      <c r="AX213" s="13" t="s">
        <v>73</v>
      </c>
      <c r="AY213" s="202" t="s">
        <v>119</v>
      </c>
    </row>
    <row r="214" spans="2:51" s="13" customFormat="1" ht="10.2">
      <c r="B214" s="193"/>
      <c r="C214" s="194"/>
      <c r="D214" s="188" t="s">
        <v>129</v>
      </c>
      <c r="E214" s="195" t="s">
        <v>28</v>
      </c>
      <c r="F214" s="196" t="s">
        <v>161</v>
      </c>
      <c r="G214" s="194"/>
      <c r="H214" s="195" t="s">
        <v>28</v>
      </c>
      <c r="I214" s="197"/>
      <c r="J214" s="194"/>
      <c r="K214" s="194"/>
      <c r="L214" s="198"/>
      <c r="M214" s="199"/>
      <c r="N214" s="200"/>
      <c r="O214" s="200"/>
      <c r="P214" s="200"/>
      <c r="Q214" s="200"/>
      <c r="R214" s="200"/>
      <c r="S214" s="200"/>
      <c r="T214" s="201"/>
      <c r="AT214" s="202" t="s">
        <v>129</v>
      </c>
      <c r="AU214" s="202" t="s">
        <v>84</v>
      </c>
      <c r="AV214" s="13" t="s">
        <v>81</v>
      </c>
      <c r="AW214" s="13" t="s">
        <v>34</v>
      </c>
      <c r="AX214" s="13" t="s">
        <v>73</v>
      </c>
      <c r="AY214" s="202" t="s">
        <v>119</v>
      </c>
    </row>
    <row r="215" spans="2:51" s="14" customFormat="1" ht="10.2">
      <c r="B215" s="203"/>
      <c r="C215" s="204"/>
      <c r="D215" s="188" t="s">
        <v>129</v>
      </c>
      <c r="E215" s="205" t="s">
        <v>28</v>
      </c>
      <c r="F215" s="206" t="s">
        <v>279</v>
      </c>
      <c r="G215" s="204"/>
      <c r="H215" s="207">
        <v>9.76</v>
      </c>
      <c r="I215" s="208"/>
      <c r="J215" s="204"/>
      <c r="K215" s="204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129</v>
      </c>
      <c r="AU215" s="213" t="s">
        <v>84</v>
      </c>
      <c r="AV215" s="14" t="s">
        <v>84</v>
      </c>
      <c r="AW215" s="14" t="s">
        <v>34</v>
      </c>
      <c r="AX215" s="14" t="s">
        <v>73</v>
      </c>
      <c r="AY215" s="213" t="s">
        <v>119</v>
      </c>
    </row>
    <row r="216" spans="2:51" s="13" customFormat="1" ht="10.2">
      <c r="B216" s="193"/>
      <c r="C216" s="194"/>
      <c r="D216" s="188" t="s">
        <v>129</v>
      </c>
      <c r="E216" s="195" t="s">
        <v>28</v>
      </c>
      <c r="F216" s="196" t="s">
        <v>280</v>
      </c>
      <c r="G216" s="194"/>
      <c r="H216" s="195" t="s">
        <v>28</v>
      </c>
      <c r="I216" s="197"/>
      <c r="J216" s="194"/>
      <c r="K216" s="194"/>
      <c r="L216" s="198"/>
      <c r="M216" s="199"/>
      <c r="N216" s="200"/>
      <c r="O216" s="200"/>
      <c r="P216" s="200"/>
      <c r="Q216" s="200"/>
      <c r="R216" s="200"/>
      <c r="S216" s="200"/>
      <c r="T216" s="201"/>
      <c r="AT216" s="202" t="s">
        <v>129</v>
      </c>
      <c r="AU216" s="202" t="s">
        <v>84</v>
      </c>
      <c r="AV216" s="13" t="s">
        <v>81</v>
      </c>
      <c r="AW216" s="13" t="s">
        <v>34</v>
      </c>
      <c r="AX216" s="13" t="s">
        <v>73</v>
      </c>
      <c r="AY216" s="202" t="s">
        <v>119</v>
      </c>
    </row>
    <row r="217" spans="2:51" s="13" customFormat="1" ht="10.2">
      <c r="B217" s="193"/>
      <c r="C217" s="194"/>
      <c r="D217" s="188" t="s">
        <v>129</v>
      </c>
      <c r="E217" s="195" t="s">
        <v>28</v>
      </c>
      <c r="F217" s="196" t="s">
        <v>235</v>
      </c>
      <c r="G217" s="194"/>
      <c r="H217" s="195" t="s">
        <v>28</v>
      </c>
      <c r="I217" s="197"/>
      <c r="J217" s="194"/>
      <c r="K217" s="194"/>
      <c r="L217" s="198"/>
      <c r="M217" s="199"/>
      <c r="N217" s="200"/>
      <c r="O217" s="200"/>
      <c r="P217" s="200"/>
      <c r="Q217" s="200"/>
      <c r="R217" s="200"/>
      <c r="S217" s="200"/>
      <c r="T217" s="201"/>
      <c r="AT217" s="202" t="s">
        <v>129</v>
      </c>
      <c r="AU217" s="202" t="s">
        <v>84</v>
      </c>
      <c r="AV217" s="13" t="s">
        <v>81</v>
      </c>
      <c r="AW217" s="13" t="s">
        <v>34</v>
      </c>
      <c r="AX217" s="13" t="s">
        <v>73</v>
      </c>
      <c r="AY217" s="202" t="s">
        <v>119</v>
      </c>
    </row>
    <row r="218" spans="2:51" s="14" customFormat="1" ht="10.2">
      <c r="B218" s="203"/>
      <c r="C218" s="204"/>
      <c r="D218" s="188" t="s">
        <v>129</v>
      </c>
      <c r="E218" s="205" t="s">
        <v>28</v>
      </c>
      <c r="F218" s="206" t="s">
        <v>281</v>
      </c>
      <c r="G218" s="204"/>
      <c r="H218" s="207">
        <v>0.141</v>
      </c>
      <c r="I218" s="208"/>
      <c r="J218" s="204"/>
      <c r="K218" s="204"/>
      <c r="L218" s="209"/>
      <c r="M218" s="210"/>
      <c r="N218" s="211"/>
      <c r="O218" s="211"/>
      <c r="P218" s="211"/>
      <c r="Q218" s="211"/>
      <c r="R218" s="211"/>
      <c r="S218" s="211"/>
      <c r="T218" s="212"/>
      <c r="AT218" s="213" t="s">
        <v>129</v>
      </c>
      <c r="AU218" s="213" t="s">
        <v>84</v>
      </c>
      <c r="AV218" s="14" t="s">
        <v>84</v>
      </c>
      <c r="AW218" s="14" t="s">
        <v>34</v>
      </c>
      <c r="AX218" s="14" t="s">
        <v>73</v>
      </c>
      <c r="AY218" s="213" t="s">
        <v>119</v>
      </c>
    </row>
    <row r="219" spans="2:51" s="13" customFormat="1" ht="10.2">
      <c r="B219" s="193"/>
      <c r="C219" s="194"/>
      <c r="D219" s="188" t="s">
        <v>129</v>
      </c>
      <c r="E219" s="195" t="s">
        <v>28</v>
      </c>
      <c r="F219" s="196" t="s">
        <v>156</v>
      </c>
      <c r="G219" s="194"/>
      <c r="H219" s="195" t="s">
        <v>28</v>
      </c>
      <c r="I219" s="197"/>
      <c r="J219" s="194"/>
      <c r="K219" s="194"/>
      <c r="L219" s="198"/>
      <c r="M219" s="199"/>
      <c r="N219" s="200"/>
      <c r="O219" s="200"/>
      <c r="P219" s="200"/>
      <c r="Q219" s="200"/>
      <c r="R219" s="200"/>
      <c r="S219" s="200"/>
      <c r="T219" s="201"/>
      <c r="AT219" s="202" t="s">
        <v>129</v>
      </c>
      <c r="AU219" s="202" t="s">
        <v>84</v>
      </c>
      <c r="AV219" s="13" t="s">
        <v>81</v>
      </c>
      <c r="AW219" s="13" t="s">
        <v>34</v>
      </c>
      <c r="AX219" s="13" t="s">
        <v>73</v>
      </c>
      <c r="AY219" s="202" t="s">
        <v>119</v>
      </c>
    </row>
    <row r="220" spans="2:51" s="14" customFormat="1" ht="10.2">
      <c r="B220" s="203"/>
      <c r="C220" s="204"/>
      <c r="D220" s="188" t="s">
        <v>129</v>
      </c>
      <c r="E220" s="205" t="s">
        <v>28</v>
      </c>
      <c r="F220" s="206" t="s">
        <v>282</v>
      </c>
      <c r="G220" s="204"/>
      <c r="H220" s="207">
        <v>9.9</v>
      </c>
      <c r="I220" s="208"/>
      <c r="J220" s="204"/>
      <c r="K220" s="204"/>
      <c r="L220" s="209"/>
      <c r="M220" s="210"/>
      <c r="N220" s="211"/>
      <c r="O220" s="211"/>
      <c r="P220" s="211"/>
      <c r="Q220" s="211"/>
      <c r="R220" s="211"/>
      <c r="S220" s="211"/>
      <c r="T220" s="212"/>
      <c r="AT220" s="213" t="s">
        <v>129</v>
      </c>
      <c r="AU220" s="213" t="s">
        <v>84</v>
      </c>
      <c r="AV220" s="14" t="s">
        <v>84</v>
      </c>
      <c r="AW220" s="14" t="s">
        <v>34</v>
      </c>
      <c r="AX220" s="14" t="s">
        <v>73</v>
      </c>
      <c r="AY220" s="213" t="s">
        <v>119</v>
      </c>
    </row>
    <row r="221" spans="2:51" s="15" customFormat="1" ht="10.2">
      <c r="B221" s="224"/>
      <c r="C221" s="225"/>
      <c r="D221" s="188" t="s">
        <v>129</v>
      </c>
      <c r="E221" s="226" t="s">
        <v>28</v>
      </c>
      <c r="F221" s="227" t="s">
        <v>165</v>
      </c>
      <c r="G221" s="225"/>
      <c r="H221" s="228">
        <v>36.774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AT221" s="234" t="s">
        <v>129</v>
      </c>
      <c r="AU221" s="234" t="s">
        <v>84</v>
      </c>
      <c r="AV221" s="15" t="s">
        <v>125</v>
      </c>
      <c r="AW221" s="15" t="s">
        <v>34</v>
      </c>
      <c r="AX221" s="15" t="s">
        <v>81</v>
      </c>
      <c r="AY221" s="234" t="s">
        <v>119</v>
      </c>
    </row>
    <row r="222" spans="1:65" s="2" customFormat="1" ht="16.5" customHeight="1">
      <c r="A222" s="35"/>
      <c r="B222" s="36"/>
      <c r="C222" s="175" t="s">
        <v>7</v>
      </c>
      <c r="D222" s="175" t="s">
        <v>121</v>
      </c>
      <c r="E222" s="176" t="s">
        <v>289</v>
      </c>
      <c r="F222" s="177" t="s">
        <v>290</v>
      </c>
      <c r="G222" s="178" t="s">
        <v>273</v>
      </c>
      <c r="H222" s="179">
        <v>36.774</v>
      </c>
      <c r="I222" s="180"/>
      <c r="J222" s="181">
        <f>ROUND(I222*H222,2)</f>
        <v>0</v>
      </c>
      <c r="K222" s="177" t="s">
        <v>28</v>
      </c>
      <c r="L222" s="40"/>
      <c r="M222" s="182" t="s">
        <v>28</v>
      </c>
      <c r="N222" s="183" t="s">
        <v>46</v>
      </c>
      <c r="O222" s="66"/>
      <c r="P222" s="184">
        <f>O222*H222</f>
        <v>0</v>
      </c>
      <c r="Q222" s="184">
        <v>0</v>
      </c>
      <c r="R222" s="184">
        <f>Q222*H222</f>
        <v>0</v>
      </c>
      <c r="S222" s="184">
        <v>0</v>
      </c>
      <c r="T222" s="18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6" t="s">
        <v>144</v>
      </c>
      <c r="AT222" s="186" t="s">
        <v>121</v>
      </c>
      <c r="AU222" s="186" t="s">
        <v>84</v>
      </c>
      <c r="AY222" s="18" t="s">
        <v>119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8" t="s">
        <v>125</v>
      </c>
      <c r="BK222" s="187">
        <f>ROUND(I222*H222,2)</f>
        <v>0</v>
      </c>
      <c r="BL222" s="18" t="s">
        <v>144</v>
      </c>
      <c r="BM222" s="186" t="s">
        <v>291</v>
      </c>
    </row>
    <row r="223" spans="1:47" s="2" customFormat="1" ht="10.2">
      <c r="A223" s="35"/>
      <c r="B223" s="36"/>
      <c r="C223" s="37"/>
      <c r="D223" s="188" t="s">
        <v>127</v>
      </c>
      <c r="E223" s="37"/>
      <c r="F223" s="189" t="s">
        <v>292</v>
      </c>
      <c r="G223" s="37"/>
      <c r="H223" s="37"/>
      <c r="I223" s="190"/>
      <c r="J223" s="37"/>
      <c r="K223" s="37"/>
      <c r="L223" s="40"/>
      <c r="M223" s="191"/>
      <c r="N223" s="192"/>
      <c r="O223" s="66"/>
      <c r="P223" s="66"/>
      <c r="Q223" s="66"/>
      <c r="R223" s="66"/>
      <c r="S223" s="66"/>
      <c r="T223" s="67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127</v>
      </c>
      <c r="AU223" s="18" t="s">
        <v>84</v>
      </c>
    </row>
    <row r="224" spans="2:51" s="13" customFormat="1" ht="10.2">
      <c r="B224" s="193"/>
      <c r="C224" s="194"/>
      <c r="D224" s="188" t="s">
        <v>129</v>
      </c>
      <c r="E224" s="195" t="s">
        <v>28</v>
      </c>
      <c r="F224" s="196" t="s">
        <v>155</v>
      </c>
      <c r="G224" s="194"/>
      <c r="H224" s="195" t="s">
        <v>28</v>
      </c>
      <c r="I224" s="197"/>
      <c r="J224" s="194"/>
      <c r="K224" s="194"/>
      <c r="L224" s="198"/>
      <c r="M224" s="199"/>
      <c r="N224" s="200"/>
      <c r="O224" s="200"/>
      <c r="P224" s="200"/>
      <c r="Q224" s="200"/>
      <c r="R224" s="200"/>
      <c r="S224" s="200"/>
      <c r="T224" s="201"/>
      <c r="AT224" s="202" t="s">
        <v>129</v>
      </c>
      <c r="AU224" s="202" t="s">
        <v>84</v>
      </c>
      <c r="AV224" s="13" t="s">
        <v>81</v>
      </c>
      <c r="AW224" s="13" t="s">
        <v>34</v>
      </c>
      <c r="AX224" s="13" t="s">
        <v>73</v>
      </c>
      <c r="AY224" s="202" t="s">
        <v>119</v>
      </c>
    </row>
    <row r="225" spans="2:51" s="13" customFormat="1" ht="10.2">
      <c r="B225" s="193"/>
      <c r="C225" s="194"/>
      <c r="D225" s="188" t="s">
        <v>129</v>
      </c>
      <c r="E225" s="195" t="s">
        <v>28</v>
      </c>
      <c r="F225" s="196" t="s">
        <v>276</v>
      </c>
      <c r="G225" s="194"/>
      <c r="H225" s="195" t="s">
        <v>28</v>
      </c>
      <c r="I225" s="197"/>
      <c r="J225" s="194"/>
      <c r="K225" s="194"/>
      <c r="L225" s="198"/>
      <c r="M225" s="199"/>
      <c r="N225" s="200"/>
      <c r="O225" s="200"/>
      <c r="P225" s="200"/>
      <c r="Q225" s="200"/>
      <c r="R225" s="200"/>
      <c r="S225" s="200"/>
      <c r="T225" s="201"/>
      <c r="AT225" s="202" t="s">
        <v>129</v>
      </c>
      <c r="AU225" s="202" t="s">
        <v>84</v>
      </c>
      <c r="AV225" s="13" t="s">
        <v>81</v>
      </c>
      <c r="AW225" s="13" t="s">
        <v>34</v>
      </c>
      <c r="AX225" s="13" t="s">
        <v>73</v>
      </c>
      <c r="AY225" s="202" t="s">
        <v>119</v>
      </c>
    </row>
    <row r="226" spans="2:51" s="13" customFormat="1" ht="10.2">
      <c r="B226" s="193"/>
      <c r="C226" s="194"/>
      <c r="D226" s="188" t="s">
        <v>129</v>
      </c>
      <c r="E226" s="195" t="s">
        <v>28</v>
      </c>
      <c r="F226" s="196" t="s">
        <v>159</v>
      </c>
      <c r="G226" s="194"/>
      <c r="H226" s="195" t="s">
        <v>28</v>
      </c>
      <c r="I226" s="197"/>
      <c r="J226" s="194"/>
      <c r="K226" s="194"/>
      <c r="L226" s="198"/>
      <c r="M226" s="199"/>
      <c r="N226" s="200"/>
      <c r="O226" s="200"/>
      <c r="P226" s="200"/>
      <c r="Q226" s="200"/>
      <c r="R226" s="200"/>
      <c r="S226" s="200"/>
      <c r="T226" s="201"/>
      <c r="AT226" s="202" t="s">
        <v>129</v>
      </c>
      <c r="AU226" s="202" t="s">
        <v>84</v>
      </c>
      <c r="AV226" s="13" t="s">
        <v>81</v>
      </c>
      <c r="AW226" s="13" t="s">
        <v>34</v>
      </c>
      <c r="AX226" s="13" t="s">
        <v>73</v>
      </c>
      <c r="AY226" s="202" t="s">
        <v>119</v>
      </c>
    </row>
    <row r="227" spans="2:51" s="14" customFormat="1" ht="10.2">
      <c r="B227" s="203"/>
      <c r="C227" s="204"/>
      <c r="D227" s="188" t="s">
        <v>129</v>
      </c>
      <c r="E227" s="205" t="s">
        <v>28</v>
      </c>
      <c r="F227" s="206" t="s">
        <v>277</v>
      </c>
      <c r="G227" s="204"/>
      <c r="H227" s="207">
        <v>16.973</v>
      </c>
      <c r="I227" s="208"/>
      <c r="J227" s="204"/>
      <c r="K227" s="204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129</v>
      </c>
      <c r="AU227" s="213" t="s">
        <v>84</v>
      </c>
      <c r="AV227" s="14" t="s">
        <v>84</v>
      </c>
      <c r="AW227" s="14" t="s">
        <v>34</v>
      </c>
      <c r="AX227" s="14" t="s">
        <v>73</v>
      </c>
      <c r="AY227" s="213" t="s">
        <v>119</v>
      </c>
    </row>
    <row r="228" spans="2:51" s="13" customFormat="1" ht="10.2">
      <c r="B228" s="193"/>
      <c r="C228" s="194"/>
      <c r="D228" s="188" t="s">
        <v>129</v>
      </c>
      <c r="E228" s="195" t="s">
        <v>28</v>
      </c>
      <c r="F228" s="196" t="s">
        <v>278</v>
      </c>
      <c r="G228" s="194"/>
      <c r="H228" s="195" t="s">
        <v>28</v>
      </c>
      <c r="I228" s="197"/>
      <c r="J228" s="194"/>
      <c r="K228" s="194"/>
      <c r="L228" s="198"/>
      <c r="M228" s="199"/>
      <c r="N228" s="200"/>
      <c r="O228" s="200"/>
      <c r="P228" s="200"/>
      <c r="Q228" s="200"/>
      <c r="R228" s="200"/>
      <c r="S228" s="200"/>
      <c r="T228" s="201"/>
      <c r="AT228" s="202" t="s">
        <v>129</v>
      </c>
      <c r="AU228" s="202" t="s">
        <v>84</v>
      </c>
      <c r="AV228" s="13" t="s">
        <v>81</v>
      </c>
      <c r="AW228" s="13" t="s">
        <v>34</v>
      </c>
      <c r="AX228" s="13" t="s">
        <v>73</v>
      </c>
      <c r="AY228" s="202" t="s">
        <v>119</v>
      </c>
    </row>
    <row r="229" spans="2:51" s="13" customFormat="1" ht="10.2">
      <c r="B229" s="193"/>
      <c r="C229" s="194"/>
      <c r="D229" s="188" t="s">
        <v>129</v>
      </c>
      <c r="E229" s="195" t="s">
        <v>28</v>
      </c>
      <c r="F229" s="196" t="s">
        <v>161</v>
      </c>
      <c r="G229" s="194"/>
      <c r="H229" s="195" t="s">
        <v>28</v>
      </c>
      <c r="I229" s="197"/>
      <c r="J229" s="194"/>
      <c r="K229" s="194"/>
      <c r="L229" s="198"/>
      <c r="M229" s="199"/>
      <c r="N229" s="200"/>
      <c r="O229" s="200"/>
      <c r="P229" s="200"/>
      <c r="Q229" s="200"/>
      <c r="R229" s="200"/>
      <c r="S229" s="200"/>
      <c r="T229" s="201"/>
      <c r="AT229" s="202" t="s">
        <v>129</v>
      </c>
      <c r="AU229" s="202" t="s">
        <v>84</v>
      </c>
      <c r="AV229" s="13" t="s">
        <v>81</v>
      </c>
      <c r="AW229" s="13" t="s">
        <v>34</v>
      </c>
      <c r="AX229" s="13" t="s">
        <v>73</v>
      </c>
      <c r="AY229" s="202" t="s">
        <v>119</v>
      </c>
    </row>
    <row r="230" spans="2:51" s="14" customFormat="1" ht="10.2">
      <c r="B230" s="203"/>
      <c r="C230" s="204"/>
      <c r="D230" s="188" t="s">
        <v>129</v>
      </c>
      <c r="E230" s="205" t="s">
        <v>28</v>
      </c>
      <c r="F230" s="206" t="s">
        <v>279</v>
      </c>
      <c r="G230" s="204"/>
      <c r="H230" s="207">
        <v>9.76</v>
      </c>
      <c r="I230" s="208"/>
      <c r="J230" s="204"/>
      <c r="K230" s="204"/>
      <c r="L230" s="209"/>
      <c r="M230" s="210"/>
      <c r="N230" s="211"/>
      <c r="O230" s="211"/>
      <c r="P230" s="211"/>
      <c r="Q230" s="211"/>
      <c r="R230" s="211"/>
      <c r="S230" s="211"/>
      <c r="T230" s="212"/>
      <c r="AT230" s="213" t="s">
        <v>129</v>
      </c>
      <c r="AU230" s="213" t="s">
        <v>84</v>
      </c>
      <c r="AV230" s="14" t="s">
        <v>84</v>
      </c>
      <c r="AW230" s="14" t="s">
        <v>34</v>
      </c>
      <c r="AX230" s="14" t="s">
        <v>73</v>
      </c>
      <c r="AY230" s="213" t="s">
        <v>119</v>
      </c>
    </row>
    <row r="231" spans="2:51" s="13" customFormat="1" ht="10.2">
      <c r="B231" s="193"/>
      <c r="C231" s="194"/>
      <c r="D231" s="188" t="s">
        <v>129</v>
      </c>
      <c r="E231" s="195" t="s">
        <v>28</v>
      </c>
      <c r="F231" s="196" t="s">
        <v>280</v>
      </c>
      <c r="G231" s="194"/>
      <c r="H231" s="195" t="s">
        <v>28</v>
      </c>
      <c r="I231" s="197"/>
      <c r="J231" s="194"/>
      <c r="K231" s="194"/>
      <c r="L231" s="198"/>
      <c r="M231" s="199"/>
      <c r="N231" s="200"/>
      <c r="O231" s="200"/>
      <c r="P231" s="200"/>
      <c r="Q231" s="200"/>
      <c r="R231" s="200"/>
      <c r="S231" s="200"/>
      <c r="T231" s="201"/>
      <c r="AT231" s="202" t="s">
        <v>129</v>
      </c>
      <c r="AU231" s="202" t="s">
        <v>84</v>
      </c>
      <c r="AV231" s="13" t="s">
        <v>81</v>
      </c>
      <c r="AW231" s="13" t="s">
        <v>34</v>
      </c>
      <c r="AX231" s="13" t="s">
        <v>73</v>
      </c>
      <c r="AY231" s="202" t="s">
        <v>119</v>
      </c>
    </row>
    <row r="232" spans="2:51" s="13" customFormat="1" ht="10.2">
      <c r="B232" s="193"/>
      <c r="C232" s="194"/>
      <c r="D232" s="188" t="s">
        <v>129</v>
      </c>
      <c r="E232" s="195" t="s">
        <v>28</v>
      </c>
      <c r="F232" s="196" t="s">
        <v>235</v>
      </c>
      <c r="G232" s="194"/>
      <c r="H232" s="195" t="s">
        <v>28</v>
      </c>
      <c r="I232" s="197"/>
      <c r="J232" s="194"/>
      <c r="K232" s="194"/>
      <c r="L232" s="198"/>
      <c r="M232" s="199"/>
      <c r="N232" s="200"/>
      <c r="O232" s="200"/>
      <c r="P232" s="200"/>
      <c r="Q232" s="200"/>
      <c r="R232" s="200"/>
      <c r="S232" s="200"/>
      <c r="T232" s="201"/>
      <c r="AT232" s="202" t="s">
        <v>129</v>
      </c>
      <c r="AU232" s="202" t="s">
        <v>84</v>
      </c>
      <c r="AV232" s="13" t="s">
        <v>81</v>
      </c>
      <c r="AW232" s="13" t="s">
        <v>34</v>
      </c>
      <c r="AX232" s="13" t="s">
        <v>73</v>
      </c>
      <c r="AY232" s="202" t="s">
        <v>119</v>
      </c>
    </row>
    <row r="233" spans="2:51" s="14" customFormat="1" ht="10.2">
      <c r="B233" s="203"/>
      <c r="C233" s="204"/>
      <c r="D233" s="188" t="s">
        <v>129</v>
      </c>
      <c r="E233" s="205" t="s">
        <v>28</v>
      </c>
      <c r="F233" s="206" t="s">
        <v>281</v>
      </c>
      <c r="G233" s="204"/>
      <c r="H233" s="207">
        <v>0.141</v>
      </c>
      <c r="I233" s="208"/>
      <c r="J233" s="204"/>
      <c r="K233" s="204"/>
      <c r="L233" s="209"/>
      <c r="M233" s="210"/>
      <c r="N233" s="211"/>
      <c r="O233" s="211"/>
      <c r="P233" s="211"/>
      <c r="Q233" s="211"/>
      <c r="R233" s="211"/>
      <c r="S233" s="211"/>
      <c r="T233" s="212"/>
      <c r="AT233" s="213" t="s">
        <v>129</v>
      </c>
      <c r="AU233" s="213" t="s">
        <v>84</v>
      </c>
      <c r="AV233" s="14" t="s">
        <v>84</v>
      </c>
      <c r="AW233" s="14" t="s">
        <v>34</v>
      </c>
      <c r="AX233" s="14" t="s">
        <v>73</v>
      </c>
      <c r="AY233" s="213" t="s">
        <v>119</v>
      </c>
    </row>
    <row r="234" spans="2:51" s="13" customFormat="1" ht="10.2">
      <c r="B234" s="193"/>
      <c r="C234" s="194"/>
      <c r="D234" s="188" t="s">
        <v>129</v>
      </c>
      <c r="E234" s="195" t="s">
        <v>28</v>
      </c>
      <c r="F234" s="196" t="s">
        <v>156</v>
      </c>
      <c r="G234" s="194"/>
      <c r="H234" s="195" t="s">
        <v>28</v>
      </c>
      <c r="I234" s="197"/>
      <c r="J234" s="194"/>
      <c r="K234" s="194"/>
      <c r="L234" s="198"/>
      <c r="M234" s="199"/>
      <c r="N234" s="200"/>
      <c r="O234" s="200"/>
      <c r="P234" s="200"/>
      <c r="Q234" s="200"/>
      <c r="R234" s="200"/>
      <c r="S234" s="200"/>
      <c r="T234" s="201"/>
      <c r="AT234" s="202" t="s">
        <v>129</v>
      </c>
      <c r="AU234" s="202" t="s">
        <v>84</v>
      </c>
      <c r="AV234" s="13" t="s">
        <v>81</v>
      </c>
      <c r="AW234" s="13" t="s">
        <v>34</v>
      </c>
      <c r="AX234" s="13" t="s">
        <v>73</v>
      </c>
      <c r="AY234" s="202" t="s">
        <v>119</v>
      </c>
    </row>
    <row r="235" spans="2:51" s="14" customFormat="1" ht="10.2">
      <c r="B235" s="203"/>
      <c r="C235" s="204"/>
      <c r="D235" s="188" t="s">
        <v>129</v>
      </c>
      <c r="E235" s="205" t="s">
        <v>28</v>
      </c>
      <c r="F235" s="206" t="s">
        <v>282</v>
      </c>
      <c r="G235" s="204"/>
      <c r="H235" s="207">
        <v>9.9</v>
      </c>
      <c r="I235" s="208"/>
      <c r="J235" s="204"/>
      <c r="K235" s="204"/>
      <c r="L235" s="209"/>
      <c r="M235" s="210"/>
      <c r="N235" s="211"/>
      <c r="O235" s="211"/>
      <c r="P235" s="211"/>
      <c r="Q235" s="211"/>
      <c r="R235" s="211"/>
      <c r="S235" s="211"/>
      <c r="T235" s="212"/>
      <c r="AT235" s="213" t="s">
        <v>129</v>
      </c>
      <c r="AU235" s="213" t="s">
        <v>84</v>
      </c>
      <c r="AV235" s="14" t="s">
        <v>84</v>
      </c>
      <c r="AW235" s="14" t="s">
        <v>34</v>
      </c>
      <c r="AX235" s="14" t="s">
        <v>73</v>
      </c>
      <c r="AY235" s="213" t="s">
        <v>119</v>
      </c>
    </row>
    <row r="236" spans="2:51" s="15" customFormat="1" ht="10.2">
      <c r="B236" s="224"/>
      <c r="C236" s="225"/>
      <c r="D236" s="188" t="s">
        <v>129</v>
      </c>
      <c r="E236" s="226" t="s">
        <v>28</v>
      </c>
      <c r="F236" s="227" t="s">
        <v>165</v>
      </c>
      <c r="G236" s="225"/>
      <c r="H236" s="228">
        <v>36.774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AT236" s="234" t="s">
        <v>129</v>
      </c>
      <c r="AU236" s="234" t="s">
        <v>84</v>
      </c>
      <c r="AV236" s="15" t="s">
        <v>125</v>
      </c>
      <c r="AW236" s="15" t="s">
        <v>34</v>
      </c>
      <c r="AX236" s="15" t="s">
        <v>81</v>
      </c>
      <c r="AY236" s="234" t="s">
        <v>119</v>
      </c>
    </row>
    <row r="237" spans="1:65" s="2" customFormat="1" ht="16.5" customHeight="1">
      <c r="A237" s="35"/>
      <c r="B237" s="36"/>
      <c r="C237" s="175" t="s">
        <v>293</v>
      </c>
      <c r="D237" s="175" t="s">
        <v>121</v>
      </c>
      <c r="E237" s="176" t="s">
        <v>294</v>
      </c>
      <c r="F237" s="177" t="s">
        <v>295</v>
      </c>
      <c r="G237" s="178" t="s">
        <v>273</v>
      </c>
      <c r="H237" s="179">
        <v>36.774</v>
      </c>
      <c r="I237" s="180"/>
      <c r="J237" s="181">
        <f>ROUND(I237*H237,2)</f>
        <v>0</v>
      </c>
      <c r="K237" s="177" t="s">
        <v>28</v>
      </c>
      <c r="L237" s="40"/>
      <c r="M237" s="182" t="s">
        <v>28</v>
      </c>
      <c r="N237" s="183" t="s">
        <v>46</v>
      </c>
      <c r="O237" s="66"/>
      <c r="P237" s="184">
        <f>O237*H237</f>
        <v>0</v>
      </c>
      <c r="Q237" s="184">
        <v>0.029</v>
      </c>
      <c r="R237" s="184">
        <f>Q237*H237</f>
        <v>1.066446</v>
      </c>
      <c r="S237" s="184">
        <v>0.029</v>
      </c>
      <c r="T237" s="185">
        <f>S237*H237</f>
        <v>1.066446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6" t="s">
        <v>144</v>
      </c>
      <c r="AT237" s="186" t="s">
        <v>121</v>
      </c>
      <c r="AU237" s="186" t="s">
        <v>84</v>
      </c>
      <c r="AY237" s="18" t="s">
        <v>119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8" t="s">
        <v>125</v>
      </c>
      <c r="BK237" s="187">
        <f>ROUND(I237*H237,2)</f>
        <v>0</v>
      </c>
      <c r="BL237" s="18" t="s">
        <v>144</v>
      </c>
      <c r="BM237" s="186" t="s">
        <v>296</v>
      </c>
    </row>
    <row r="238" spans="1:47" s="2" customFormat="1" ht="19.2">
      <c r="A238" s="35"/>
      <c r="B238" s="36"/>
      <c r="C238" s="37"/>
      <c r="D238" s="188" t="s">
        <v>127</v>
      </c>
      <c r="E238" s="37"/>
      <c r="F238" s="189" t="s">
        <v>297</v>
      </c>
      <c r="G238" s="37"/>
      <c r="H238" s="37"/>
      <c r="I238" s="190"/>
      <c r="J238" s="37"/>
      <c r="K238" s="37"/>
      <c r="L238" s="40"/>
      <c r="M238" s="191"/>
      <c r="N238" s="192"/>
      <c r="O238" s="66"/>
      <c r="P238" s="66"/>
      <c r="Q238" s="66"/>
      <c r="R238" s="66"/>
      <c r="S238" s="66"/>
      <c r="T238" s="67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127</v>
      </c>
      <c r="AU238" s="18" t="s">
        <v>84</v>
      </c>
    </row>
    <row r="239" spans="2:51" s="13" customFormat="1" ht="10.2">
      <c r="B239" s="193"/>
      <c r="C239" s="194"/>
      <c r="D239" s="188" t="s">
        <v>129</v>
      </c>
      <c r="E239" s="195" t="s">
        <v>28</v>
      </c>
      <c r="F239" s="196" t="s">
        <v>298</v>
      </c>
      <c r="G239" s="194"/>
      <c r="H239" s="195" t="s">
        <v>28</v>
      </c>
      <c r="I239" s="197"/>
      <c r="J239" s="194"/>
      <c r="K239" s="194"/>
      <c r="L239" s="198"/>
      <c r="M239" s="199"/>
      <c r="N239" s="200"/>
      <c r="O239" s="200"/>
      <c r="P239" s="200"/>
      <c r="Q239" s="200"/>
      <c r="R239" s="200"/>
      <c r="S239" s="200"/>
      <c r="T239" s="201"/>
      <c r="AT239" s="202" t="s">
        <v>129</v>
      </c>
      <c r="AU239" s="202" t="s">
        <v>84</v>
      </c>
      <c r="AV239" s="13" t="s">
        <v>81</v>
      </c>
      <c r="AW239" s="13" t="s">
        <v>34</v>
      </c>
      <c r="AX239" s="13" t="s">
        <v>73</v>
      </c>
      <c r="AY239" s="202" t="s">
        <v>119</v>
      </c>
    </row>
    <row r="240" spans="2:51" s="13" customFormat="1" ht="10.2">
      <c r="B240" s="193"/>
      <c r="C240" s="194"/>
      <c r="D240" s="188" t="s">
        <v>129</v>
      </c>
      <c r="E240" s="195" t="s">
        <v>28</v>
      </c>
      <c r="F240" s="196" t="s">
        <v>159</v>
      </c>
      <c r="G240" s="194"/>
      <c r="H240" s="195" t="s">
        <v>28</v>
      </c>
      <c r="I240" s="197"/>
      <c r="J240" s="194"/>
      <c r="K240" s="194"/>
      <c r="L240" s="198"/>
      <c r="M240" s="199"/>
      <c r="N240" s="200"/>
      <c r="O240" s="200"/>
      <c r="P240" s="200"/>
      <c r="Q240" s="200"/>
      <c r="R240" s="200"/>
      <c r="S240" s="200"/>
      <c r="T240" s="201"/>
      <c r="AT240" s="202" t="s">
        <v>129</v>
      </c>
      <c r="AU240" s="202" t="s">
        <v>84</v>
      </c>
      <c r="AV240" s="13" t="s">
        <v>81</v>
      </c>
      <c r="AW240" s="13" t="s">
        <v>34</v>
      </c>
      <c r="AX240" s="13" t="s">
        <v>73</v>
      </c>
      <c r="AY240" s="202" t="s">
        <v>119</v>
      </c>
    </row>
    <row r="241" spans="2:51" s="14" customFormat="1" ht="10.2">
      <c r="B241" s="203"/>
      <c r="C241" s="204"/>
      <c r="D241" s="188" t="s">
        <v>129</v>
      </c>
      <c r="E241" s="205" t="s">
        <v>28</v>
      </c>
      <c r="F241" s="206" t="s">
        <v>277</v>
      </c>
      <c r="G241" s="204"/>
      <c r="H241" s="207">
        <v>16.973</v>
      </c>
      <c r="I241" s="208"/>
      <c r="J241" s="204"/>
      <c r="K241" s="204"/>
      <c r="L241" s="209"/>
      <c r="M241" s="210"/>
      <c r="N241" s="211"/>
      <c r="O241" s="211"/>
      <c r="P241" s="211"/>
      <c r="Q241" s="211"/>
      <c r="R241" s="211"/>
      <c r="S241" s="211"/>
      <c r="T241" s="212"/>
      <c r="AT241" s="213" t="s">
        <v>129</v>
      </c>
      <c r="AU241" s="213" t="s">
        <v>84</v>
      </c>
      <c r="AV241" s="14" t="s">
        <v>84</v>
      </c>
      <c r="AW241" s="14" t="s">
        <v>34</v>
      </c>
      <c r="AX241" s="14" t="s">
        <v>73</v>
      </c>
      <c r="AY241" s="213" t="s">
        <v>119</v>
      </c>
    </row>
    <row r="242" spans="2:51" s="13" customFormat="1" ht="10.2">
      <c r="B242" s="193"/>
      <c r="C242" s="194"/>
      <c r="D242" s="188" t="s">
        <v>129</v>
      </c>
      <c r="E242" s="195" t="s">
        <v>28</v>
      </c>
      <c r="F242" s="196" t="s">
        <v>278</v>
      </c>
      <c r="G242" s="194"/>
      <c r="H242" s="195" t="s">
        <v>28</v>
      </c>
      <c r="I242" s="197"/>
      <c r="J242" s="194"/>
      <c r="K242" s="194"/>
      <c r="L242" s="198"/>
      <c r="M242" s="199"/>
      <c r="N242" s="200"/>
      <c r="O242" s="200"/>
      <c r="P242" s="200"/>
      <c r="Q242" s="200"/>
      <c r="R242" s="200"/>
      <c r="S242" s="200"/>
      <c r="T242" s="201"/>
      <c r="AT242" s="202" t="s">
        <v>129</v>
      </c>
      <c r="AU242" s="202" t="s">
        <v>84</v>
      </c>
      <c r="AV242" s="13" t="s">
        <v>81</v>
      </c>
      <c r="AW242" s="13" t="s">
        <v>34</v>
      </c>
      <c r="AX242" s="13" t="s">
        <v>73</v>
      </c>
      <c r="AY242" s="202" t="s">
        <v>119</v>
      </c>
    </row>
    <row r="243" spans="2:51" s="13" customFormat="1" ht="10.2">
      <c r="B243" s="193"/>
      <c r="C243" s="194"/>
      <c r="D243" s="188" t="s">
        <v>129</v>
      </c>
      <c r="E243" s="195" t="s">
        <v>28</v>
      </c>
      <c r="F243" s="196" t="s">
        <v>161</v>
      </c>
      <c r="G243" s="194"/>
      <c r="H243" s="195" t="s">
        <v>28</v>
      </c>
      <c r="I243" s="197"/>
      <c r="J243" s="194"/>
      <c r="K243" s="194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129</v>
      </c>
      <c r="AU243" s="202" t="s">
        <v>84</v>
      </c>
      <c r="AV243" s="13" t="s">
        <v>81</v>
      </c>
      <c r="AW243" s="13" t="s">
        <v>34</v>
      </c>
      <c r="AX243" s="13" t="s">
        <v>73</v>
      </c>
      <c r="AY243" s="202" t="s">
        <v>119</v>
      </c>
    </row>
    <row r="244" spans="2:51" s="14" customFormat="1" ht="10.2">
      <c r="B244" s="203"/>
      <c r="C244" s="204"/>
      <c r="D244" s="188" t="s">
        <v>129</v>
      </c>
      <c r="E244" s="205" t="s">
        <v>28</v>
      </c>
      <c r="F244" s="206" t="s">
        <v>279</v>
      </c>
      <c r="G244" s="204"/>
      <c r="H244" s="207">
        <v>9.76</v>
      </c>
      <c r="I244" s="208"/>
      <c r="J244" s="204"/>
      <c r="K244" s="204"/>
      <c r="L244" s="209"/>
      <c r="M244" s="210"/>
      <c r="N244" s="211"/>
      <c r="O244" s="211"/>
      <c r="P244" s="211"/>
      <c r="Q244" s="211"/>
      <c r="R244" s="211"/>
      <c r="S244" s="211"/>
      <c r="T244" s="212"/>
      <c r="AT244" s="213" t="s">
        <v>129</v>
      </c>
      <c r="AU244" s="213" t="s">
        <v>84</v>
      </c>
      <c r="AV244" s="14" t="s">
        <v>84</v>
      </c>
      <c r="AW244" s="14" t="s">
        <v>34</v>
      </c>
      <c r="AX244" s="14" t="s">
        <v>73</v>
      </c>
      <c r="AY244" s="213" t="s">
        <v>119</v>
      </c>
    </row>
    <row r="245" spans="2:51" s="13" customFormat="1" ht="10.2">
      <c r="B245" s="193"/>
      <c r="C245" s="194"/>
      <c r="D245" s="188" t="s">
        <v>129</v>
      </c>
      <c r="E245" s="195" t="s">
        <v>28</v>
      </c>
      <c r="F245" s="196" t="s">
        <v>280</v>
      </c>
      <c r="G245" s="194"/>
      <c r="H245" s="195" t="s">
        <v>28</v>
      </c>
      <c r="I245" s="197"/>
      <c r="J245" s="194"/>
      <c r="K245" s="194"/>
      <c r="L245" s="198"/>
      <c r="M245" s="199"/>
      <c r="N245" s="200"/>
      <c r="O245" s="200"/>
      <c r="P245" s="200"/>
      <c r="Q245" s="200"/>
      <c r="R245" s="200"/>
      <c r="S245" s="200"/>
      <c r="T245" s="201"/>
      <c r="AT245" s="202" t="s">
        <v>129</v>
      </c>
      <c r="AU245" s="202" t="s">
        <v>84</v>
      </c>
      <c r="AV245" s="13" t="s">
        <v>81</v>
      </c>
      <c r="AW245" s="13" t="s">
        <v>34</v>
      </c>
      <c r="AX245" s="13" t="s">
        <v>73</v>
      </c>
      <c r="AY245" s="202" t="s">
        <v>119</v>
      </c>
    </row>
    <row r="246" spans="2:51" s="13" customFormat="1" ht="10.2">
      <c r="B246" s="193"/>
      <c r="C246" s="194"/>
      <c r="D246" s="188" t="s">
        <v>129</v>
      </c>
      <c r="E246" s="195" t="s">
        <v>28</v>
      </c>
      <c r="F246" s="196" t="s">
        <v>235</v>
      </c>
      <c r="G246" s="194"/>
      <c r="H246" s="195" t="s">
        <v>28</v>
      </c>
      <c r="I246" s="197"/>
      <c r="J246" s="194"/>
      <c r="K246" s="194"/>
      <c r="L246" s="198"/>
      <c r="M246" s="199"/>
      <c r="N246" s="200"/>
      <c r="O246" s="200"/>
      <c r="P246" s="200"/>
      <c r="Q246" s="200"/>
      <c r="R246" s="200"/>
      <c r="S246" s="200"/>
      <c r="T246" s="201"/>
      <c r="AT246" s="202" t="s">
        <v>129</v>
      </c>
      <c r="AU246" s="202" t="s">
        <v>84</v>
      </c>
      <c r="AV246" s="13" t="s">
        <v>81</v>
      </c>
      <c r="AW246" s="13" t="s">
        <v>34</v>
      </c>
      <c r="AX246" s="13" t="s">
        <v>73</v>
      </c>
      <c r="AY246" s="202" t="s">
        <v>119</v>
      </c>
    </row>
    <row r="247" spans="2:51" s="14" customFormat="1" ht="10.2">
      <c r="B247" s="203"/>
      <c r="C247" s="204"/>
      <c r="D247" s="188" t="s">
        <v>129</v>
      </c>
      <c r="E247" s="205" t="s">
        <v>28</v>
      </c>
      <c r="F247" s="206" t="s">
        <v>281</v>
      </c>
      <c r="G247" s="204"/>
      <c r="H247" s="207">
        <v>0.141</v>
      </c>
      <c r="I247" s="208"/>
      <c r="J247" s="204"/>
      <c r="K247" s="204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129</v>
      </c>
      <c r="AU247" s="213" t="s">
        <v>84</v>
      </c>
      <c r="AV247" s="14" t="s">
        <v>84</v>
      </c>
      <c r="AW247" s="14" t="s">
        <v>34</v>
      </c>
      <c r="AX247" s="14" t="s">
        <v>73</v>
      </c>
      <c r="AY247" s="213" t="s">
        <v>119</v>
      </c>
    </row>
    <row r="248" spans="2:51" s="13" customFormat="1" ht="10.2">
      <c r="B248" s="193"/>
      <c r="C248" s="194"/>
      <c r="D248" s="188" t="s">
        <v>129</v>
      </c>
      <c r="E248" s="195" t="s">
        <v>28</v>
      </c>
      <c r="F248" s="196" t="s">
        <v>156</v>
      </c>
      <c r="G248" s="194"/>
      <c r="H248" s="195" t="s">
        <v>28</v>
      </c>
      <c r="I248" s="197"/>
      <c r="J248" s="194"/>
      <c r="K248" s="194"/>
      <c r="L248" s="198"/>
      <c r="M248" s="199"/>
      <c r="N248" s="200"/>
      <c r="O248" s="200"/>
      <c r="P248" s="200"/>
      <c r="Q248" s="200"/>
      <c r="R248" s="200"/>
      <c r="S248" s="200"/>
      <c r="T248" s="201"/>
      <c r="AT248" s="202" t="s">
        <v>129</v>
      </c>
      <c r="AU248" s="202" t="s">
        <v>84</v>
      </c>
      <c r="AV248" s="13" t="s">
        <v>81</v>
      </c>
      <c r="AW248" s="13" t="s">
        <v>34</v>
      </c>
      <c r="AX248" s="13" t="s">
        <v>73</v>
      </c>
      <c r="AY248" s="202" t="s">
        <v>119</v>
      </c>
    </row>
    <row r="249" spans="2:51" s="14" customFormat="1" ht="10.2">
      <c r="B249" s="203"/>
      <c r="C249" s="204"/>
      <c r="D249" s="188" t="s">
        <v>129</v>
      </c>
      <c r="E249" s="205" t="s">
        <v>28</v>
      </c>
      <c r="F249" s="206" t="s">
        <v>282</v>
      </c>
      <c r="G249" s="204"/>
      <c r="H249" s="207">
        <v>9.9</v>
      </c>
      <c r="I249" s="208"/>
      <c r="J249" s="204"/>
      <c r="K249" s="204"/>
      <c r="L249" s="209"/>
      <c r="M249" s="210"/>
      <c r="N249" s="211"/>
      <c r="O249" s="211"/>
      <c r="P249" s="211"/>
      <c r="Q249" s="211"/>
      <c r="R249" s="211"/>
      <c r="S249" s="211"/>
      <c r="T249" s="212"/>
      <c r="AT249" s="213" t="s">
        <v>129</v>
      </c>
      <c r="AU249" s="213" t="s">
        <v>84</v>
      </c>
      <c r="AV249" s="14" t="s">
        <v>84</v>
      </c>
      <c r="AW249" s="14" t="s">
        <v>34</v>
      </c>
      <c r="AX249" s="14" t="s">
        <v>73</v>
      </c>
      <c r="AY249" s="213" t="s">
        <v>119</v>
      </c>
    </row>
    <row r="250" spans="2:51" s="15" customFormat="1" ht="10.2">
      <c r="B250" s="224"/>
      <c r="C250" s="225"/>
      <c r="D250" s="188" t="s">
        <v>129</v>
      </c>
      <c r="E250" s="226" t="s">
        <v>28</v>
      </c>
      <c r="F250" s="227" t="s">
        <v>165</v>
      </c>
      <c r="G250" s="225"/>
      <c r="H250" s="228">
        <v>36.774</v>
      </c>
      <c r="I250" s="229"/>
      <c r="J250" s="225"/>
      <c r="K250" s="225"/>
      <c r="L250" s="230"/>
      <c r="M250" s="235"/>
      <c r="N250" s="236"/>
      <c r="O250" s="236"/>
      <c r="P250" s="236"/>
      <c r="Q250" s="236"/>
      <c r="R250" s="236"/>
      <c r="S250" s="236"/>
      <c r="T250" s="237"/>
      <c r="AT250" s="234" t="s">
        <v>129</v>
      </c>
      <c r="AU250" s="234" t="s">
        <v>84</v>
      </c>
      <c r="AV250" s="15" t="s">
        <v>125</v>
      </c>
      <c r="AW250" s="15" t="s">
        <v>34</v>
      </c>
      <c r="AX250" s="15" t="s">
        <v>81</v>
      </c>
      <c r="AY250" s="234" t="s">
        <v>119</v>
      </c>
    </row>
    <row r="251" spans="1:31" s="2" customFormat="1" ht="6.9" customHeight="1">
      <c r="A251" s="35"/>
      <c r="B251" s="49"/>
      <c r="C251" s="50"/>
      <c r="D251" s="50"/>
      <c r="E251" s="50"/>
      <c r="F251" s="50"/>
      <c r="G251" s="50"/>
      <c r="H251" s="50"/>
      <c r="I251" s="50"/>
      <c r="J251" s="50"/>
      <c r="K251" s="50"/>
      <c r="L251" s="40"/>
      <c r="M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</row>
  </sheetData>
  <sheetProtection algorithmName="SHA-512" hashValue="yHSt+Y27gcGg8wdZjTK3DIHXVVdZpDpLtS0EWkvpwNMBIXoOunh7lQHF0m6kYeZ9hYzuGM9nDNbSNqqzx8Uc1w==" saltValue="etRD+WjVbqiCQGldIhbIr6fluBoKFjc3hVPyuev6VDSLr7nB4D/ZaqGi710sGts5+q/p7MoDKNA0zjP/3Klvww==" spinCount="100000" sheet="1" objects="1" scenarios="1" formatColumns="0" formatRows="0" autoFilter="0"/>
  <autoFilter ref="C86:K250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workbookViewId="0" topLeftCell="A8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87</v>
      </c>
    </row>
    <row r="3" spans="2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84</v>
      </c>
    </row>
    <row r="4" spans="2:46" s="1" customFormat="1" ht="24.9" customHeight="1">
      <c r="B4" s="21"/>
      <c r="D4" s="105" t="s">
        <v>88</v>
      </c>
      <c r="L4" s="21"/>
      <c r="M4" s="106" t="s">
        <v>10</v>
      </c>
      <c r="AT4" s="18" t="s">
        <v>34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63" t="str">
        <f>'Rekapitulace stavby'!K6</f>
        <v>VD Rudolfov, oprava a rekonstrukce objektu soustavy, Bedřichov - Rudolfov (zábradlí)</v>
      </c>
      <c r="F7" s="364"/>
      <c r="G7" s="364"/>
      <c r="H7" s="364"/>
      <c r="L7" s="21"/>
    </row>
    <row r="8" spans="1:31" s="2" customFormat="1" ht="12" customHeight="1">
      <c r="A8" s="35"/>
      <c r="B8" s="40"/>
      <c r="C8" s="35"/>
      <c r="D8" s="107" t="s">
        <v>89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5" t="s">
        <v>299</v>
      </c>
      <c r="F9" s="366"/>
      <c r="G9" s="366"/>
      <c r="H9" s="36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83</v>
      </c>
      <c r="G11" s="35"/>
      <c r="H11" s="35"/>
      <c r="I11" s="107" t="s">
        <v>20</v>
      </c>
      <c r="J11" s="109" t="s">
        <v>21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12. 7. 2021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26</v>
      </c>
      <c r="E14" s="35"/>
      <c r="F14" s="35"/>
      <c r="G14" s="35"/>
      <c r="H14" s="35"/>
      <c r="I14" s="107" t="s">
        <v>27</v>
      </c>
      <c r="J14" s="109" t="s">
        <v>28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29</v>
      </c>
      <c r="F15" s="35"/>
      <c r="G15" s="35"/>
      <c r="H15" s="35"/>
      <c r="I15" s="107" t="s">
        <v>30</v>
      </c>
      <c r="J15" s="109" t="s">
        <v>28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31</v>
      </c>
      <c r="E17" s="35"/>
      <c r="F17" s="35"/>
      <c r="G17" s="35"/>
      <c r="H17" s="35"/>
      <c r="I17" s="107" t="s">
        <v>27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7" t="str">
        <f>'Rekapitulace stavby'!E14</f>
        <v>Vyplň údaj</v>
      </c>
      <c r="F18" s="368"/>
      <c r="G18" s="368"/>
      <c r="H18" s="368"/>
      <c r="I18" s="107" t="s">
        <v>30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33</v>
      </c>
      <c r="E20" s="35"/>
      <c r="F20" s="35"/>
      <c r="G20" s="35"/>
      <c r="H20" s="35"/>
      <c r="I20" s="107" t="s">
        <v>27</v>
      </c>
      <c r="J20" s="109" t="s">
        <v>28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29</v>
      </c>
      <c r="F21" s="35"/>
      <c r="G21" s="35"/>
      <c r="H21" s="35"/>
      <c r="I21" s="107" t="s">
        <v>30</v>
      </c>
      <c r="J21" s="109" t="s">
        <v>28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35</v>
      </c>
      <c r="E23" s="35"/>
      <c r="F23" s="35"/>
      <c r="G23" s="35"/>
      <c r="H23" s="35"/>
      <c r="I23" s="107" t="s">
        <v>27</v>
      </c>
      <c r="J23" s="109" t="s">
        <v>28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36</v>
      </c>
      <c r="F24" s="35"/>
      <c r="G24" s="35"/>
      <c r="H24" s="35"/>
      <c r="I24" s="107" t="s">
        <v>30</v>
      </c>
      <c r="J24" s="109" t="s">
        <v>28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37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23.25" customHeight="1">
      <c r="A27" s="111"/>
      <c r="B27" s="112"/>
      <c r="C27" s="111"/>
      <c r="D27" s="111"/>
      <c r="E27" s="369" t="s">
        <v>91</v>
      </c>
      <c r="F27" s="369"/>
      <c r="G27" s="369"/>
      <c r="H27" s="36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39</v>
      </c>
      <c r="E30" s="35"/>
      <c r="F30" s="35"/>
      <c r="G30" s="35"/>
      <c r="H30" s="35"/>
      <c r="I30" s="35"/>
      <c r="J30" s="116">
        <f>ROUND(J83,2)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17" t="s">
        <v>41</v>
      </c>
      <c r="G32" s="35"/>
      <c r="H32" s="35"/>
      <c r="I32" s="117" t="s">
        <v>40</v>
      </c>
      <c r="J32" s="117" t="s">
        <v>42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118" t="s">
        <v>43</v>
      </c>
      <c r="E33" s="107" t="s">
        <v>44</v>
      </c>
      <c r="F33" s="119">
        <f>ROUND((SUM(BE83:BE125)),2)</f>
        <v>0</v>
      </c>
      <c r="G33" s="35"/>
      <c r="H33" s="35"/>
      <c r="I33" s="120">
        <v>0.21</v>
      </c>
      <c r="J33" s="119">
        <f>ROUND(((SUM(BE83:BE125))*I33),2)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7" t="s">
        <v>45</v>
      </c>
      <c r="F34" s="119">
        <f>ROUND((SUM(BF83:BF125)),2)</f>
        <v>0</v>
      </c>
      <c r="G34" s="35"/>
      <c r="H34" s="35"/>
      <c r="I34" s="120">
        <v>0.15</v>
      </c>
      <c r="J34" s="119">
        <f>ROUND(((SUM(BF83:BF125))*I34),2)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07" t="s">
        <v>43</v>
      </c>
      <c r="E35" s="107" t="s">
        <v>46</v>
      </c>
      <c r="F35" s="119">
        <f>ROUND((SUM(BG83:BG125)),2)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07" t="s">
        <v>47</v>
      </c>
      <c r="F36" s="119">
        <f>ROUND((SUM(BH83:BH125)),2)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7" t="s">
        <v>48</v>
      </c>
      <c r="F37" s="119">
        <f>ROUND((SUM(BI83:BI125)),2)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0" t="str">
        <f>E7</f>
        <v>VD Rudolfov, oprava a rekonstrukce objektu soustavy, Bedřichov - Rudolfov (zábradlí)</v>
      </c>
      <c r="F48" s="371"/>
      <c r="G48" s="371"/>
      <c r="H48" s="37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89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2" t="str">
        <f>E9</f>
        <v>VON - Vedlejší a ostatní náklady</v>
      </c>
      <c r="F50" s="372"/>
      <c r="G50" s="372"/>
      <c r="H50" s="37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>Liberec</v>
      </c>
      <c r="G52" s="37"/>
      <c r="H52" s="37"/>
      <c r="I52" s="30" t="s">
        <v>24</v>
      </c>
      <c r="J52" s="61" t="str">
        <f>IF(J12="","",J12)</f>
        <v>12. 7. 2021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05" customHeight="1">
      <c r="A54" s="35"/>
      <c r="B54" s="36"/>
      <c r="C54" s="30" t="s">
        <v>26</v>
      </c>
      <c r="D54" s="37"/>
      <c r="E54" s="37"/>
      <c r="F54" s="28" t="str">
        <f>E15</f>
        <v>Povodí Labe, státní podnik, OIČ, Hradec Králové</v>
      </c>
      <c r="G54" s="37"/>
      <c r="H54" s="37"/>
      <c r="I54" s="30" t="s">
        <v>33</v>
      </c>
      <c r="J54" s="33" t="str">
        <f>E21</f>
        <v>Povodí Labe, státní podnik, OIČ, Hradec Králové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>
      <c r="A55" s="35"/>
      <c r="B55" s="36"/>
      <c r="C55" s="30" t="s">
        <v>31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Ing. Eva Morkesová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35" t="s">
        <v>71</v>
      </c>
      <c r="D59" s="37"/>
      <c r="E59" s="37"/>
      <c r="F59" s="37"/>
      <c r="G59" s="37"/>
      <c r="H59" s="37"/>
      <c r="I59" s="37"/>
      <c r="J59" s="79">
        <f>J83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" customHeight="1">
      <c r="B60" s="136"/>
      <c r="C60" s="137"/>
      <c r="D60" s="138" t="s">
        <v>300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5" customHeight="1">
      <c r="B61" s="142"/>
      <c r="C61" s="143"/>
      <c r="D61" s="144" t="s">
        <v>301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5" customHeight="1">
      <c r="B62" s="142"/>
      <c r="C62" s="143"/>
      <c r="D62" s="144" t="s">
        <v>302</v>
      </c>
      <c r="E62" s="145"/>
      <c r="F62" s="145"/>
      <c r="G62" s="145"/>
      <c r="H62" s="145"/>
      <c r="I62" s="145"/>
      <c r="J62" s="146">
        <f>J99</f>
        <v>0</v>
      </c>
      <c r="K62" s="143"/>
      <c r="L62" s="147"/>
    </row>
    <row r="63" spans="2:12" s="10" customFormat="1" ht="19.95" customHeight="1">
      <c r="B63" s="142"/>
      <c r="C63" s="143"/>
      <c r="D63" s="144" t="s">
        <v>303</v>
      </c>
      <c r="E63" s="145"/>
      <c r="F63" s="145"/>
      <c r="G63" s="145"/>
      <c r="H63" s="145"/>
      <c r="I63" s="145"/>
      <c r="J63" s="146">
        <f>J104</f>
        <v>0</v>
      </c>
      <c r="K63" s="143"/>
      <c r="L63" s="147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8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" customHeight="1">
      <c r="A65" s="35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" customHeight="1">
      <c r="A69" s="35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" customHeight="1">
      <c r="A70" s="35"/>
      <c r="B70" s="36"/>
      <c r="C70" s="24" t="s">
        <v>104</v>
      </c>
      <c r="D70" s="37"/>
      <c r="E70" s="37"/>
      <c r="F70" s="37"/>
      <c r="G70" s="37"/>
      <c r="H70" s="37"/>
      <c r="I70" s="37"/>
      <c r="J70" s="37"/>
      <c r="K70" s="37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70" t="str">
        <f>E7</f>
        <v>VD Rudolfov, oprava a rekonstrukce objektu soustavy, Bedřichov - Rudolfov (zábradlí)</v>
      </c>
      <c r="F73" s="371"/>
      <c r="G73" s="371"/>
      <c r="H73" s="371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89</v>
      </c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42" t="str">
        <f>E9</f>
        <v>VON - Vedlejší a ostatní náklady</v>
      </c>
      <c r="F75" s="372"/>
      <c r="G75" s="372"/>
      <c r="H75" s="372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22</v>
      </c>
      <c r="D77" s="37"/>
      <c r="E77" s="37"/>
      <c r="F77" s="28" t="str">
        <f>F12</f>
        <v>Liberec</v>
      </c>
      <c r="G77" s="37"/>
      <c r="H77" s="37"/>
      <c r="I77" s="30" t="s">
        <v>24</v>
      </c>
      <c r="J77" s="61" t="str">
        <f>IF(J12="","",J12)</f>
        <v>12. 7. 2021</v>
      </c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40.05" customHeight="1">
      <c r="A79" s="35"/>
      <c r="B79" s="36"/>
      <c r="C79" s="30" t="s">
        <v>26</v>
      </c>
      <c r="D79" s="37"/>
      <c r="E79" s="37"/>
      <c r="F79" s="28" t="str">
        <f>E15</f>
        <v>Povodí Labe, státní podnik, OIČ, Hradec Králové</v>
      </c>
      <c r="G79" s="37"/>
      <c r="H79" s="37"/>
      <c r="I79" s="30" t="s">
        <v>33</v>
      </c>
      <c r="J79" s="33" t="str">
        <f>E21</f>
        <v>Povodí Labe, státní podnik, OIČ, Hradec Králové</v>
      </c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15" customHeight="1">
      <c r="A80" s="35"/>
      <c r="B80" s="36"/>
      <c r="C80" s="30" t="s">
        <v>31</v>
      </c>
      <c r="D80" s="37"/>
      <c r="E80" s="37"/>
      <c r="F80" s="28" t="str">
        <f>IF(E18="","",E18)</f>
        <v>Vyplň údaj</v>
      </c>
      <c r="G80" s="37"/>
      <c r="H80" s="37"/>
      <c r="I80" s="30" t="s">
        <v>35</v>
      </c>
      <c r="J80" s="33" t="str">
        <f>E24</f>
        <v>Ing. Eva Morkesová</v>
      </c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8"/>
      <c r="B82" s="149"/>
      <c r="C82" s="150" t="s">
        <v>105</v>
      </c>
      <c r="D82" s="151" t="s">
        <v>58</v>
      </c>
      <c r="E82" s="151" t="s">
        <v>54</v>
      </c>
      <c r="F82" s="151" t="s">
        <v>55</v>
      </c>
      <c r="G82" s="151" t="s">
        <v>106</v>
      </c>
      <c r="H82" s="151" t="s">
        <v>107</v>
      </c>
      <c r="I82" s="151" t="s">
        <v>108</v>
      </c>
      <c r="J82" s="151" t="s">
        <v>94</v>
      </c>
      <c r="K82" s="152" t="s">
        <v>109</v>
      </c>
      <c r="L82" s="153"/>
      <c r="M82" s="70" t="s">
        <v>28</v>
      </c>
      <c r="N82" s="71" t="s">
        <v>43</v>
      </c>
      <c r="O82" s="71" t="s">
        <v>110</v>
      </c>
      <c r="P82" s="71" t="s">
        <v>111</v>
      </c>
      <c r="Q82" s="71" t="s">
        <v>112</v>
      </c>
      <c r="R82" s="71" t="s">
        <v>113</v>
      </c>
      <c r="S82" s="71" t="s">
        <v>114</v>
      </c>
      <c r="T82" s="72" t="s">
        <v>115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8" customHeight="1">
      <c r="A83" s="35"/>
      <c r="B83" s="36"/>
      <c r="C83" s="77" t="s">
        <v>116</v>
      </c>
      <c r="D83" s="37"/>
      <c r="E83" s="37"/>
      <c r="F83" s="37"/>
      <c r="G83" s="37"/>
      <c r="H83" s="37"/>
      <c r="I83" s="37"/>
      <c r="J83" s="154">
        <f>BK83</f>
        <v>0</v>
      </c>
      <c r="K83" s="37"/>
      <c r="L83" s="40"/>
      <c r="M83" s="73"/>
      <c r="N83" s="155"/>
      <c r="O83" s="74"/>
      <c r="P83" s="156">
        <f>P84</f>
        <v>0</v>
      </c>
      <c r="Q83" s="74"/>
      <c r="R83" s="156">
        <f>R84</f>
        <v>0</v>
      </c>
      <c r="S83" s="74"/>
      <c r="T83" s="157">
        <f>T84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72</v>
      </c>
      <c r="AU83" s="18" t="s">
        <v>95</v>
      </c>
      <c r="BK83" s="158">
        <f>BK84</f>
        <v>0</v>
      </c>
    </row>
    <row r="84" spans="2:63" s="12" customFormat="1" ht="25.95" customHeight="1">
      <c r="B84" s="159"/>
      <c r="C84" s="160"/>
      <c r="D84" s="161" t="s">
        <v>72</v>
      </c>
      <c r="E84" s="162" t="s">
        <v>304</v>
      </c>
      <c r="F84" s="162" t="s">
        <v>305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P85+P99+P104</f>
        <v>0</v>
      </c>
      <c r="Q84" s="167"/>
      <c r="R84" s="168">
        <f>R85+R99+R104</f>
        <v>0</v>
      </c>
      <c r="S84" s="167"/>
      <c r="T84" s="169">
        <f>T85+T99+T104</f>
        <v>0</v>
      </c>
      <c r="AR84" s="170" t="s">
        <v>125</v>
      </c>
      <c r="AT84" s="171" t="s">
        <v>72</v>
      </c>
      <c r="AU84" s="171" t="s">
        <v>73</v>
      </c>
      <c r="AY84" s="170" t="s">
        <v>119</v>
      </c>
      <c r="BK84" s="172">
        <f>BK85+BK99+BK104</f>
        <v>0</v>
      </c>
    </row>
    <row r="85" spans="2:63" s="12" customFormat="1" ht="22.8" customHeight="1">
      <c r="B85" s="159"/>
      <c r="C85" s="160"/>
      <c r="D85" s="161" t="s">
        <v>72</v>
      </c>
      <c r="E85" s="173" t="s">
        <v>306</v>
      </c>
      <c r="F85" s="173" t="s">
        <v>307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SUM(P86:P98)</f>
        <v>0</v>
      </c>
      <c r="Q85" s="167"/>
      <c r="R85" s="168">
        <f>SUM(R86:R98)</f>
        <v>0</v>
      </c>
      <c r="S85" s="167"/>
      <c r="T85" s="169">
        <f>SUM(T86:T98)</f>
        <v>0</v>
      </c>
      <c r="AR85" s="170" t="s">
        <v>125</v>
      </c>
      <c r="AT85" s="171" t="s">
        <v>72</v>
      </c>
      <c r="AU85" s="171" t="s">
        <v>81</v>
      </c>
      <c r="AY85" s="170" t="s">
        <v>119</v>
      </c>
      <c r="BK85" s="172">
        <f>SUM(BK86:BK98)</f>
        <v>0</v>
      </c>
    </row>
    <row r="86" spans="1:65" s="2" customFormat="1" ht="16.5" customHeight="1">
      <c r="A86" s="35"/>
      <c r="B86" s="36"/>
      <c r="C86" s="175" t="s">
        <v>81</v>
      </c>
      <c r="D86" s="175" t="s">
        <v>121</v>
      </c>
      <c r="E86" s="176" t="s">
        <v>308</v>
      </c>
      <c r="F86" s="177" t="s">
        <v>309</v>
      </c>
      <c r="G86" s="178" t="s">
        <v>189</v>
      </c>
      <c r="H86" s="179">
        <v>1</v>
      </c>
      <c r="I86" s="180"/>
      <c r="J86" s="181">
        <f>ROUND(I86*H86,2)</f>
        <v>0</v>
      </c>
      <c r="K86" s="177" t="s">
        <v>28</v>
      </c>
      <c r="L86" s="40"/>
      <c r="M86" s="182" t="s">
        <v>28</v>
      </c>
      <c r="N86" s="183" t="s">
        <v>46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6" t="s">
        <v>310</v>
      </c>
      <c r="AT86" s="186" t="s">
        <v>121</v>
      </c>
      <c r="AU86" s="186" t="s">
        <v>84</v>
      </c>
      <c r="AY86" s="18" t="s">
        <v>119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8" t="s">
        <v>125</v>
      </c>
      <c r="BK86" s="187">
        <f>ROUND(I86*H86,2)</f>
        <v>0</v>
      </c>
      <c r="BL86" s="18" t="s">
        <v>310</v>
      </c>
      <c r="BM86" s="186" t="s">
        <v>311</v>
      </c>
    </row>
    <row r="87" spans="1:47" s="2" customFormat="1" ht="10.2">
      <c r="A87" s="35"/>
      <c r="B87" s="36"/>
      <c r="C87" s="37"/>
      <c r="D87" s="188" t="s">
        <v>127</v>
      </c>
      <c r="E87" s="37"/>
      <c r="F87" s="189" t="s">
        <v>309</v>
      </c>
      <c r="G87" s="37"/>
      <c r="H87" s="37"/>
      <c r="I87" s="190"/>
      <c r="J87" s="37"/>
      <c r="K87" s="37"/>
      <c r="L87" s="40"/>
      <c r="M87" s="191"/>
      <c r="N87" s="192"/>
      <c r="O87" s="66"/>
      <c r="P87" s="66"/>
      <c r="Q87" s="66"/>
      <c r="R87" s="66"/>
      <c r="S87" s="66"/>
      <c r="T87" s="67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127</v>
      </c>
      <c r="AU87" s="18" t="s">
        <v>84</v>
      </c>
    </row>
    <row r="88" spans="2:51" s="13" customFormat="1" ht="10.2">
      <c r="B88" s="193"/>
      <c r="C88" s="194"/>
      <c r="D88" s="188" t="s">
        <v>129</v>
      </c>
      <c r="E88" s="195" t="s">
        <v>28</v>
      </c>
      <c r="F88" s="196" t="s">
        <v>312</v>
      </c>
      <c r="G88" s="194"/>
      <c r="H88" s="195" t="s">
        <v>28</v>
      </c>
      <c r="I88" s="197"/>
      <c r="J88" s="194"/>
      <c r="K88" s="194"/>
      <c r="L88" s="198"/>
      <c r="M88" s="199"/>
      <c r="N88" s="200"/>
      <c r="O88" s="200"/>
      <c r="P88" s="200"/>
      <c r="Q88" s="200"/>
      <c r="R88" s="200"/>
      <c r="S88" s="200"/>
      <c r="T88" s="201"/>
      <c r="AT88" s="202" t="s">
        <v>129</v>
      </c>
      <c r="AU88" s="202" t="s">
        <v>84</v>
      </c>
      <c r="AV88" s="13" t="s">
        <v>81</v>
      </c>
      <c r="AW88" s="13" t="s">
        <v>34</v>
      </c>
      <c r="AX88" s="13" t="s">
        <v>73</v>
      </c>
      <c r="AY88" s="202" t="s">
        <v>119</v>
      </c>
    </row>
    <row r="89" spans="2:51" s="13" customFormat="1" ht="20.4">
      <c r="B89" s="193"/>
      <c r="C89" s="194"/>
      <c r="D89" s="188" t="s">
        <v>129</v>
      </c>
      <c r="E89" s="195" t="s">
        <v>28</v>
      </c>
      <c r="F89" s="196" t="s">
        <v>313</v>
      </c>
      <c r="G89" s="194"/>
      <c r="H89" s="195" t="s">
        <v>28</v>
      </c>
      <c r="I89" s="197"/>
      <c r="J89" s="194"/>
      <c r="K89" s="194"/>
      <c r="L89" s="198"/>
      <c r="M89" s="199"/>
      <c r="N89" s="200"/>
      <c r="O89" s="200"/>
      <c r="P89" s="200"/>
      <c r="Q89" s="200"/>
      <c r="R89" s="200"/>
      <c r="S89" s="200"/>
      <c r="T89" s="201"/>
      <c r="AT89" s="202" t="s">
        <v>129</v>
      </c>
      <c r="AU89" s="202" t="s">
        <v>84</v>
      </c>
      <c r="AV89" s="13" t="s">
        <v>81</v>
      </c>
      <c r="AW89" s="13" t="s">
        <v>34</v>
      </c>
      <c r="AX89" s="13" t="s">
        <v>73</v>
      </c>
      <c r="AY89" s="202" t="s">
        <v>119</v>
      </c>
    </row>
    <row r="90" spans="2:51" s="13" customFormat="1" ht="20.4">
      <c r="B90" s="193"/>
      <c r="C90" s="194"/>
      <c r="D90" s="188" t="s">
        <v>129</v>
      </c>
      <c r="E90" s="195" t="s">
        <v>28</v>
      </c>
      <c r="F90" s="196" t="s">
        <v>314</v>
      </c>
      <c r="G90" s="194"/>
      <c r="H90" s="195" t="s">
        <v>28</v>
      </c>
      <c r="I90" s="197"/>
      <c r="J90" s="194"/>
      <c r="K90" s="194"/>
      <c r="L90" s="198"/>
      <c r="M90" s="199"/>
      <c r="N90" s="200"/>
      <c r="O90" s="200"/>
      <c r="P90" s="200"/>
      <c r="Q90" s="200"/>
      <c r="R90" s="200"/>
      <c r="S90" s="200"/>
      <c r="T90" s="201"/>
      <c r="AT90" s="202" t="s">
        <v>129</v>
      </c>
      <c r="AU90" s="202" t="s">
        <v>84</v>
      </c>
      <c r="AV90" s="13" t="s">
        <v>81</v>
      </c>
      <c r="AW90" s="13" t="s">
        <v>34</v>
      </c>
      <c r="AX90" s="13" t="s">
        <v>73</v>
      </c>
      <c r="AY90" s="202" t="s">
        <v>119</v>
      </c>
    </row>
    <row r="91" spans="2:51" s="13" customFormat="1" ht="10.2">
      <c r="B91" s="193"/>
      <c r="C91" s="194"/>
      <c r="D91" s="188" t="s">
        <v>129</v>
      </c>
      <c r="E91" s="195" t="s">
        <v>28</v>
      </c>
      <c r="F91" s="196" t="s">
        <v>315</v>
      </c>
      <c r="G91" s="194"/>
      <c r="H91" s="195" t="s">
        <v>28</v>
      </c>
      <c r="I91" s="197"/>
      <c r="J91" s="194"/>
      <c r="K91" s="194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129</v>
      </c>
      <c r="AU91" s="202" t="s">
        <v>84</v>
      </c>
      <c r="AV91" s="13" t="s">
        <v>81</v>
      </c>
      <c r="AW91" s="13" t="s">
        <v>34</v>
      </c>
      <c r="AX91" s="13" t="s">
        <v>73</v>
      </c>
      <c r="AY91" s="202" t="s">
        <v>119</v>
      </c>
    </row>
    <row r="92" spans="2:51" s="13" customFormat="1" ht="20.4">
      <c r="B92" s="193"/>
      <c r="C92" s="194"/>
      <c r="D92" s="188" t="s">
        <v>129</v>
      </c>
      <c r="E92" s="195" t="s">
        <v>28</v>
      </c>
      <c r="F92" s="196" t="s">
        <v>316</v>
      </c>
      <c r="G92" s="194"/>
      <c r="H92" s="195" t="s">
        <v>28</v>
      </c>
      <c r="I92" s="197"/>
      <c r="J92" s="194"/>
      <c r="K92" s="194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129</v>
      </c>
      <c r="AU92" s="202" t="s">
        <v>84</v>
      </c>
      <c r="AV92" s="13" t="s">
        <v>81</v>
      </c>
      <c r="AW92" s="13" t="s">
        <v>34</v>
      </c>
      <c r="AX92" s="13" t="s">
        <v>73</v>
      </c>
      <c r="AY92" s="202" t="s">
        <v>119</v>
      </c>
    </row>
    <row r="93" spans="2:51" s="14" customFormat="1" ht="10.2">
      <c r="B93" s="203"/>
      <c r="C93" s="204"/>
      <c r="D93" s="188" t="s">
        <v>129</v>
      </c>
      <c r="E93" s="205" t="s">
        <v>28</v>
      </c>
      <c r="F93" s="206" t="s">
        <v>81</v>
      </c>
      <c r="G93" s="204"/>
      <c r="H93" s="207">
        <v>1</v>
      </c>
      <c r="I93" s="208"/>
      <c r="J93" s="204"/>
      <c r="K93" s="204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129</v>
      </c>
      <c r="AU93" s="213" t="s">
        <v>84</v>
      </c>
      <c r="AV93" s="14" t="s">
        <v>84</v>
      </c>
      <c r="AW93" s="14" t="s">
        <v>34</v>
      </c>
      <c r="AX93" s="14" t="s">
        <v>81</v>
      </c>
      <c r="AY93" s="213" t="s">
        <v>119</v>
      </c>
    </row>
    <row r="94" spans="1:65" s="2" customFormat="1" ht="16.5" customHeight="1">
      <c r="A94" s="35"/>
      <c r="B94" s="36"/>
      <c r="C94" s="175" t="s">
        <v>84</v>
      </c>
      <c r="D94" s="175" t="s">
        <v>121</v>
      </c>
      <c r="E94" s="176" t="s">
        <v>317</v>
      </c>
      <c r="F94" s="177" t="s">
        <v>318</v>
      </c>
      <c r="G94" s="178" t="s">
        <v>189</v>
      </c>
      <c r="H94" s="179">
        <v>1</v>
      </c>
      <c r="I94" s="180"/>
      <c r="J94" s="181">
        <f>ROUND(I94*H94,2)</f>
        <v>0</v>
      </c>
      <c r="K94" s="177" t="s">
        <v>28</v>
      </c>
      <c r="L94" s="40"/>
      <c r="M94" s="182" t="s">
        <v>28</v>
      </c>
      <c r="N94" s="183" t="s">
        <v>46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310</v>
      </c>
      <c r="AT94" s="186" t="s">
        <v>121</v>
      </c>
      <c r="AU94" s="186" t="s">
        <v>84</v>
      </c>
      <c r="AY94" s="18" t="s">
        <v>119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8" t="s">
        <v>125</v>
      </c>
      <c r="BK94" s="187">
        <f>ROUND(I94*H94,2)</f>
        <v>0</v>
      </c>
      <c r="BL94" s="18" t="s">
        <v>310</v>
      </c>
      <c r="BM94" s="186" t="s">
        <v>319</v>
      </c>
    </row>
    <row r="95" spans="1:47" s="2" customFormat="1" ht="10.2">
      <c r="A95" s="35"/>
      <c r="B95" s="36"/>
      <c r="C95" s="37"/>
      <c r="D95" s="188" t="s">
        <v>127</v>
      </c>
      <c r="E95" s="37"/>
      <c r="F95" s="189" t="s">
        <v>320</v>
      </c>
      <c r="G95" s="37"/>
      <c r="H95" s="37"/>
      <c r="I95" s="190"/>
      <c r="J95" s="37"/>
      <c r="K95" s="37"/>
      <c r="L95" s="40"/>
      <c r="M95" s="191"/>
      <c r="N95" s="192"/>
      <c r="O95" s="66"/>
      <c r="P95" s="66"/>
      <c r="Q95" s="66"/>
      <c r="R95" s="66"/>
      <c r="S95" s="66"/>
      <c r="T95" s="67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127</v>
      </c>
      <c r="AU95" s="18" t="s">
        <v>84</v>
      </c>
    </row>
    <row r="96" spans="2:51" s="13" customFormat="1" ht="10.2">
      <c r="B96" s="193"/>
      <c r="C96" s="194"/>
      <c r="D96" s="188" t="s">
        <v>129</v>
      </c>
      <c r="E96" s="195" t="s">
        <v>28</v>
      </c>
      <c r="F96" s="196" t="s">
        <v>321</v>
      </c>
      <c r="G96" s="194"/>
      <c r="H96" s="195" t="s">
        <v>28</v>
      </c>
      <c r="I96" s="197"/>
      <c r="J96" s="194"/>
      <c r="K96" s="194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129</v>
      </c>
      <c r="AU96" s="202" t="s">
        <v>84</v>
      </c>
      <c r="AV96" s="13" t="s">
        <v>81</v>
      </c>
      <c r="AW96" s="13" t="s">
        <v>34</v>
      </c>
      <c r="AX96" s="13" t="s">
        <v>73</v>
      </c>
      <c r="AY96" s="202" t="s">
        <v>119</v>
      </c>
    </row>
    <row r="97" spans="2:51" s="13" customFormat="1" ht="10.2">
      <c r="B97" s="193"/>
      <c r="C97" s="194"/>
      <c r="D97" s="188" t="s">
        <v>129</v>
      </c>
      <c r="E97" s="195" t="s">
        <v>28</v>
      </c>
      <c r="F97" s="196" t="s">
        <v>322</v>
      </c>
      <c r="G97" s="194"/>
      <c r="H97" s="195" t="s">
        <v>28</v>
      </c>
      <c r="I97" s="197"/>
      <c r="J97" s="194"/>
      <c r="K97" s="194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129</v>
      </c>
      <c r="AU97" s="202" t="s">
        <v>84</v>
      </c>
      <c r="AV97" s="13" t="s">
        <v>81</v>
      </c>
      <c r="AW97" s="13" t="s">
        <v>34</v>
      </c>
      <c r="AX97" s="13" t="s">
        <v>73</v>
      </c>
      <c r="AY97" s="202" t="s">
        <v>119</v>
      </c>
    </row>
    <row r="98" spans="2:51" s="14" customFormat="1" ht="10.2">
      <c r="B98" s="203"/>
      <c r="C98" s="204"/>
      <c r="D98" s="188" t="s">
        <v>129</v>
      </c>
      <c r="E98" s="205" t="s">
        <v>28</v>
      </c>
      <c r="F98" s="206" t="s">
        <v>81</v>
      </c>
      <c r="G98" s="204"/>
      <c r="H98" s="207">
        <v>1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129</v>
      </c>
      <c r="AU98" s="213" t="s">
        <v>84</v>
      </c>
      <c r="AV98" s="14" t="s">
        <v>84</v>
      </c>
      <c r="AW98" s="14" t="s">
        <v>34</v>
      </c>
      <c r="AX98" s="14" t="s">
        <v>81</v>
      </c>
      <c r="AY98" s="213" t="s">
        <v>119</v>
      </c>
    </row>
    <row r="99" spans="2:63" s="12" customFormat="1" ht="22.8" customHeight="1">
      <c r="B99" s="159"/>
      <c r="C99" s="160"/>
      <c r="D99" s="161" t="s">
        <v>72</v>
      </c>
      <c r="E99" s="173" t="s">
        <v>323</v>
      </c>
      <c r="F99" s="173" t="s">
        <v>324</v>
      </c>
      <c r="G99" s="160"/>
      <c r="H99" s="160"/>
      <c r="I99" s="163"/>
      <c r="J99" s="174">
        <f>BK99</f>
        <v>0</v>
      </c>
      <c r="K99" s="160"/>
      <c r="L99" s="165"/>
      <c r="M99" s="166"/>
      <c r="N99" s="167"/>
      <c r="O99" s="167"/>
      <c r="P99" s="168">
        <f>SUM(P100:P103)</f>
        <v>0</v>
      </c>
      <c r="Q99" s="167"/>
      <c r="R99" s="168">
        <f>SUM(R100:R103)</f>
        <v>0</v>
      </c>
      <c r="S99" s="167"/>
      <c r="T99" s="169">
        <f>SUM(T100:T103)</f>
        <v>0</v>
      </c>
      <c r="AR99" s="170" t="s">
        <v>125</v>
      </c>
      <c r="AT99" s="171" t="s">
        <v>72</v>
      </c>
      <c r="AU99" s="171" t="s">
        <v>81</v>
      </c>
      <c r="AY99" s="170" t="s">
        <v>119</v>
      </c>
      <c r="BK99" s="172">
        <f>SUM(BK100:BK103)</f>
        <v>0</v>
      </c>
    </row>
    <row r="100" spans="1:65" s="2" customFormat="1" ht="16.5" customHeight="1">
      <c r="A100" s="35"/>
      <c r="B100" s="36"/>
      <c r="C100" s="175" t="s">
        <v>138</v>
      </c>
      <c r="D100" s="175" t="s">
        <v>121</v>
      </c>
      <c r="E100" s="176" t="s">
        <v>325</v>
      </c>
      <c r="F100" s="177" t="s">
        <v>326</v>
      </c>
      <c r="G100" s="178" t="s">
        <v>189</v>
      </c>
      <c r="H100" s="179">
        <v>1</v>
      </c>
      <c r="I100" s="180"/>
      <c r="J100" s="181">
        <f>ROUND(I100*H100,2)</f>
        <v>0</v>
      </c>
      <c r="K100" s="177" t="s">
        <v>28</v>
      </c>
      <c r="L100" s="40"/>
      <c r="M100" s="182" t="s">
        <v>28</v>
      </c>
      <c r="N100" s="183" t="s">
        <v>46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6" t="s">
        <v>310</v>
      </c>
      <c r="AT100" s="186" t="s">
        <v>121</v>
      </c>
      <c r="AU100" s="186" t="s">
        <v>84</v>
      </c>
      <c r="AY100" s="18" t="s">
        <v>119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8" t="s">
        <v>125</v>
      </c>
      <c r="BK100" s="187">
        <f>ROUND(I100*H100,2)</f>
        <v>0</v>
      </c>
      <c r="BL100" s="18" t="s">
        <v>310</v>
      </c>
      <c r="BM100" s="186" t="s">
        <v>327</v>
      </c>
    </row>
    <row r="101" spans="1:47" s="2" customFormat="1" ht="10.2">
      <c r="A101" s="35"/>
      <c r="B101" s="36"/>
      <c r="C101" s="37"/>
      <c r="D101" s="188" t="s">
        <v>127</v>
      </c>
      <c r="E101" s="37"/>
      <c r="F101" s="189" t="s">
        <v>326</v>
      </c>
      <c r="G101" s="37"/>
      <c r="H101" s="37"/>
      <c r="I101" s="190"/>
      <c r="J101" s="37"/>
      <c r="K101" s="37"/>
      <c r="L101" s="40"/>
      <c r="M101" s="191"/>
      <c r="N101" s="192"/>
      <c r="O101" s="66"/>
      <c r="P101" s="66"/>
      <c r="Q101" s="66"/>
      <c r="R101" s="66"/>
      <c r="S101" s="66"/>
      <c r="T101" s="67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127</v>
      </c>
      <c r="AU101" s="18" t="s">
        <v>84</v>
      </c>
    </row>
    <row r="102" spans="2:51" s="13" customFormat="1" ht="10.2">
      <c r="B102" s="193"/>
      <c r="C102" s="194"/>
      <c r="D102" s="188" t="s">
        <v>129</v>
      </c>
      <c r="E102" s="195" t="s">
        <v>28</v>
      </c>
      <c r="F102" s="196" t="s">
        <v>328</v>
      </c>
      <c r="G102" s="194"/>
      <c r="H102" s="195" t="s">
        <v>28</v>
      </c>
      <c r="I102" s="197"/>
      <c r="J102" s="194"/>
      <c r="K102" s="194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129</v>
      </c>
      <c r="AU102" s="202" t="s">
        <v>84</v>
      </c>
      <c r="AV102" s="13" t="s">
        <v>81</v>
      </c>
      <c r="AW102" s="13" t="s">
        <v>34</v>
      </c>
      <c r="AX102" s="13" t="s">
        <v>73</v>
      </c>
      <c r="AY102" s="202" t="s">
        <v>119</v>
      </c>
    </row>
    <row r="103" spans="2:51" s="14" customFormat="1" ht="10.2">
      <c r="B103" s="203"/>
      <c r="C103" s="204"/>
      <c r="D103" s="188" t="s">
        <v>129</v>
      </c>
      <c r="E103" s="205" t="s">
        <v>28</v>
      </c>
      <c r="F103" s="206" t="s">
        <v>81</v>
      </c>
      <c r="G103" s="204"/>
      <c r="H103" s="207">
        <v>1</v>
      </c>
      <c r="I103" s="208"/>
      <c r="J103" s="204"/>
      <c r="K103" s="204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129</v>
      </c>
      <c r="AU103" s="213" t="s">
        <v>84</v>
      </c>
      <c r="AV103" s="14" t="s">
        <v>84</v>
      </c>
      <c r="AW103" s="14" t="s">
        <v>34</v>
      </c>
      <c r="AX103" s="14" t="s">
        <v>81</v>
      </c>
      <c r="AY103" s="213" t="s">
        <v>119</v>
      </c>
    </row>
    <row r="104" spans="2:63" s="12" customFormat="1" ht="22.8" customHeight="1">
      <c r="B104" s="159"/>
      <c r="C104" s="160"/>
      <c r="D104" s="161" t="s">
        <v>72</v>
      </c>
      <c r="E104" s="173" t="s">
        <v>329</v>
      </c>
      <c r="F104" s="173" t="s">
        <v>330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SUM(P105:P125)</f>
        <v>0</v>
      </c>
      <c r="Q104" s="167"/>
      <c r="R104" s="168">
        <f>SUM(R105:R125)</f>
        <v>0</v>
      </c>
      <c r="S104" s="167"/>
      <c r="T104" s="169">
        <f>SUM(T105:T125)</f>
        <v>0</v>
      </c>
      <c r="AR104" s="170" t="s">
        <v>125</v>
      </c>
      <c r="AT104" s="171" t="s">
        <v>72</v>
      </c>
      <c r="AU104" s="171" t="s">
        <v>81</v>
      </c>
      <c r="AY104" s="170" t="s">
        <v>119</v>
      </c>
      <c r="BK104" s="172">
        <f>SUM(BK105:BK125)</f>
        <v>0</v>
      </c>
    </row>
    <row r="105" spans="1:65" s="2" customFormat="1" ht="24.15" customHeight="1">
      <c r="A105" s="35"/>
      <c r="B105" s="36"/>
      <c r="C105" s="175" t="s">
        <v>125</v>
      </c>
      <c r="D105" s="175" t="s">
        <v>121</v>
      </c>
      <c r="E105" s="176" t="s">
        <v>331</v>
      </c>
      <c r="F105" s="177" t="s">
        <v>332</v>
      </c>
      <c r="G105" s="178" t="s">
        <v>189</v>
      </c>
      <c r="H105" s="179">
        <v>1</v>
      </c>
      <c r="I105" s="180"/>
      <c r="J105" s="181">
        <f>ROUND(I105*H105,2)</f>
        <v>0</v>
      </c>
      <c r="K105" s="177" t="s">
        <v>28</v>
      </c>
      <c r="L105" s="40"/>
      <c r="M105" s="182" t="s">
        <v>28</v>
      </c>
      <c r="N105" s="183" t="s">
        <v>46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333</v>
      </c>
      <c r="AT105" s="186" t="s">
        <v>121</v>
      </c>
      <c r="AU105" s="186" t="s">
        <v>84</v>
      </c>
      <c r="AY105" s="18" t="s">
        <v>119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" t="s">
        <v>125</v>
      </c>
      <c r="BK105" s="187">
        <f>ROUND(I105*H105,2)</f>
        <v>0</v>
      </c>
      <c r="BL105" s="18" t="s">
        <v>333</v>
      </c>
      <c r="BM105" s="186" t="s">
        <v>334</v>
      </c>
    </row>
    <row r="106" spans="1:47" s="2" customFormat="1" ht="19.2">
      <c r="A106" s="35"/>
      <c r="B106" s="36"/>
      <c r="C106" s="37"/>
      <c r="D106" s="188" t="s">
        <v>127</v>
      </c>
      <c r="E106" s="37"/>
      <c r="F106" s="189" t="s">
        <v>332</v>
      </c>
      <c r="G106" s="37"/>
      <c r="H106" s="37"/>
      <c r="I106" s="190"/>
      <c r="J106" s="37"/>
      <c r="K106" s="37"/>
      <c r="L106" s="40"/>
      <c r="M106" s="191"/>
      <c r="N106" s="192"/>
      <c r="O106" s="66"/>
      <c r="P106" s="66"/>
      <c r="Q106" s="66"/>
      <c r="R106" s="66"/>
      <c r="S106" s="66"/>
      <c r="T106" s="67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127</v>
      </c>
      <c r="AU106" s="18" t="s">
        <v>84</v>
      </c>
    </row>
    <row r="107" spans="1:65" s="2" customFormat="1" ht="16.5" customHeight="1">
      <c r="A107" s="35"/>
      <c r="B107" s="36"/>
      <c r="C107" s="175" t="s">
        <v>168</v>
      </c>
      <c r="D107" s="175" t="s">
        <v>121</v>
      </c>
      <c r="E107" s="176" t="s">
        <v>335</v>
      </c>
      <c r="F107" s="177" t="s">
        <v>336</v>
      </c>
      <c r="G107" s="178" t="s">
        <v>189</v>
      </c>
      <c r="H107" s="179">
        <v>1</v>
      </c>
      <c r="I107" s="180"/>
      <c r="J107" s="181">
        <f>ROUND(I107*H107,2)</f>
        <v>0</v>
      </c>
      <c r="K107" s="177" t="s">
        <v>28</v>
      </c>
      <c r="L107" s="40"/>
      <c r="M107" s="182" t="s">
        <v>28</v>
      </c>
      <c r="N107" s="183" t="s">
        <v>46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333</v>
      </c>
      <c r="AT107" s="186" t="s">
        <v>121</v>
      </c>
      <c r="AU107" s="186" t="s">
        <v>84</v>
      </c>
      <c r="AY107" s="18" t="s">
        <v>119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8" t="s">
        <v>125</v>
      </c>
      <c r="BK107" s="187">
        <f>ROUND(I107*H107,2)</f>
        <v>0</v>
      </c>
      <c r="BL107" s="18" t="s">
        <v>333</v>
      </c>
      <c r="BM107" s="186" t="s">
        <v>337</v>
      </c>
    </row>
    <row r="108" spans="1:47" s="2" customFormat="1" ht="10.2">
      <c r="A108" s="35"/>
      <c r="B108" s="36"/>
      <c r="C108" s="37"/>
      <c r="D108" s="188" t="s">
        <v>127</v>
      </c>
      <c r="E108" s="37"/>
      <c r="F108" s="189" t="s">
        <v>338</v>
      </c>
      <c r="G108" s="37"/>
      <c r="H108" s="37"/>
      <c r="I108" s="190"/>
      <c r="J108" s="37"/>
      <c r="K108" s="37"/>
      <c r="L108" s="40"/>
      <c r="M108" s="191"/>
      <c r="N108" s="192"/>
      <c r="O108" s="66"/>
      <c r="P108" s="66"/>
      <c r="Q108" s="66"/>
      <c r="R108" s="66"/>
      <c r="S108" s="66"/>
      <c r="T108" s="67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127</v>
      </c>
      <c r="AU108" s="18" t="s">
        <v>84</v>
      </c>
    </row>
    <row r="109" spans="1:65" s="2" customFormat="1" ht="21.75" customHeight="1">
      <c r="A109" s="35"/>
      <c r="B109" s="36"/>
      <c r="C109" s="175" t="s">
        <v>148</v>
      </c>
      <c r="D109" s="175" t="s">
        <v>121</v>
      </c>
      <c r="E109" s="176" t="s">
        <v>339</v>
      </c>
      <c r="F109" s="177" t="s">
        <v>340</v>
      </c>
      <c r="G109" s="178" t="s">
        <v>189</v>
      </c>
      <c r="H109" s="179">
        <v>1</v>
      </c>
      <c r="I109" s="180"/>
      <c r="J109" s="181">
        <f>ROUND(I109*H109,2)</f>
        <v>0</v>
      </c>
      <c r="K109" s="177" t="s">
        <v>28</v>
      </c>
      <c r="L109" s="40"/>
      <c r="M109" s="182" t="s">
        <v>28</v>
      </c>
      <c r="N109" s="183" t="s">
        <v>46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333</v>
      </c>
      <c r="AT109" s="186" t="s">
        <v>121</v>
      </c>
      <c r="AU109" s="186" t="s">
        <v>84</v>
      </c>
      <c r="AY109" s="18" t="s">
        <v>119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8" t="s">
        <v>125</v>
      </c>
      <c r="BK109" s="187">
        <f>ROUND(I109*H109,2)</f>
        <v>0</v>
      </c>
      <c r="BL109" s="18" t="s">
        <v>333</v>
      </c>
      <c r="BM109" s="186" t="s">
        <v>341</v>
      </c>
    </row>
    <row r="110" spans="1:47" s="2" customFormat="1" ht="10.2">
      <c r="A110" s="35"/>
      <c r="B110" s="36"/>
      <c r="C110" s="37"/>
      <c r="D110" s="188" t="s">
        <v>127</v>
      </c>
      <c r="E110" s="37"/>
      <c r="F110" s="189" t="s">
        <v>340</v>
      </c>
      <c r="G110" s="37"/>
      <c r="H110" s="37"/>
      <c r="I110" s="190"/>
      <c r="J110" s="37"/>
      <c r="K110" s="37"/>
      <c r="L110" s="40"/>
      <c r="M110" s="191"/>
      <c r="N110" s="192"/>
      <c r="O110" s="66"/>
      <c r="P110" s="66"/>
      <c r="Q110" s="66"/>
      <c r="R110" s="66"/>
      <c r="S110" s="66"/>
      <c r="T110" s="67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127</v>
      </c>
      <c r="AU110" s="18" t="s">
        <v>84</v>
      </c>
    </row>
    <row r="111" spans="1:65" s="2" customFormat="1" ht="33" customHeight="1">
      <c r="A111" s="35"/>
      <c r="B111" s="36"/>
      <c r="C111" s="175" t="s">
        <v>186</v>
      </c>
      <c r="D111" s="175" t="s">
        <v>121</v>
      </c>
      <c r="E111" s="176" t="s">
        <v>342</v>
      </c>
      <c r="F111" s="177" t="s">
        <v>343</v>
      </c>
      <c r="G111" s="178" t="s">
        <v>189</v>
      </c>
      <c r="H111" s="179">
        <v>1</v>
      </c>
      <c r="I111" s="180"/>
      <c r="J111" s="181">
        <f>ROUND(I111*H111,2)</f>
        <v>0</v>
      </c>
      <c r="K111" s="177" t="s">
        <v>28</v>
      </c>
      <c r="L111" s="40"/>
      <c r="M111" s="182" t="s">
        <v>28</v>
      </c>
      <c r="N111" s="183" t="s">
        <v>46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6" t="s">
        <v>333</v>
      </c>
      <c r="AT111" s="186" t="s">
        <v>121</v>
      </c>
      <c r="AU111" s="186" t="s">
        <v>84</v>
      </c>
      <c r="AY111" s="18" t="s">
        <v>119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8" t="s">
        <v>125</v>
      </c>
      <c r="BK111" s="187">
        <f>ROUND(I111*H111,2)</f>
        <v>0</v>
      </c>
      <c r="BL111" s="18" t="s">
        <v>333</v>
      </c>
      <c r="BM111" s="186" t="s">
        <v>344</v>
      </c>
    </row>
    <row r="112" spans="1:47" s="2" customFormat="1" ht="19.2">
      <c r="A112" s="35"/>
      <c r="B112" s="36"/>
      <c r="C112" s="37"/>
      <c r="D112" s="188" t="s">
        <v>127</v>
      </c>
      <c r="E112" s="37"/>
      <c r="F112" s="189" t="s">
        <v>343</v>
      </c>
      <c r="G112" s="37"/>
      <c r="H112" s="37"/>
      <c r="I112" s="190"/>
      <c r="J112" s="37"/>
      <c r="K112" s="37"/>
      <c r="L112" s="40"/>
      <c r="M112" s="191"/>
      <c r="N112" s="192"/>
      <c r="O112" s="66"/>
      <c r="P112" s="66"/>
      <c r="Q112" s="66"/>
      <c r="R112" s="66"/>
      <c r="S112" s="66"/>
      <c r="T112" s="67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127</v>
      </c>
      <c r="AU112" s="18" t="s">
        <v>84</v>
      </c>
    </row>
    <row r="113" spans="2:51" s="13" customFormat="1" ht="10.2">
      <c r="B113" s="193"/>
      <c r="C113" s="194"/>
      <c r="D113" s="188" t="s">
        <v>129</v>
      </c>
      <c r="E113" s="195" t="s">
        <v>28</v>
      </c>
      <c r="F113" s="196" t="s">
        <v>345</v>
      </c>
      <c r="G113" s="194"/>
      <c r="H113" s="195" t="s">
        <v>28</v>
      </c>
      <c r="I113" s="197"/>
      <c r="J113" s="194"/>
      <c r="K113" s="194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129</v>
      </c>
      <c r="AU113" s="202" t="s">
        <v>84</v>
      </c>
      <c r="AV113" s="13" t="s">
        <v>81</v>
      </c>
      <c r="AW113" s="13" t="s">
        <v>34</v>
      </c>
      <c r="AX113" s="13" t="s">
        <v>73</v>
      </c>
      <c r="AY113" s="202" t="s">
        <v>119</v>
      </c>
    </row>
    <row r="114" spans="2:51" s="14" customFormat="1" ht="10.2">
      <c r="B114" s="203"/>
      <c r="C114" s="204"/>
      <c r="D114" s="188" t="s">
        <v>129</v>
      </c>
      <c r="E114" s="205" t="s">
        <v>28</v>
      </c>
      <c r="F114" s="206" t="s">
        <v>81</v>
      </c>
      <c r="G114" s="204"/>
      <c r="H114" s="207">
        <v>1</v>
      </c>
      <c r="I114" s="208"/>
      <c r="J114" s="204"/>
      <c r="K114" s="204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129</v>
      </c>
      <c r="AU114" s="213" t="s">
        <v>84</v>
      </c>
      <c r="AV114" s="14" t="s">
        <v>84</v>
      </c>
      <c r="AW114" s="14" t="s">
        <v>34</v>
      </c>
      <c r="AX114" s="14" t="s">
        <v>81</v>
      </c>
      <c r="AY114" s="213" t="s">
        <v>119</v>
      </c>
    </row>
    <row r="115" spans="1:65" s="2" customFormat="1" ht="16.5" customHeight="1">
      <c r="A115" s="35"/>
      <c r="B115" s="36"/>
      <c r="C115" s="175" t="s">
        <v>197</v>
      </c>
      <c r="D115" s="175" t="s">
        <v>121</v>
      </c>
      <c r="E115" s="176" t="s">
        <v>346</v>
      </c>
      <c r="F115" s="177" t="s">
        <v>347</v>
      </c>
      <c r="G115" s="178" t="s">
        <v>189</v>
      </c>
      <c r="H115" s="179">
        <v>1</v>
      </c>
      <c r="I115" s="180"/>
      <c r="J115" s="181">
        <f>ROUND(I115*H115,2)</f>
        <v>0</v>
      </c>
      <c r="K115" s="177" t="s">
        <v>28</v>
      </c>
      <c r="L115" s="40"/>
      <c r="M115" s="182" t="s">
        <v>28</v>
      </c>
      <c r="N115" s="183" t="s">
        <v>46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6" t="s">
        <v>333</v>
      </c>
      <c r="AT115" s="186" t="s">
        <v>121</v>
      </c>
      <c r="AU115" s="186" t="s">
        <v>84</v>
      </c>
      <c r="AY115" s="18" t="s">
        <v>119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8" t="s">
        <v>125</v>
      </c>
      <c r="BK115" s="187">
        <f>ROUND(I115*H115,2)</f>
        <v>0</v>
      </c>
      <c r="BL115" s="18" t="s">
        <v>333</v>
      </c>
      <c r="BM115" s="186" t="s">
        <v>348</v>
      </c>
    </row>
    <row r="116" spans="1:47" s="2" customFormat="1" ht="10.2">
      <c r="A116" s="35"/>
      <c r="B116" s="36"/>
      <c r="C116" s="37"/>
      <c r="D116" s="188" t="s">
        <v>127</v>
      </c>
      <c r="E116" s="37"/>
      <c r="F116" s="189" t="s">
        <v>347</v>
      </c>
      <c r="G116" s="37"/>
      <c r="H116" s="37"/>
      <c r="I116" s="190"/>
      <c r="J116" s="37"/>
      <c r="K116" s="37"/>
      <c r="L116" s="40"/>
      <c r="M116" s="191"/>
      <c r="N116" s="192"/>
      <c r="O116" s="66"/>
      <c r="P116" s="66"/>
      <c r="Q116" s="66"/>
      <c r="R116" s="66"/>
      <c r="S116" s="66"/>
      <c r="T116" s="67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127</v>
      </c>
      <c r="AU116" s="18" t="s">
        <v>84</v>
      </c>
    </row>
    <row r="117" spans="2:51" s="13" customFormat="1" ht="10.2">
      <c r="B117" s="193"/>
      <c r="C117" s="194"/>
      <c r="D117" s="188" t="s">
        <v>129</v>
      </c>
      <c r="E117" s="195" t="s">
        <v>28</v>
      </c>
      <c r="F117" s="196" t="s">
        <v>349</v>
      </c>
      <c r="G117" s="194"/>
      <c r="H117" s="195" t="s">
        <v>28</v>
      </c>
      <c r="I117" s="197"/>
      <c r="J117" s="194"/>
      <c r="K117" s="194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129</v>
      </c>
      <c r="AU117" s="202" t="s">
        <v>84</v>
      </c>
      <c r="AV117" s="13" t="s">
        <v>81</v>
      </c>
      <c r="AW117" s="13" t="s">
        <v>34</v>
      </c>
      <c r="AX117" s="13" t="s">
        <v>73</v>
      </c>
      <c r="AY117" s="202" t="s">
        <v>119</v>
      </c>
    </row>
    <row r="118" spans="2:51" s="13" customFormat="1" ht="10.2">
      <c r="B118" s="193"/>
      <c r="C118" s="194"/>
      <c r="D118" s="188" t="s">
        <v>129</v>
      </c>
      <c r="E118" s="195" t="s">
        <v>28</v>
      </c>
      <c r="F118" s="196" t="s">
        <v>350</v>
      </c>
      <c r="G118" s="194"/>
      <c r="H118" s="195" t="s">
        <v>28</v>
      </c>
      <c r="I118" s="197"/>
      <c r="J118" s="194"/>
      <c r="K118" s="194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129</v>
      </c>
      <c r="AU118" s="202" t="s">
        <v>84</v>
      </c>
      <c r="AV118" s="13" t="s">
        <v>81</v>
      </c>
      <c r="AW118" s="13" t="s">
        <v>34</v>
      </c>
      <c r="AX118" s="13" t="s">
        <v>73</v>
      </c>
      <c r="AY118" s="202" t="s">
        <v>119</v>
      </c>
    </row>
    <row r="119" spans="2:51" s="14" customFormat="1" ht="10.2">
      <c r="B119" s="203"/>
      <c r="C119" s="204"/>
      <c r="D119" s="188" t="s">
        <v>129</v>
      </c>
      <c r="E119" s="205" t="s">
        <v>28</v>
      </c>
      <c r="F119" s="206" t="s">
        <v>81</v>
      </c>
      <c r="G119" s="204"/>
      <c r="H119" s="207">
        <v>1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129</v>
      </c>
      <c r="AU119" s="213" t="s">
        <v>84</v>
      </c>
      <c r="AV119" s="14" t="s">
        <v>84</v>
      </c>
      <c r="AW119" s="14" t="s">
        <v>34</v>
      </c>
      <c r="AX119" s="14" t="s">
        <v>81</v>
      </c>
      <c r="AY119" s="213" t="s">
        <v>119</v>
      </c>
    </row>
    <row r="120" spans="1:65" s="2" customFormat="1" ht="21.75" customHeight="1">
      <c r="A120" s="35"/>
      <c r="B120" s="36"/>
      <c r="C120" s="175" t="s">
        <v>166</v>
      </c>
      <c r="D120" s="175" t="s">
        <v>121</v>
      </c>
      <c r="E120" s="176" t="s">
        <v>351</v>
      </c>
      <c r="F120" s="177" t="s">
        <v>352</v>
      </c>
      <c r="G120" s="178" t="s">
        <v>189</v>
      </c>
      <c r="H120" s="179">
        <v>1</v>
      </c>
      <c r="I120" s="180"/>
      <c r="J120" s="181">
        <f>ROUND(I120*H120,2)</f>
        <v>0</v>
      </c>
      <c r="K120" s="177" t="s">
        <v>28</v>
      </c>
      <c r="L120" s="40"/>
      <c r="M120" s="182" t="s">
        <v>28</v>
      </c>
      <c r="N120" s="183" t="s">
        <v>46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6" t="s">
        <v>333</v>
      </c>
      <c r="AT120" s="186" t="s">
        <v>121</v>
      </c>
      <c r="AU120" s="186" t="s">
        <v>84</v>
      </c>
      <c r="AY120" s="18" t="s">
        <v>119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8" t="s">
        <v>125</v>
      </c>
      <c r="BK120" s="187">
        <f>ROUND(I120*H120,2)</f>
        <v>0</v>
      </c>
      <c r="BL120" s="18" t="s">
        <v>333</v>
      </c>
      <c r="BM120" s="186" t="s">
        <v>353</v>
      </c>
    </row>
    <row r="121" spans="1:47" s="2" customFormat="1" ht="10.2">
      <c r="A121" s="35"/>
      <c r="B121" s="36"/>
      <c r="C121" s="37"/>
      <c r="D121" s="188" t="s">
        <v>127</v>
      </c>
      <c r="E121" s="37"/>
      <c r="F121" s="189" t="s">
        <v>352</v>
      </c>
      <c r="G121" s="37"/>
      <c r="H121" s="37"/>
      <c r="I121" s="190"/>
      <c r="J121" s="37"/>
      <c r="K121" s="37"/>
      <c r="L121" s="40"/>
      <c r="M121" s="191"/>
      <c r="N121" s="192"/>
      <c r="O121" s="66"/>
      <c r="P121" s="66"/>
      <c r="Q121" s="66"/>
      <c r="R121" s="66"/>
      <c r="S121" s="66"/>
      <c r="T121" s="67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127</v>
      </c>
      <c r="AU121" s="18" t="s">
        <v>84</v>
      </c>
    </row>
    <row r="122" spans="2:51" s="13" customFormat="1" ht="10.2">
      <c r="B122" s="193"/>
      <c r="C122" s="194"/>
      <c r="D122" s="188" t="s">
        <v>129</v>
      </c>
      <c r="E122" s="195" t="s">
        <v>28</v>
      </c>
      <c r="F122" s="196" t="s">
        <v>354</v>
      </c>
      <c r="G122" s="194"/>
      <c r="H122" s="195" t="s">
        <v>28</v>
      </c>
      <c r="I122" s="197"/>
      <c r="J122" s="194"/>
      <c r="K122" s="194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129</v>
      </c>
      <c r="AU122" s="202" t="s">
        <v>84</v>
      </c>
      <c r="AV122" s="13" t="s">
        <v>81</v>
      </c>
      <c r="AW122" s="13" t="s">
        <v>34</v>
      </c>
      <c r="AX122" s="13" t="s">
        <v>73</v>
      </c>
      <c r="AY122" s="202" t="s">
        <v>119</v>
      </c>
    </row>
    <row r="123" spans="2:51" s="14" customFormat="1" ht="10.2">
      <c r="B123" s="203"/>
      <c r="C123" s="204"/>
      <c r="D123" s="188" t="s">
        <v>129</v>
      </c>
      <c r="E123" s="205" t="s">
        <v>28</v>
      </c>
      <c r="F123" s="206" t="s">
        <v>81</v>
      </c>
      <c r="G123" s="204"/>
      <c r="H123" s="207">
        <v>1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129</v>
      </c>
      <c r="AU123" s="213" t="s">
        <v>84</v>
      </c>
      <c r="AV123" s="14" t="s">
        <v>84</v>
      </c>
      <c r="AW123" s="14" t="s">
        <v>34</v>
      </c>
      <c r="AX123" s="14" t="s">
        <v>81</v>
      </c>
      <c r="AY123" s="213" t="s">
        <v>119</v>
      </c>
    </row>
    <row r="124" spans="1:65" s="2" customFormat="1" ht="16.5" customHeight="1">
      <c r="A124" s="35"/>
      <c r="B124" s="36"/>
      <c r="C124" s="175" t="s">
        <v>216</v>
      </c>
      <c r="D124" s="175" t="s">
        <v>121</v>
      </c>
      <c r="E124" s="176" t="s">
        <v>355</v>
      </c>
      <c r="F124" s="177" t="s">
        <v>356</v>
      </c>
      <c r="G124" s="178" t="s">
        <v>189</v>
      </c>
      <c r="H124" s="179">
        <v>1</v>
      </c>
      <c r="I124" s="180"/>
      <c r="J124" s="181">
        <f>ROUND(I124*H124,2)</f>
        <v>0</v>
      </c>
      <c r="K124" s="177" t="s">
        <v>28</v>
      </c>
      <c r="L124" s="40"/>
      <c r="M124" s="182" t="s">
        <v>28</v>
      </c>
      <c r="N124" s="183" t="s">
        <v>46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6" t="s">
        <v>333</v>
      </c>
      <c r="AT124" s="186" t="s">
        <v>121</v>
      </c>
      <c r="AU124" s="186" t="s">
        <v>84</v>
      </c>
      <c r="AY124" s="18" t="s">
        <v>119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8" t="s">
        <v>125</v>
      </c>
      <c r="BK124" s="187">
        <f>ROUND(I124*H124,2)</f>
        <v>0</v>
      </c>
      <c r="BL124" s="18" t="s">
        <v>333</v>
      </c>
      <c r="BM124" s="186" t="s">
        <v>357</v>
      </c>
    </row>
    <row r="125" spans="1:47" s="2" customFormat="1" ht="10.2">
      <c r="A125" s="35"/>
      <c r="B125" s="36"/>
      <c r="C125" s="37"/>
      <c r="D125" s="188" t="s">
        <v>127</v>
      </c>
      <c r="E125" s="37"/>
      <c r="F125" s="189" t="s">
        <v>356</v>
      </c>
      <c r="G125" s="37"/>
      <c r="H125" s="37"/>
      <c r="I125" s="190"/>
      <c r="J125" s="37"/>
      <c r="K125" s="37"/>
      <c r="L125" s="40"/>
      <c r="M125" s="238"/>
      <c r="N125" s="239"/>
      <c r="O125" s="240"/>
      <c r="P125" s="240"/>
      <c r="Q125" s="240"/>
      <c r="R125" s="240"/>
      <c r="S125" s="240"/>
      <c r="T125" s="241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127</v>
      </c>
      <c r="AU125" s="18" t="s">
        <v>84</v>
      </c>
    </row>
    <row r="126" spans="1:31" s="2" customFormat="1" ht="6.9" customHeight="1">
      <c r="A126" s="35"/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40"/>
      <c r="M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</sheetData>
  <sheetProtection algorithmName="SHA-512" hashValue="TgX44W+tls1QDOugFlrdXQW1ut59nXsNxnnp/jbBIF0Ij7mQRpB1FgqzKtbojHN3s3eJYPw+7yMzku/GMZpmtA==" saltValue="ug5n9vm7URFYqQh6y4tfZynI1pF5Zs6sN3B4M+hx/STvZp/XIcgsqz7ak19f0VPdh06GcFsF/JUwoV9PHJ0yig==" spinCount="100000" sheet="1" objects="1" scenarios="1" formatColumns="0" formatRows="0" autoFilter="0"/>
  <autoFilter ref="C82:K12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2" customWidth="1"/>
    <col min="2" max="2" width="1.7109375" style="242" customWidth="1"/>
    <col min="3" max="4" width="5.00390625" style="242" customWidth="1"/>
    <col min="5" max="5" width="11.7109375" style="242" customWidth="1"/>
    <col min="6" max="6" width="9.140625" style="242" customWidth="1"/>
    <col min="7" max="7" width="5.00390625" style="242" customWidth="1"/>
    <col min="8" max="8" width="77.8515625" style="242" customWidth="1"/>
    <col min="9" max="10" width="20.00390625" style="242" customWidth="1"/>
    <col min="11" max="11" width="1.7109375" style="242" customWidth="1"/>
  </cols>
  <sheetData>
    <row r="1" s="1" customFormat="1" ht="37.5" customHeight="1"/>
    <row r="2" spans="2:11" s="1" customFormat="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6" customFormat="1" ht="45" customHeight="1">
      <c r="B3" s="246"/>
      <c r="C3" s="374" t="s">
        <v>358</v>
      </c>
      <c r="D3" s="374"/>
      <c r="E3" s="374"/>
      <c r="F3" s="374"/>
      <c r="G3" s="374"/>
      <c r="H3" s="374"/>
      <c r="I3" s="374"/>
      <c r="J3" s="374"/>
      <c r="K3" s="247"/>
    </row>
    <row r="4" spans="2:11" s="1" customFormat="1" ht="25.5" customHeight="1">
      <c r="B4" s="248"/>
      <c r="C4" s="379" t="s">
        <v>359</v>
      </c>
      <c r="D4" s="379"/>
      <c r="E4" s="379"/>
      <c r="F4" s="379"/>
      <c r="G4" s="379"/>
      <c r="H4" s="379"/>
      <c r="I4" s="379"/>
      <c r="J4" s="379"/>
      <c r="K4" s="249"/>
    </row>
    <row r="5" spans="2:11" s="1" customFormat="1" ht="5.25" customHeight="1">
      <c r="B5" s="248"/>
      <c r="C5" s="250"/>
      <c r="D5" s="250"/>
      <c r="E5" s="250"/>
      <c r="F5" s="250"/>
      <c r="G5" s="250"/>
      <c r="H5" s="250"/>
      <c r="I5" s="250"/>
      <c r="J5" s="250"/>
      <c r="K5" s="249"/>
    </row>
    <row r="6" spans="2:11" s="1" customFormat="1" ht="15" customHeight="1">
      <c r="B6" s="248"/>
      <c r="C6" s="378" t="s">
        <v>360</v>
      </c>
      <c r="D6" s="378"/>
      <c r="E6" s="378"/>
      <c r="F6" s="378"/>
      <c r="G6" s="378"/>
      <c r="H6" s="378"/>
      <c r="I6" s="378"/>
      <c r="J6" s="378"/>
      <c r="K6" s="249"/>
    </row>
    <row r="7" spans="2:11" s="1" customFormat="1" ht="15" customHeight="1">
      <c r="B7" s="252"/>
      <c r="C7" s="378" t="s">
        <v>361</v>
      </c>
      <c r="D7" s="378"/>
      <c r="E7" s="378"/>
      <c r="F7" s="378"/>
      <c r="G7" s="378"/>
      <c r="H7" s="378"/>
      <c r="I7" s="378"/>
      <c r="J7" s="378"/>
      <c r="K7" s="249"/>
    </row>
    <row r="8" spans="2:11" s="1" customFormat="1" ht="12.75" customHeight="1">
      <c r="B8" s="252"/>
      <c r="C8" s="251"/>
      <c r="D8" s="251"/>
      <c r="E8" s="251"/>
      <c r="F8" s="251"/>
      <c r="G8" s="251"/>
      <c r="H8" s="251"/>
      <c r="I8" s="251"/>
      <c r="J8" s="251"/>
      <c r="K8" s="249"/>
    </row>
    <row r="9" spans="2:11" s="1" customFormat="1" ht="15" customHeight="1">
      <c r="B9" s="252"/>
      <c r="C9" s="378" t="s">
        <v>362</v>
      </c>
      <c r="D9" s="378"/>
      <c r="E9" s="378"/>
      <c r="F9" s="378"/>
      <c r="G9" s="378"/>
      <c r="H9" s="378"/>
      <c r="I9" s="378"/>
      <c r="J9" s="378"/>
      <c r="K9" s="249"/>
    </row>
    <row r="10" spans="2:11" s="1" customFormat="1" ht="15" customHeight="1">
      <c r="B10" s="252"/>
      <c r="C10" s="251"/>
      <c r="D10" s="378" t="s">
        <v>363</v>
      </c>
      <c r="E10" s="378"/>
      <c r="F10" s="378"/>
      <c r="G10" s="378"/>
      <c r="H10" s="378"/>
      <c r="I10" s="378"/>
      <c r="J10" s="378"/>
      <c r="K10" s="249"/>
    </row>
    <row r="11" spans="2:11" s="1" customFormat="1" ht="15" customHeight="1">
      <c r="B11" s="252"/>
      <c r="C11" s="253"/>
      <c r="D11" s="378" t="s">
        <v>364</v>
      </c>
      <c r="E11" s="378"/>
      <c r="F11" s="378"/>
      <c r="G11" s="378"/>
      <c r="H11" s="378"/>
      <c r="I11" s="378"/>
      <c r="J11" s="378"/>
      <c r="K11" s="249"/>
    </row>
    <row r="12" spans="2:11" s="1" customFormat="1" ht="15" customHeight="1">
      <c r="B12" s="252"/>
      <c r="C12" s="253"/>
      <c r="D12" s="251"/>
      <c r="E12" s="251"/>
      <c r="F12" s="251"/>
      <c r="G12" s="251"/>
      <c r="H12" s="251"/>
      <c r="I12" s="251"/>
      <c r="J12" s="251"/>
      <c r="K12" s="249"/>
    </row>
    <row r="13" spans="2:11" s="1" customFormat="1" ht="15" customHeight="1">
      <c r="B13" s="252"/>
      <c r="C13" s="253"/>
      <c r="D13" s="254" t="s">
        <v>365</v>
      </c>
      <c r="E13" s="251"/>
      <c r="F13" s="251"/>
      <c r="G13" s="251"/>
      <c r="H13" s="251"/>
      <c r="I13" s="251"/>
      <c r="J13" s="251"/>
      <c r="K13" s="249"/>
    </row>
    <row r="14" spans="2:11" s="1" customFormat="1" ht="12.75" customHeight="1">
      <c r="B14" s="252"/>
      <c r="C14" s="253"/>
      <c r="D14" s="253"/>
      <c r="E14" s="253"/>
      <c r="F14" s="253"/>
      <c r="G14" s="253"/>
      <c r="H14" s="253"/>
      <c r="I14" s="253"/>
      <c r="J14" s="253"/>
      <c r="K14" s="249"/>
    </row>
    <row r="15" spans="2:11" s="1" customFormat="1" ht="15" customHeight="1">
      <c r="B15" s="252"/>
      <c r="C15" s="253"/>
      <c r="D15" s="378" t="s">
        <v>366</v>
      </c>
      <c r="E15" s="378"/>
      <c r="F15" s="378"/>
      <c r="G15" s="378"/>
      <c r="H15" s="378"/>
      <c r="I15" s="378"/>
      <c r="J15" s="378"/>
      <c r="K15" s="249"/>
    </row>
    <row r="16" spans="2:11" s="1" customFormat="1" ht="15" customHeight="1">
      <c r="B16" s="252"/>
      <c r="C16" s="253"/>
      <c r="D16" s="378" t="s">
        <v>367</v>
      </c>
      <c r="E16" s="378"/>
      <c r="F16" s="378"/>
      <c r="G16" s="378"/>
      <c r="H16" s="378"/>
      <c r="I16" s="378"/>
      <c r="J16" s="378"/>
      <c r="K16" s="249"/>
    </row>
    <row r="17" spans="2:11" s="1" customFormat="1" ht="15" customHeight="1">
      <c r="B17" s="252"/>
      <c r="C17" s="253"/>
      <c r="D17" s="378" t="s">
        <v>368</v>
      </c>
      <c r="E17" s="378"/>
      <c r="F17" s="378"/>
      <c r="G17" s="378"/>
      <c r="H17" s="378"/>
      <c r="I17" s="378"/>
      <c r="J17" s="378"/>
      <c r="K17" s="249"/>
    </row>
    <row r="18" spans="2:11" s="1" customFormat="1" ht="15" customHeight="1">
      <c r="B18" s="252"/>
      <c r="C18" s="253"/>
      <c r="D18" s="253"/>
      <c r="E18" s="255" t="s">
        <v>80</v>
      </c>
      <c r="F18" s="378" t="s">
        <v>369</v>
      </c>
      <c r="G18" s="378"/>
      <c r="H18" s="378"/>
      <c r="I18" s="378"/>
      <c r="J18" s="378"/>
      <c r="K18" s="249"/>
    </row>
    <row r="19" spans="2:11" s="1" customFormat="1" ht="15" customHeight="1">
      <c r="B19" s="252"/>
      <c r="C19" s="253"/>
      <c r="D19" s="253"/>
      <c r="E19" s="255" t="s">
        <v>370</v>
      </c>
      <c r="F19" s="378" t="s">
        <v>371</v>
      </c>
      <c r="G19" s="378"/>
      <c r="H19" s="378"/>
      <c r="I19" s="378"/>
      <c r="J19" s="378"/>
      <c r="K19" s="249"/>
    </row>
    <row r="20" spans="2:11" s="1" customFormat="1" ht="15" customHeight="1">
      <c r="B20" s="252"/>
      <c r="C20" s="253"/>
      <c r="D20" s="253"/>
      <c r="E20" s="255" t="s">
        <v>372</v>
      </c>
      <c r="F20" s="378" t="s">
        <v>373</v>
      </c>
      <c r="G20" s="378"/>
      <c r="H20" s="378"/>
      <c r="I20" s="378"/>
      <c r="J20" s="378"/>
      <c r="K20" s="249"/>
    </row>
    <row r="21" spans="2:11" s="1" customFormat="1" ht="15" customHeight="1">
      <c r="B21" s="252"/>
      <c r="C21" s="253"/>
      <c r="D21" s="253"/>
      <c r="E21" s="255" t="s">
        <v>85</v>
      </c>
      <c r="F21" s="378" t="s">
        <v>86</v>
      </c>
      <c r="G21" s="378"/>
      <c r="H21" s="378"/>
      <c r="I21" s="378"/>
      <c r="J21" s="378"/>
      <c r="K21" s="249"/>
    </row>
    <row r="22" spans="2:11" s="1" customFormat="1" ht="15" customHeight="1">
      <c r="B22" s="252"/>
      <c r="C22" s="253"/>
      <c r="D22" s="253"/>
      <c r="E22" s="255" t="s">
        <v>304</v>
      </c>
      <c r="F22" s="378" t="s">
        <v>374</v>
      </c>
      <c r="G22" s="378"/>
      <c r="H22" s="378"/>
      <c r="I22" s="378"/>
      <c r="J22" s="378"/>
      <c r="K22" s="249"/>
    </row>
    <row r="23" spans="2:11" s="1" customFormat="1" ht="15" customHeight="1">
      <c r="B23" s="252"/>
      <c r="C23" s="253"/>
      <c r="D23" s="253"/>
      <c r="E23" s="255" t="s">
        <v>375</v>
      </c>
      <c r="F23" s="378" t="s">
        <v>376</v>
      </c>
      <c r="G23" s="378"/>
      <c r="H23" s="378"/>
      <c r="I23" s="378"/>
      <c r="J23" s="378"/>
      <c r="K23" s="249"/>
    </row>
    <row r="24" spans="2:11" s="1" customFormat="1" ht="12.75" customHeight="1">
      <c r="B24" s="252"/>
      <c r="C24" s="253"/>
      <c r="D24" s="253"/>
      <c r="E24" s="253"/>
      <c r="F24" s="253"/>
      <c r="G24" s="253"/>
      <c r="H24" s="253"/>
      <c r="I24" s="253"/>
      <c r="J24" s="253"/>
      <c r="K24" s="249"/>
    </row>
    <row r="25" spans="2:11" s="1" customFormat="1" ht="15" customHeight="1">
      <c r="B25" s="252"/>
      <c r="C25" s="378" t="s">
        <v>377</v>
      </c>
      <c r="D25" s="378"/>
      <c r="E25" s="378"/>
      <c r="F25" s="378"/>
      <c r="G25" s="378"/>
      <c r="H25" s="378"/>
      <c r="I25" s="378"/>
      <c r="J25" s="378"/>
      <c r="K25" s="249"/>
    </row>
    <row r="26" spans="2:11" s="1" customFormat="1" ht="15" customHeight="1">
      <c r="B26" s="252"/>
      <c r="C26" s="378" t="s">
        <v>378</v>
      </c>
      <c r="D26" s="378"/>
      <c r="E26" s="378"/>
      <c r="F26" s="378"/>
      <c r="G26" s="378"/>
      <c r="H26" s="378"/>
      <c r="I26" s="378"/>
      <c r="J26" s="378"/>
      <c r="K26" s="249"/>
    </row>
    <row r="27" spans="2:11" s="1" customFormat="1" ht="15" customHeight="1">
      <c r="B27" s="252"/>
      <c r="C27" s="251"/>
      <c r="D27" s="378" t="s">
        <v>379</v>
      </c>
      <c r="E27" s="378"/>
      <c r="F27" s="378"/>
      <c r="G27" s="378"/>
      <c r="H27" s="378"/>
      <c r="I27" s="378"/>
      <c r="J27" s="378"/>
      <c r="K27" s="249"/>
    </row>
    <row r="28" spans="2:11" s="1" customFormat="1" ht="15" customHeight="1">
      <c r="B28" s="252"/>
      <c r="C28" s="253"/>
      <c r="D28" s="378" t="s">
        <v>380</v>
      </c>
      <c r="E28" s="378"/>
      <c r="F28" s="378"/>
      <c r="G28" s="378"/>
      <c r="H28" s="378"/>
      <c r="I28" s="378"/>
      <c r="J28" s="378"/>
      <c r="K28" s="249"/>
    </row>
    <row r="29" spans="2:11" s="1" customFormat="1" ht="12.75" customHeight="1">
      <c r="B29" s="252"/>
      <c r="C29" s="253"/>
      <c r="D29" s="253"/>
      <c r="E29" s="253"/>
      <c r="F29" s="253"/>
      <c r="G29" s="253"/>
      <c r="H29" s="253"/>
      <c r="I29" s="253"/>
      <c r="J29" s="253"/>
      <c r="K29" s="249"/>
    </row>
    <row r="30" spans="2:11" s="1" customFormat="1" ht="15" customHeight="1">
      <c r="B30" s="252"/>
      <c r="C30" s="253"/>
      <c r="D30" s="378" t="s">
        <v>381</v>
      </c>
      <c r="E30" s="378"/>
      <c r="F30" s="378"/>
      <c r="G30" s="378"/>
      <c r="H30" s="378"/>
      <c r="I30" s="378"/>
      <c r="J30" s="378"/>
      <c r="K30" s="249"/>
    </row>
    <row r="31" spans="2:11" s="1" customFormat="1" ht="15" customHeight="1">
      <c r="B31" s="252"/>
      <c r="C31" s="253"/>
      <c r="D31" s="378" t="s">
        <v>382</v>
      </c>
      <c r="E31" s="378"/>
      <c r="F31" s="378"/>
      <c r="G31" s="378"/>
      <c r="H31" s="378"/>
      <c r="I31" s="378"/>
      <c r="J31" s="378"/>
      <c r="K31" s="249"/>
    </row>
    <row r="32" spans="2:11" s="1" customFormat="1" ht="12.75" customHeight="1">
      <c r="B32" s="252"/>
      <c r="C32" s="253"/>
      <c r="D32" s="253"/>
      <c r="E32" s="253"/>
      <c r="F32" s="253"/>
      <c r="G32" s="253"/>
      <c r="H32" s="253"/>
      <c r="I32" s="253"/>
      <c r="J32" s="253"/>
      <c r="K32" s="249"/>
    </row>
    <row r="33" spans="2:11" s="1" customFormat="1" ht="15" customHeight="1">
      <c r="B33" s="252"/>
      <c r="C33" s="253"/>
      <c r="D33" s="378" t="s">
        <v>383</v>
      </c>
      <c r="E33" s="378"/>
      <c r="F33" s="378"/>
      <c r="G33" s="378"/>
      <c r="H33" s="378"/>
      <c r="I33" s="378"/>
      <c r="J33" s="378"/>
      <c r="K33" s="249"/>
    </row>
    <row r="34" spans="2:11" s="1" customFormat="1" ht="15" customHeight="1">
      <c r="B34" s="252"/>
      <c r="C34" s="253"/>
      <c r="D34" s="378" t="s">
        <v>384</v>
      </c>
      <c r="E34" s="378"/>
      <c r="F34" s="378"/>
      <c r="G34" s="378"/>
      <c r="H34" s="378"/>
      <c r="I34" s="378"/>
      <c r="J34" s="378"/>
      <c r="K34" s="249"/>
    </row>
    <row r="35" spans="2:11" s="1" customFormat="1" ht="15" customHeight="1">
      <c r="B35" s="252"/>
      <c r="C35" s="253"/>
      <c r="D35" s="378" t="s">
        <v>385</v>
      </c>
      <c r="E35" s="378"/>
      <c r="F35" s="378"/>
      <c r="G35" s="378"/>
      <c r="H35" s="378"/>
      <c r="I35" s="378"/>
      <c r="J35" s="378"/>
      <c r="K35" s="249"/>
    </row>
    <row r="36" spans="2:11" s="1" customFormat="1" ht="15" customHeight="1">
      <c r="B36" s="252"/>
      <c r="C36" s="253"/>
      <c r="D36" s="251"/>
      <c r="E36" s="254" t="s">
        <v>105</v>
      </c>
      <c r="F36" s="251"/>
      <c r="G36" s="378" t="s">
        <v>386</v>
      </c>
      <c r="H36" s="378"/>
      <c r="I36" s="378"/>
      <c r="J36" s="378"/>
      <c r="K36" s="249"/>
    </row>
    <row r="37" spans="2:11" s="1" customFormat="1" ht="30.75" customHeight="1">
      <c r="B37" s="252"/>
      <c r="C37" s="253"/>
      <c r="D37" s="251"/>
      <c r="E37" s="254" t="s">
        <v>387</v>
      </c>
      <c r="F37" s="251"/>
      <c r="G37" s="378" t="s">
        <v>388</v>
      </c>
      <c r="H37" s="378"/>
      <c r="I37" s="378"/>
      <c r="J37" s="378"/>
      <c r="K37" s="249"/>
    </row>
    <row r="38" spans="2:11" s="1" customFormat="1" ht="15" customHeight="1">
      <c r="B38" s="252"/>
      <c r="C38" s="253"/>
      <c r="D38" s="251"/>
      <c r="E38" s="254" t="s">
        <v>54</v>
      </c>
      <c r="F38" s="251"/>
      <c r="G38" s="378" t="s">
        <v>389</v>
      </c>
      <c r="H38" s="378"/>
      <c r="I38" s="378"/>
      <c r="J38" s="378"/>
      <c r="K38" s="249"/>
    </row>
    <row r="39" spans="2:11" s="1" customFormat="1" ht="15" customHeight="1">
      <c r="B39" s="252"/>
      <c r="C39" s="253"/>
      <c r="D39" s="251"/>
      <c r="E39" s="254" t="s">
        <v>55</v>
      </c>
      <c r="F39" s="251"/>
      <c r="G39" s="378" t="s">
        <v>390</v>
      </c>
      <c r="H39" s="378"/>
      <c r="I39" s="378"/>
      <c r="J39" s="378"/>
      <c r="K39" s="249"/>
    </row>
    <row r="40" spans="2:11" s="1" customFormat="1" ht="15" customHeight="1">
      <c r="B40" s="252"/>
      <c r="C40" s="253"/>
      <c r="D40" s="251"/>
      <c r="E40" s="254" t="s">
        <v>106</v>
      </c>
      <c r="F40" s="251"/>
      <c r="G40" s="378" t="s">
        <v>391</v>
      </c>
      <c r="H40" s="378"/>
      <c r="I40" s="378"/>
      <c r="J40" s="378"/>
      <c r="K40" s="249"/>
    </row>
    <row r="41" spans="2:11" s="1" customFormat="1" ht="15" customHeight="1">
      <c r="B41" s="252"/>
      <c r="C41" s="253"/>
      <c r="D41" s="251"/>
      <c r="E41" s="254" t="s">
        <v>107</v>
      </c>
      <c r="F41" s="251"/>
      <c r="G41" s="378" t="s">
        <v>392</v>
      </c>
      <c r="H41" s="378"/>
      <c r="I41" s="378"/>
      <c r="J41" s="378"/>
      <c r="K41" s="249"/>
    </row>
    <row r="42" spans="2:11" s="1" customFormat="1" ht="15" customHeight="1">
      <c r="B42" s="252"/>
      <c r="C42" s="253"/>
      <c r="D42" s="251"/>
      <c r="E42" s="254" t="s">
        <v>393</v>
      </c>
      <c r="F42" s="251"/>
      <c r="G42" s="378" t="s">
        <v>394</v>
      </c>
      <c r="H42" s="378"/>
      <c r="I42" s="378"/>
      <c r="J42" s="378"/>
      <c r="K42" s="249"/>
    </row>
    <row r="43" spans="2:11" s="1" customFormat="1" ht="15" customHeight="1">
      <c r="B43" s="252"/>
      <c r="C43" s="253"/>
      <c r="D43" s="251"/>
      <c r="E43" s="254"/>
      <c r="F43" s="251"/>
      <c r="G43" s="378" t="s">
        <v>395</v>
      </c>
      <c r="H43" s="378"/>
      <c r="I43" s="378"/>
      <c r="J43" s="378"/>
      <c r="K43" s="249"/>
    </row>
    <row r="44" spans="2:11" s="1" customFormat="1" ht="15" customHeight="1">
      <c r="B44" s="252"/>
      <c r="C44" s="253"/>
      <c r="D44" s="251"/>
      <c r="E44" s="254" t="s">
        <v>396</v>
      </c>
      <c r="F44" s="251"/>
      <c r="G44" s="378" t="s">
        <v>397</v>
      </c>
      <c r="H44" s="378"/>
      <c r="I44" s="378"/>
      <c r="J44" s="378"/>
      <c r="K44" s="249"/>
    </row>
    <row r="45" spans="2:11" s="1" customFormat="1" ht="15" customHeight="1">
      <c r="B45" s="252"/>
      <c r="C45" s="253"/>
      <c r="D45" s="251"/>
      <c r="E45" s="254" t="s">
        <v>109</v>
      </c>
      <c r="F45" s="251"/>
      <c r="G45" s="378" t="s">
        <v>398</v>
      </c>
      <c r="H45" s="378"/>
      <c r="I45" s="378"/>
      <c r="J45" s="378"/>
      <c r="K45" s="249"/>
    </row>
    <row r="46" spans="2:11" s="1" customFormat="1" ht="12.75" customHeight="1">
      <c r="B46" s="252"/>
      <c r="C46" s="253"/>
      <c r="D46" s="251"/>
      <c r="E46" s="251"/>
      <c r="F46" s="251"/>
      <c r="G46" s="251"/>
      <c r="H46" s="251"/>
      <c r="I46" s="251"/>
      <c r="J46" s="251"/>
      <c r="K46" s="249"/>
    </row>
    <row r="47" spans="2:11" s="1" customFormat="1" ht="15" customHeight="1">
      <c r="B47" s="252"/>
      <c r="C47" s="253"/>
      <c r="D47" s="378" t="s">
        <v>399</v>
      </c>
      <c r="E47" s="378"/>
      <c r="F47" s="378"/>
      <c r="G47" s="378"/>
      <c r="H47" s="378"/>
      <c r="I47" s="378"/>
      <c r="J47" s="378"/>
      <c r="K47" s="249"/>
    </row>
    <row r="48" spans="2:11" s="1" customFormat="1" ht="15" customHeight="1">
      <c r="B48" s="252"/>
      <c r="C48" s="253"/>
      <c r="D48" s="253"/>
      <c r="E48" s="378" t="s">
        <v>400</v>
      </c>
      <c r="F48" s="378"/>
      <c r="G48" s="378"/>
      <c r="H48" s="378"/>
      <c r="I48" s="378"/>
      <c r="J48" s="378"/>
      <c r="K48" s="249"/>
    </row>
    <row r="49" spans="2:11" s="1" customFormat="1" ht="15" customHeight="1">
      <c r="B49" s="252"/>
      <c r="C49" s="253"/>
      <c r="D49" s="253"/>
      <c r="E49" s="378" t="s">
        <v>401</v>
      </c>
      <c r="F49" s="378"/>
      <c r="G49" s="378"/>
      <c r="H49" s="378"/>
      <c r="I49" s="378"/>
      <c r="J49" s="378"/>
      <c r="K49" s="249"/>
    </row>
    <row r="50" spans="2:11" s="1" customFormat="1" ht="15" customHeight="1">
      <c r="B50" s="252"/>
      <c r="C50" s="253"/>
      <c r="D50" s="253"/>
      <c r="E50" s="378" t="s">
        <v>402</v>
      </c>
      <c r="F50" s="378"/>
      <c r="G50" s="378"/>
      <c r="H50" s="378"/>
      <c r="I50" s="378"/>
      <c r="J50" s="378"/>
      <c r="K50" s="249"/>
    </row>
    <row r="51" spans="2:11" s="1" customFormat="1" ht="15" customHeight="1">
      <c r="B51" s="252"/>
      <c r="C51" s="253"/>
      <c r="D51" s="378" t="s">
        <v>403</v>
      </c>
      <c r="E51" s="378"/>
      <c r="F51" s="378"/>
      <c r="G51" s="378"/>
      <c r="H51" s="378"/>
      <c r="I51" s="378"/>
      <c r="J51" s="378"/>
      <c r="K51" s="249"/>
    </row>
    <row r="52" spans="2:11" s="1" customFormat="1" ht="25.5" customHeight="1">
      <c r="B52" s="248"/>
      <c r="C52" s="379" t="s">
        <v>404</v>
      </c>
      <c r="D52" s="379"/>
      <c r="E52" s="379"/>
      <c r="F52" s="379"/>
      <c r="G52" s="379"/>
      <c r="H52" s="379"/>
      <c r="I52" s="379"/>
      <c r="J52" s="379"/>
      <c r="K52" s="249"/>
    </row>
    <row r="53" spans="2:11" s="1" customFormat="1" ht="5.25" customHeight="1">
      <c r="B53" s="248"/>
      <c r="C53" s="250"/>
      <c r="D53" s="250"/>
      <c r="E53" s="250"/>
      <c r="F53" s="250"/>
      <c r="G53" s="250"/>
      <c r="H53" s="250"/>
      <c r="I53" s="250"/>
      <c r="J53" s="250"/>
      <c r="K53" s="249"/>
    </row>
    <row r="54" spans="2:11" s="1" customFormat="1" ht="15" customHeight="1">
      <c r="B54" s="248"/>
      <c r="C54" s="378" t="s">
        <v>405</v>
      </c>
      <c r="D54" s="378"/>
      <c r="E54" s="378"/>
      <c r="F54" s="378"/>
      <c r="G54" s="378"/>
      <c r="H54" s="378"/>
      <c r="I54" s="378"/>
      <c r="J54" s="378"/>
      <c r="K54" s="249"/>
    </row>
    <row r="55" spans="2:11" s="1" customFormat="1" ht="15" customHeight="1">
      <c r="B55" s="248"/>
      <c r="C55" s="378" t="s">
        <v>406</v>
      </c>
      <c r="D55" s="378"/>
      <c r="E55" s="378"/>
      <c r="F55" s="378"/>
      <c r="G55" s="378"/>
      <c r="H55" s="378"/>
      <c r="I55" s="378"/>
      <c r="J55" s="378"/>
      <c r="K55" s="249"/>
    </row>
    <row r="56" spans="2:11" s="1" customFormat="1" ht="12.75" customHeight="1">
      <c r="B56" s="248"/>
      <c r="C56" s="251"/>
      <c r="D56" s="251"/>
      <c r="E56" s="251"/>
      <c r="F56" s="251"/>
      <c r="G56" s="251"/>
      <c r="H56" s="251"/>
      <c r="I56" s="251"/>
      <c r="J56" s="251"/>
      <c r="K56" s="249"/>
    </row>
    <row r="57" spans="2:11" s="1" customFormat="1" ht="15" customHeight="1">
      <c r="B57" s="248"/>
      <c r="C57" s="378" t="s">
        <v>407</v>
      </c>
      <c r="D57" s="378"/>
      <c r="E57" s="378"/>
      <c r="F57" s="378"/>
      <c r="G57" s="378"/>
      <c r="H57" s="378"/>
      <c r="I57" s="378"/>
      <c r="J57" s="378"/>
      <c r="K57" s="249"/>
    </row>
    <row r="58" spans="2:11" s="1" customFormat="1" ht="15" customHeight="1">
      <c r="B58" s="248"/>
      <c r="C58" s="253"/>
      <c r="D58" s="378" t="s">
        <v>408</v>
      </c>
      <c r="E58" s="378"/>
      <c r="F58" s="378"/>
      <c r="G58" s="378"/>
      <c r="H58" s="378"/>
      <c r="I58" s="378"/>
      <c r="J58" s="378"/>
      <c r="K58" s="249"/>
    </row>
    <row r="59" spans="2:11" s="1" customFormat="1" ht="15" customHeight="1">
      <c r="B59" s="248"/>
      <c r="C59" s="253"/>
      <c r="D59" s="378" t="s">
        <v>409</v>
      </c>
      <c r="E59" s="378"/>
      <c r="F59" s="378"/>
      <c r="G59" s="378"/>
      <c r="H59" s="378"/>
      <c r="I59" s="378"/>
      <c r="J59" s="378"/>
      <c r="K59" s="249"/>
    </row>
    <row r="60" spans="2:11" s="1" customFormat="1" ht="15" customHeight="1">
      <c r="B60" s="248"/>
      <c r="C60" s="253"/>
      <c r="D60" s="378" t="s">
        <v>410</v>
      </c>
      <c r="E60" s="378"/>
      <c r="F60" s="378"/>
      <c r="G60" s="378"/>
      <c r="H60" s="378"/>
      <c r="I60" s="378"/>
      <c r="J60" s="378"/>
      <c r="K60" s="249"/>
    </row>
    <row r="61" spans="2:11" s="1" customFormat="1" ht="15" customHeight="1">
      <c r="B61" s="248"/>
      <c r="C61" s="253"/>
      <c r="D61" s="378" t="s">
        <v>411</v>
      </c>
      <c r="E61" s="378"/>
      <c r="F61" s="378"/>
      <c r="G61" s="378"/>
      <c r="H61" s="378"/>
      <c r="I61" s="378"/>
      <c r="J61" s="378"/>
      <c r="K61" s="249"/>
    </row>
    <row r="62" spans="2:11" s="1" customFormat="1" ht="15" customHeight="1">
      <c r="B62" s="248"/>
      <c r="C62" s="253"/>
      <c r="D62" s="380" t="s">
        <v>412</v>
      </c>
      <c r="E62" s="380"/>
      <c r="F62" s="380"/>
      <c r="G62" s="380"/>
      <c r="H62" s="380"/>
      <c r="I62" s="380"/>
      <c r="J62" s="380"/>
      <c r="K62" s="249"/>
    </row>
    <row r="63" spans="2:11" s="1" customFormat="1" ht="15" customHeight="1">
      <c r="B63" s="248"/>
      <c r="C63" s="253"/>
      <c r="D63" s="378" t="s">
        <v>413</v>
      </c>
      <c r="E63" s="378"/>
      <c r="F63" s="378"/>
      <c r="G63" s="378"/>
      <c r="H63" s="378"/>
      <c r="I63" s="378"/>
      <c r="J63" s="378"/>
      <c r="K63" s="249"/>
    </row>
    <row r="64" spans="2:11" s="1" customFormat="1" ht="12.75" customHeight="1">
      <c r="B64" s="248"/>
      <c r="C64" s="253"/>
      <c r="D64" s="253"/>
      <c r="E64" s="256"/>
      <c r="F64" s="253"/>
      <c r="G64" s="253"/>
      <c r="H64" s="253"/>
      <c r="I64" s="253"/>
      <c r="J64" s="253"/>
      <c r="K64" s="249"/>
    </row>
    <row r="65" spans="2:11" s="1" customFormat="1" ht="15" customHeight="1">
      <c r="B65" s="248"/>
      <c r="C65" s="253"/>
      <c r="D65" s="378" t="s">
        <v>414</v>
      </c>
      <c r="E65" s="378"/>
      <c r="F65" s="378"/>
      <c r="G65" s="378"/>
      <c r="H65" s="378"/>
      <c r="I65" s="378"/>
      <c r="J65" s="378"/>
      <c r="K65" s="249"/>
    </row>
    <row r="66" spans="2:11" s="1" customFormat="1" ht="15" customHeight="1">
      <c r="B66" s="248"/>
      <c r="C66" s="253"/>
      <c r="D66" s="380" t="s">
        <v>415</v>
      </c>
      <c r="E66" s="380"/>
      <c r="F66" s="380"/>
      <c r="G66" s="380"/>
      <c r="H66" s="380"/>
      <c r="I66" s="380"/>
      <c r="J66" s="380"/>
      <c r="K66" s="249"/>
    </row>
    <row r="67" spans="2:11" s="1" customFormat="1" ht="15" customHeight="1">
      <c r="B67" s="248"/>
      <c r="C67" s="253"/>
      <c r="D67" s="378" t="s">
        <v>416</v>
      </c>
      <c r="E67" s="378"/>
      <c r="F67" s="378"/>
      <c r="G67" s="378"/>
      <c r="H67" s="378"/>
      <c r="I67" s="378"/>
      <c r="J67" s="378"/>
      <c r="K67" s="249"/>
    </row>
    <row r="68" spans="2:11" s="1" customFormat="1" ht="15" customHeight="1">
      <c r="B68" s="248"/>
      <c r="C68" s="253"/>
      <c r="D68" s="378" t="s">
        <v>417</v>
      </c>
      <c r="E68" s="378"/>
      <c r="F68" s="378"/>
      <c r="G68" s="378"/>
      <c r="H68" s="378"/>
      <c r="I68" s="378"/>
      <c r="J68" s="378"/>
      <c r="K68" s="249"/>
    </row>
    <row r="69" spans="2:11" s="1" customFormat="1" ht="15" customHeight="1">
      <c r="B69" s="248"/>
      <c r="C69" s="253"/>
      <c r="D69" s="378" t="s">
        <v>418</v>
      </c>
      <c r="E69" s="378"/>
      <c r="F69" s="378"/>
      <c r="G69" s="378"/>
      <c r="H69" s="378"/>
      <c r="I69" s="378"/>
      <c r="J69" s="378"/>
      <c r="K69" s="249"/>
    </row>
    <row r="70" spans="2:11" s="1" customFormat="1" ht="15" customHeight="1">
      <c r="B70" s="248"/>
      <c r="C70" s="253"/>
      <c r="D70" s="378" t="s">
        <v>419</v>
      </c>
      <c r="E70" s="378"/>
      <c r="F70" s="378"/>
      <c r="G70" s="378"/>
      <c r="H70" s="378"/>
      <c r="I70" s="378"/>
      <c r="J70" s="378"/>
      <c r="K70" s="249"/>
    </row>
    <row r="71" spans="2:11" s="1" customFormat="1" ht="12.75" customHeight="1">
      <c r="B71" s="257"/>
      <c r="C71" s="258"/>
      <c r="D71" s="258"/>
      <c r="E71" s="258"/>
      <c r="F71" s="258"/>
      <c r="G71" s="258"/>
      <c r="H71" s="258"/>
      <c r="I71" s="258"/>
      <c r="J71" s="258"/>
      <c r="K71" s="259"/>
    </row>
    <row r="72" spans="2:11" s="1" customFormat="1" ht="18.75" customHeight="1">
      <c r="B72" s="260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s="1" customFormat="1" ht="18.75" customHeight="1">
      <c r="B73" s="261"/>
      <c r="C73" s="261"/>
      <c r="D73" s="261"/>
      <c r="E73" s="261"/>
      <c r="F73" s="261"/>
      <c r="G73" s="261"/>
      <c r="H73" s="261"/>
      <c r="I73" s="261"/>
      <c r="J73" s="261"/>
      <c r="K73" s="261"/>
    </row>
    <row r="74" spans="2:11" s="1" customFormat="1" ht="7.5" customHeight="1">
      <c r="B74" s="262"/>
      <c r="C74" s="263"/>
      <c r="D74" s="263"/>
      <c r="E74" s="263"/>
      <c r="F74" s="263"/>
      <c r="G74" s="263"/>
      <c r="H74" s="263"/>
      <c r="I74" s="263"/>
      <c r="J74" s="263"/>
      <c r="K74" s="264"/>
    </row>
    <row r="75" spans="2:11" s="1" customFormat="1" ht="45" customHeight="1">
      <c r="B75" s="265"/>
      <c r="C75" s="373" t="s">
        <v>420</v>
      </c>
      <c r="D75" s="373"/>
      <c r="E75" s="373"/>
      <c r="F75" s="373"/>
      <c r="G75" s="373"/>
      <c r="H75" s="373"/>
      <c r="I75" s="373"/>
      <c r="J75" s="373"/>
      <c r="K75" s="266"/>
    </row>
    <row r="76" spans="2:11" s="1" customFormat="1" ht="17.25" customHeight="1">
      <c r="B76" s="265"/>
      <c r="C76" s="267" t="s">
        <v>421</v>
      </c>
      <c r="D76" s="267"/>
      <c r="E76" s="267"/>
      <c r="F76" s="267" t="s">
        <v>422</v>
      </c>
      <c r="G76" s="268"/>
      <c r="H76" s="267" t="s">
        <v>55</v>
      </c>
      <c r="I76" s="267" t="s">
        <v>58</v>
      </c>
      <c r="J76" s="267" t="s">
        <v>423</v>
      </c>
      <c r="K76" s="266"/>
    </row>
    <row r="77" spans="2:11" s="1" customFormat="1" ht="17.25" customHeight="1">
      <c r="B77" s="265"/>
      <c r="C77" s="269" t="s">
        <v>424</v>
      </c>
      <c r="D77" s="269"/>
      <c r="E77" s="269"/>
      <c r="F77" s="270" t="s">
        <v>425</v>
      </c>
      <c r="G77" s="271"/>
      <c r="H77" s="269"/>
      <c r="I77" s="269"/>
      <c r="J77" s="269" t="s">
        <v>426</v>
      </c>
      <c r="K77" s="266"/>
    </row>
    <row r="78" spans="2:11" s="1" customFormat="1" ht="5.25" customHeight="1">
      <c r="B78" s="265"/>
      <c r="C78" s="272"/>
      <c r="D78" s="272"/>
      <c r="E78" s="272"/>
      <c r="F78" s="272"/>
      <c r="G78" s="273"/>
      <c r="H78" s="272"/>
      <c r="I78" s="272"/>
      <c r="J78" s="272"/>
      <c r="K78" s="266"/>
    </row>
    <row r="79" spans="2:11" s="1" customFormat="1" ht="15" customHeight="1">
      <c r="B79" s="265"/>
      <c r="C79" s="254" t="s">
        <v>54</v>
      </c>
      <c r="D79" s="274"/>
      <c r="E79" s="274"/>
      <c r="F79" s="275" t="s">
        <v>427</v>
      </c>
      <c r="G79" s="276"/>
      <c r="H79" s="254" t="s">
        <v>428</v>
      </c>
      <c r="I79" s="254" t="s">
        <v>429</v>
      </c>
      <c r="J79" s="254">
        <v>20</v>
      </c>
      <c r="K79" s="266"/>
    </row>
    <row r="80" spans="2:11" s="1" customFormat="1" ht="15" customHeight="1">
      <c r="B80" s="265"/>
      <c r="C80" s="254" t="s">
        <v>430</v>
      </c>
      <c r="D80" s="254"/>
      <c r="E80" s="254"/>
      <c r="F80" s="275" t="s">
        <v>427</v>
      </c>
      <c r="G80" s="276"/>
      <c r="H80" s="254" t="s">
        <v>431</v>
      </c>
      <c r="I80" s="254" t="s">
        <v>429</v>
      </c>
      <c r="J80" s="254">
        <v>120</v>
      </c>
      <c r="K80" s="266"/>
    </row>
    <row r="81" spans="2:11" s="1" customFormat="1" ht="15" customHeight="1">
      <c r="B81" s="277"/>
      <c r="C81" s="254" t="s">
        <v>432</v>
      </c>
      <c r="D81" s="254"/>
      <c r="E81" s="254"/>
      <c r="F81" s="275" t="s">
        <v>433</v>
      </c>
      <c r="G81" s="276"/>
      <c r="H81" s="254" t="s">
        <v>434</v>
      </c>
      <c r="I81" s="254" t="s">
        <v>429</v>
      </c>
      <c r="J81" s="254">
        <v>50</v>
      </c>
      <c r="K81" s="266"/>
    </row>
    <row r="82" spans="2:11" s="1" customFormat="1" ht="15" customHeight="1">
      <c r="B82" s="277"/>
      <c r="C82" s="254" t="s">
        <v>435</v>
      </c>
      <c r="D82" s="254"/>
      <c r="E82" s="254"/>
      <c r="F82" s="275" t="s">
        <v>427</v>
      </c>
      <c r="G82" s="276"/>
      <c r="H82" s="254" t="s">
        <v>436</v>
      </c>
      <c r="I82" s="254" t="s">
        <v>437</v>
      </c>
      <c r="J82" s="254"/>
      <c r="K82" s="266"/>
    </row>
    <row r="83" spans="2:11" s="1" customFormat="1" ht="15" customHeight="1">
      <c r="B83" s="277"/>
      <c r="C83" s="278" t="s">
        <v>438</v>
      </c>
      <c r="D83" s="278"/>
      <c r="E83" s="278"/>
      <c r="F83" s="279" t="s">
        <v>433</v>
      </c>
      <c r="G83" s="278"/>
      <c r="H83" s="278" t="s">
        <v>439</v>
      </c>
      <c r="I83" s="278" t="s">
        <v>429</v>
      </c>
      <c r="J83" s="278">
        <v>15</v>
      </c>
      <c r="K83" s="266"/>
    </row>
    <row r="84" spans="2:11" s="1" customFormat="1" ht="15" customHeight="1">
      <c r="B84" s="277"/>
      <c r="C84" s="278" t="s">
        <v>440</v>
      </c>
      <c r="D84" s="278"/>
      <c r="E84" s="278"/>
      <c r="F84" s="279" t="s">
        <v>433</v>
      </c>
      <c r="G84" s="278"/>
      <c r="H84" s="278" t="s">
        <v>441</v>
      </c>
      <c r="I84" s="278" t="s">
        <v>429</v>
      </c>
      <c r="J84" s="278">
        <v>15</v>
      </c>
      <c r="K84" s="266"/>
    </row>
    <row r="85" spans="2:11" s="1" customFormat="1" ht="15" customHeight="1">
      <c r="B85" s="277"/>
      <c r="C85" s="278" t="s">
        <v>442</v>
      </c>
      <c r="D85" s="278"/>
      <c r="E85" s="278"/>
      <c r="F85" s="279" t="s">
        <v>433</v>
      </c>
      <c r="G85" s="278"/>
      <c r="H85" s="278" t="s">
        <v>443</v>
      </c>
      <c r="I85" s="278" t="s">
        <v>429</v>
      </c>
      <c r="J85" s="278">
        <v>20</v>
      </c>
      <c r="K85" s="266"/>
    </row>
    <row r="86" spans="2:11" s="1" customFormat="1" ht="15" customHeight="1">
      <c r="B86" s="277"/>
      <c r="C86" s="278" t="s">
        <v>444</v>
      </c>
      <c r="D86" s="278"/>
      <c r="E86" s="278"/>
      <c r="F86" s="279" t="s">
        <v>433</v>
      </c>
      <c r="G86" s="278"/>
      <c r="H86" s="278" t="s">
        <v>445</v>
      </c>
      <c r="I86" s="278" t="s">
        <v>429</v>
      </c>
      <c r="J86" s="278">
        <v>20</v>
      </c>
      <c r="K86" s="266"/>
    </row>
    <row r="87" spans="2:11" s="1" customFormat="1" ht="15" customHeight="1">
      <c r="B87" s="277"/>
      <c r="C87" s="254" t="s">
        <v>446</v>
      </c>
      <c r="D87" s="254"/>
      <c r="E87" s="254"/>
      <c r="F87" s="275" t="s">
        <v>433</v>
      </c>
      <c r="G87" s="276"/>
      <c r="H87" s="254" t="s">
        <v>447</v>
      </c>
      <c r="I87" s="254" t="s">
        <v>429</v>
      </c>
      <c r="J87" s="254">
        <v>50</v>
      </c>
      <c r="K87" s="266"/>
    </row>
    <row r="88" spans="2:11" s="1" customFormat="1" ht="15" customHeight="1">
      <c r="B88" s="277"/>
      <c r="C88" s="254" t="s">
        <v>448</v>
      </c>
      <c r="D88" s="254"/>
      <c r="E88" s="254"/>
      <c r="F88" s="275" t="s">
        <v>433</v>
      </c>
      <c r="G88" s="276"/>
      <c r="H88" s="254" t="s">
        <v>449</v>
      </c>
      <c r="I88" s="254" t="s">
        <v>429</v>
      </c>
      <c r="J88" s="254">
        <v>20</v>
      </c>
      <c r="K88" s="266"/>
    </row>
    <row r="89" spans="2:11" s="1" customFormat="1" ht="15" customHeight="1">
      <c r="B89" s="277"/>
      <c r="C89" s="254" t="s">
        <v>450</v>
      </c>
      <c r="D89" s="254"/>
      <c r="E89" s="254"/>
      <c r="F89" s="275" t="s">
        <v>433</v>
      </c>
      <c r="G89" s="276"/>
      <c r="H89" s="254" t="s">
        <v>451</v>
      </c>
      <c r="I89" s="254" t="s">
        <v>429</v>
      </c>
      <c r="J89" s="254">
        <v>20</v>
      </c>
      <c r="K89" s="266"/>
    </row>
    <row r="90" spans="2:11" s="1" customFormat="1" ht="15" customHeight="1">
      <c r="B90" s="277"/>
      <c r="C90" s="254" t="s">
        <v>452</v>
      </c>
      <c r="D90" s="254"/>
      <c r="E90" s="254"/>
      <c r="F90" s="275" t="s">
        <v>433</v>
      </c>
      <c r="G90" s="276"/>
      <c r="H90" s="254" t="s">
        <v>453</v>
      </c>
      <c r="I90" s="254" t="s">
        <v>429</v>
      </c>
      <c r="J90" s="254">
        <v>50</v>
      </c>
      <c r="K90" s="266"/>
    </row>
    <row r="91" spans="2:11" s="1" customFormat="1" ht="15" customHeight="1">
      <c r="B91" s="277"/>
      <c r="C91" s="254" t="s">
        <v>454</v>
      </c>
      <c r="D91" s="254"/>
      <c r="E91" s="254"/>
      <c r="F91" s="275" t="s">
        <v>433</v>
      </c>
      <c r="G91" s="276"/>
      <c r="H91" s="254" t="s">
        <v>454</v>
      </c>
      <c r="I91" s="254" t="s">
        <v>429</v>
      </c>
      <c r="J91" s="254">
        <v>50</v>
      </c>
      <c r="K91" s="266"/>
    </row>
    <row r="92" spans="2:11" s="1" customFormat="1" ht="15" customHeight="1">
      <c r="B92" s="277"/>
      <c r="C92" s="254" t="s">
        <v>455</v>
      </c>
      <c r="D92" s="254"/>
      <c r="E92" s="254"/>
      <c r="F92" s="275" t="s">
        <v>433</v>
      </c>
      <c r="G92" s="276"/>
      <c r="H92" s="254" t="s">
        <v>456</v>
      </c>
      <c r="I92" s="254" t="s">
        <v>429</v>
      </c>
      <c r="J92" s="254">
        <v>255</v>
      </c>
      <c r="K92" s="266"/>
    </row>
    <row r="93" spans="2:11" s="1" customFormat="1" ht="15" customHeight="1">
      <c r="B93" s="277"/>
      <c r="C93" s="254" t="s">
        <v>457</v>
      </c>
      <c r="D93" s="254"/>
      <c r="E93" s="254"/>
      <c r="F93" s="275" t="s">
        <v>427</v>
      </c>
      <c r="G93" s="276"/>
      <c r="H93" s="254" t="s">
        <v>458</v>
      </c>
      <c r="I93" s="254" t="s">
        <v>459</v>
      </c>
      <c r="J93" s="254"/>
      <c r="K93" s="266"/>
    </row>
    <row r="94" spans="2:11" s="1" customFormat="1" ht="15" customHeight="1">
      <c r="B94" s="277"/>
      <c r="C94" s="254" t="s">
        <v>460</v>
      </c>
      <c r="D94" s="254"/>
      <c r="E94" s="254"/>
      <c r="F94" s="275" t="s">
        <v>427</v>
      </c>
      <c r="G94" s="276"/>
      <c r="H94" s="254" t="s">
        <v>461</v>
      </c>
      <c r="I94" s="254" t="s">
        <v>462</v>
      </c>
      <c r="J94" s="254"/>
      <c r="K94" s="266"/>
    </row>
    <row r="95" spans="2:11" s="1" customFormat="1" ht="15" customHeight="1">
      <c r="B95" s="277"/>
      <c r="C95" s="254" t="s">
        <v>463</v>
      </c>
      <c r="D95" s="254"/>
      <c r="E95" s="254"/>
      <c r="F95" s="275" t="s">
        <v>427</v>
      </c>
      <c r="G95" s="276"/>
      <c r="H95" s="254" t="s">
        <v>463</v>
      </c>
      <c r="I95" s="254" t="s">
        <v>462</v>
      </c>
      <c r="J95" s="254"/>
      <c r="K95" s="266"/>
    </row>
    <row r="96" spans="2:11" s="1" customFormat="1" ht="15" customHeight="1">
      <c r="B96" s="277"/>
      <c r="C96" s="254" t="s">
        <v>39</v>
      </c>
      <c r="D96" s="254"/>
      <c r="E96" s="254"/>
      <c r="F96" s="275" t="s">
        <v>427</v>
      </c>
      <c r="G96" s="276"/>
      <c r="H96" s="254" t="s">
        <v>464</v>
      </c>
      <c r="I96" s="254" t="s">
        <v>462</v>
      </c>
      <c r="J96" s="254"/>
      <c r="K96" s="266"/>
    </row>
    <row r="97" spans="2:11" s="1" customFormat="1" ht="15" customHeight="1">
      <c r="B97" s="277"/>
      <c r="C97" s="254" t="s">
        <v>49</v>
      </c>
      <c r="D97" s="254"/>
      <c r="E97" s="254"/>
      <c r="F97" s="275" t="s">
        <v>427</v>
      </c>
      <c r="G97" s="276"/>
      <c r="H97" s="254" t="s">
        <v>465</v>
      </c>
      <c r="I97" s="254" t="s">
        <v>462</v>
      </c>
      <c r="J97" s="254"/>
      <c r="K97" s="266"/>
    </row>
    <row r="98" spans="2:11" s="1" customFormat="1" ht="15" customHeight="1">
      <c r="B98" s="280"/>
      <c r="C98" s="281"/>
      <c r="D98" s="281"/>
      <c r="E98" s="281"/>
      <c r="F98" s="281"/>
      <c r="G98" s="281"/>
      <c r="H98" s="281"/>
      <c r="I98" s="281"/>
      <c r="J98" s="281"/>
      <c r="K98" s="282"/>
    </row>
    <row r="99" spans="2:11" s="1" customFormat="1" ht="18.7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3"/>
    </row>
    <row r="100" spans="2:11" s="1" customFormat="1" ht="18.75" customHeight="1"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</row>
    <row r="101" spans="2:11" s="1" customFormat="1" ht="7.5" customHeight="1">
      <c r="B101" s="262"/>
      <c r="C101" s="263"/>
      <c r="D101" s="263"/>
      <c r="E101" s="263"/>
      <c r="F101" s="263"/>
      <c r="G101" s="263"/>
      <c r="H101" s="263"/>
      <c r="I101" s="263"/>
      <c r="J101" s="263"/>
      <c r="K101" s="264"/>
    </row>
    <row r="102" spans="2:11" s="1" customFormat="1" ht="45" customHeight="1">
      <c r="B102" s="265"/>
      <c r="C102" s="373" t="s">
        <v>466</v>
      </c>
      <c r="D102" s="373"/>
      <c r="E102" s="373"/>
      <c r="F102" s="373"/>
      <c r="G102" s="373"/>
      <c r="H102" s="373"/>
      <c r="I102" s="373"/>
      <c r="J102" s="373"/>
      <c r="K102" s="266"/>
    </row>
    <row r="103" spans="2:11" s="1" customFormat="1" ht="17.25" customHeight="1">
      <c r="B103" s="265"/>
      <c r="C103" s="267" t="s">
        <v>421</v>
      </c>
      <c r="D103" s="267"/>
      <c r="E103" s="267"/>
      <c r="F103" s="267" t="s">
        <v>422</v>
      </c>
      <c r="G103" s="268"/>
      <c r="H103" s="267" t="s">
        <v>55</v>
      </c>
      <c r="I103" s="267" t="s">
        <v>58</v>
      </c>
      <c r="J103" s="267" t="s">
        <v>423</v>
      </c>
      <c r="K103" s="266"/>
    </row>
    <row r="104" spans="2:11" s="1" customFormat="1" ht="17.25" customHeight="1">
      <c r="B104" s="265"/>
      <c r="C104" s="269" t="s">
        <v>424</v>
      </c>
      <c r="D104" s="269"/>
      <c r="E104" s="269"/>
      <c r="F104" s="270" t="s">
        <v>425</v>
      </c>
      <c r="G104" s="271"/>
      <c r="H104" s="269"/>
      <c r="I104" s="269"/>
      <c r="J104" s="269" t="s">
        <v>426</v>
      </c>
      <c r="K104" s="266"/>
    </row>
    <row r="105" spans="2:11" s="1" customFormat="1" ht="5.25" customHeight="1">
      <c r="B105" s="265"/>
      <c r="C105" s="267"/>
      <c r="D105" s="267"/>
      <c r="E105" s="267"/>
      <c r="F105" s="267"/>
      <c r="G105" s="285"/>
      <c r="H105" s="267"/>
      <c r="I105" s="267"/>
      <c r="J105" s="267"/>
      <c r="K105" s="266"/>
    </row>
    <row r="106" spans="2:11" s="1" customFormat="1" ht="15" customHeight="1">
      <c r="B106" s="265"/>
      <c r="C106" s="254" t="s">
        <v>54</v>
      </c>
      <c r="D106" s="274"/>
      <c r="E106" s="274"/>
      <c r="F106" s="275" t="s">
        <v>427</v>
      </c>
      <c r="G106" s="254"/>
      <c r="H106" s="254" t="s">
        <v>467</v>
      </c>
      <c r="I106" s="254" t="s">
        <v>429</v>
      </c>
      <c r="J106" s="254">
        <v>20</v>
      </c>
      <c r="K106" s="266"/>
    </row>
    <row r="107" spans="2:11" s="1" customFormat="1" ht="15" customHeight="1">
      <c r="B107" s="265"/>
      <c r="C107" s="254" t="s">
        <v>430</v>
      </c>
      <c r="D107" s="254"/>
      <c r="E107" s="254"/>
      <c r="F107" s="275" t="s">
        <v>427</v>
      </c>
      <c r="G107" s="254"/>
      <c r="H107" s="254" t="s">
        <v>467</v>
      </c>
      <c r="I107" s="254" t="s">
        <v>429</v>
      </c>
      <c r="J107" s="254">
        <v>120</v>
      </c>
      <c r="K107" s="266"/>
    </row>
    <row r="108" spans="2:11" s="1" customFormat="1" ht="15" customHeight="1">
      <c r="B108" s="277"/>
      <c r="C108" s="254" t="s">
        <v>432</v>
      </c>
      <c r="D108" s="254"/>
      <c r="E108" s="254"/>
      <c r="F108" s="275" t="s">
        <v>433</v>
      </c>
      <c r="G108" s="254"/>
      <c r="H108" s="254" t="s">
        <v>467</v>
      </c>
      <c r="I108" s="254" t="s">
        <v>429</v>
      </c>
      <c r="J108" s="254">
        <v>50</v>
      </c>
      <c r="K108" s="266"/>
    </row>
    <row r="109" spans="2:11" s="1" customFormat="1" ht="15" customHeight="1">
      <c r="B109" s="277"/>
      <c r="C109" s="254" t="s">
        <v>435</v>
      </c>
      <c r="D109" s="254"/>
      <c r="E109" s="254"/>
      <c r="F109" s="275" t="s">
        <v>427</v>
      </c>
      <c r="G109" s="254"/>
      <c r="H109" s="254" t="s">
        <v>467</v>
      </c>
      <c r="I109" s="254" t="s">
        <v>437</v>
      </c>
      <c r="J109" s="254"/>
      <c r="K109" s="266"/>
    </row>
    <row r="110" spans="2:11" s="1" customFormat="1" ht="15" customHeight="1">
      <c r="B110" s="277"/>
      <c r="C110" s="254" t="s">
        <v>446</v>
      </c>
      <c r="D110" s="254"/>
      <c r="E110" s="254"/>
      <c r="F110" s="275" t="s">
        <v>433</v>
      </c>
      <c r="G110" s="254"/>
      <c r="H110" s="254" t="s">
        <v>467</v>
      </c>
      <c r="I110" s="254" t="s">
        <v>429</v>
      </c>
      <c r="J110" s="254">
        <v>50</v>
      </c>
      <c r="K110" s="266"/>
    </row>
    <row r="111" spans="2:11" s="1" customFormat="1" ht="15" customHeight="1">
      <c r="B111" s="277"/>
      <c r="C111" s="254" t="s">
        <v>454</v>
      </c>
      <c r="D111" s="254"/>
      <c r="E111" s="254"/>
      <c r="F111" s="275" t="s">
        <v>433</v>
      </c>
      <c r="G111" s="254"/>
      <c r="H111" s="254" t="s">
        <v>467</v>
      </c>
      <c r="I111" s="254" t="s">
        <v>429</v>
      </c>
      <c r="J111" s="254">
        <v>50</v>
      </c>
      <c r="K111" s="266"/>
    </row>
    <row r="112" spans="2:11" s="1" customFormat="1" ht="15" customHeight="1">
      <c r="B112" s="277"/>
      <c r="C112" s="254" t="s">
        <v>452</v>
      </c>
      <c r="D112" s="254"/>
      <c r="E112" s="254"/>
      <c r="F112" s="275" t="s">
        <v>433</v>
      </c>
      <c r="G112" s="254"/>
      <c r="H112" s="254" t="s">
        <v>467</v>
      </c>
      <c r="I112" s="254" t="s">
        <v>429</v>
      </c>
      <c r="J112" s="254">
        <v>50</v>
      </c>
      <c r="K112" s="266"/>
    </row>
    <row r="113" spans="2:11" s="1" customFormat="1" ht="15" customHeight="1">
      <c r="B113" s="277"/>
      <c r="C113" s="254" t="s">
        <v>54</v>
      </c>
      <c r="D113" s="254"/>
      <c r="E113" s="254"/>
      <c r="F113" s="275" t="s">
        <v>427</v>
      </c>
      <c r="G113" s="254"/>
      <c r="H113" s="254" t="s">
        <v>468</v>
      </c>
      <c r="I113" s="254" t="s">
        <v>429</v>
      </c>
      <c r="J113" s="254">
        <v>20</v>
      </c>
      <c r="K113" s="266"/>
    </row>
    <row r="114" spans="2:11" s="1" customFormat="1" ht="15" customHeight="1">
      <c r="B114" s="277"/>
      <c r="C114" s="254" t="s">
        <v>469</v>
      </c>
      <c r="D114" s="254"/>
      <c r="E114" s="254"/>
      <c r="F114" s="275" t="s">
        <v>427</v>
      </c>
      <c r="G114" s="254"/>
      <c r="H114" s="254" t="s">
        <v>470</v>
      </c>
      <c r="I114" s="254" t="s">
        <v>429</v>
      </c>
      <c r="J114" s="254">
        <v>120</v>
      </c>
      <c r="K114" s="266"/>
    </row>
    <row r="115" spans="2:11" s="1" customFormat="1" ht="15" customHeight="1">
      <c r="B115" s="277"/>
      <c r="C115" s="254" t="s">
        <v>39</v>
      </c>
      <c r="D115" s="254"/>
      <c r="E115" s="254"/>
      <c r="F115" s="275" t="s">
        <v>427</v>
      </c>
      <c r="G115" s="254"/>
      <c r="H115" s="254" t="s">
        <v>471</v>
      </c>
      <c r="I115" s="254" t="s">
        <v>462</v>
      </c>
      <c r="J115" s="254"/>
      <c r="K115" s="266"/>
    </row>
    <row r="116" spans="2:11" s="1" customFormat="1" ht="15" customHeight="1">
      <c r="B116" s="277"/>
      <c r="C116" s="254" t="s">
        <v>49</v>
      </c>
      <c r="D116" s="254"/>
      <c r="E116" s="254"/>
      <c r="F116" s="275" t="s">
        <v>427</v>
      </c>
      <c r="G116" s="254"/>
      <c r="H116" s="254" t="s">
        <v>472</v>
      </c>
      <c r="I116" s="254" t="s">
        <v>462</v>
      </c>
      <c r="J116" s="254"/>
      <c r="K116" s="266"/>
    </row>
    <row r="117" spans="2:11" s="1" customFormat="1" ht="15" customHeight="1">
      <c r="B117" s="277"/>
      <c r="C117" s="254" t="s">
        <v>58</v>
      </c>
      <c r="D117" s="254"/>
      <c r="E117" s="254"/>
      <c r="F117" s="275" t="s">
        <v>427</v>
      </c>
      <c r="G117" s="254"/>
      <c r="H117" s="254" t="s">
        <v>473</v>
      </c>
      <c r="I117" s="254" t="s">
        <v>474</v>
      </c>
      <c r="J117" s="254"/>
      <c r="K117" s="266"/>
    </row>
    <row r="118" spans="2:11" s="1" customFormat="1" ht="15" customHeight="1">
      <c r="B118" s="280"/>
      <c r="C118" s="286"/>
      <c r="D118" s="286"/>
      <c r="E118" s="286"/>
      <c r="F118" s="286"/>
      <c r="G118" s="286"/>
      <c r="H118" s="286"/>
      <c r="I118" s="286"/>
      <c r="J118" s="286"/>
      <c r="K118" s="282"/>
    </row>
    <row r="119" spans="2:11" s="1" customFormat="1" ht="18.75" customHeight="1">
      <c r="B119" s="287"/>
      <c r="C119" s="288"/>
      <c r="D119" s="288"/>
      <c r="E119" s="288"/>
      <c r="F119" s="289"/>
      <c r="G119" s="288"/>
      <c r="H119" s="288"/>
      <c r="I119" s="288"/>
      <c r="J119" s="288"/>
      <c r="K119" s="287"/>
    </row>
    <row r="120" spans="2:11" s="1" customFormat="1" ht="18.75" customHeight="1"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2:11" s="1" customFormat="1" ht="7.5" customHeight="1">
      <c r="B121" s="290"/>
      <c r="C121" s="291"/>
      <c r="D121" s="291"/>
      <c r="E121" s="291"/>
      <c r="F121" s="291"/>
      <c r="G121" s="291"/>
      <c r="H121" s="291"/>
      <c r="I121" s="291"/>
      <c r="J121" s="291"/>
      <c r="K121" s="292"/>
    </row>
    <row r="122" spans="2:11" s="1" customFormat="1" ht="45" customHeight="1">
      <c r="B122" s="293"/>
      <c r="C122" s="374" t="s">
        <v>475</v>
      </c>
      <c r="D122" s="374"/>
      <c r="E122" s="374"/>
      <c r="F122" s="374"/>
      <c r="G122" s="374"/>
      <c r="H122" s="374"/>
      <c r="I122" s="374"/>
      <c r="J122" s="374"/>
      <c r="K122" s="294"/>
    </row>
    <row r="123" spans="2:11" s="1" customFormat="1" ht="17.25" customHeight="1">
      <c r="B123" s="295"/>
      <c r="C123" s="267" t="s">
        <v>421</v>
      </c>
      <c r="D123" s="267"/>
      <c r="E123" s="267"/>
      <c r="F123" s="267" t="s">
        <v>422</v>
      </c>
      <c r="G123" s="268"/>
      <c r="H123" s="267" t="s">
        <v>55</v>
      </c>
      <c r="I123" s="267" t="s">
        <v>58</v>
      </c>
      <c r="J123" s="267" t="s">
        <v>423</v>
      </c>
      <c r="K123" s="296"/>
    </row>
    <row r="124" spans="2:11" s="1" customFormat="1" ht="17.25" customHeight="1">
      <c r="B124" s="295"/>
      <c r="C124" s="269" t="s">
        <v>424</v>
      </c>
      <c r="D124" s="269"/>
      <c r="E124" s="269"/>
      <c r="F124" s="270" t="s">
        <v>425</v>
      </c>
      <c r="G124" s="271"/>
      <c r="H124" s="269"/>
      <c r="I124" s="269"/>
      <c r="J124" s="269" t="s">
        <v>426</v>
      </c>
      <c r="K124" s="296"/>
    </row>
    <row r="125" spans="2:11" s="1" customFormat="1" ht="5.25" customHeight="1">
      <c r="B125" s="297"/>
      <c r="C125" s="272"/>
      <c r="D125" s="272"/>
      <c r="E125" s="272"/>
      <c r="F125" s="272"/>
      <c r="G125" s="298"/>
      <c r="H125" s="272"/>
      <c r="I125" s="272"/>
      <c r="J125" s="272"/>
      <c r="K125" s="299"/>
    </row>
    <row r="126" spans="2:11" s="1" customFormat="1" ht="15" customHeight="1">
      <c r="B126" s="297"/>
      <c r="C126" s="254" t="s">
        <v>430</v>
      </c>
      <c r="D126" s="274"/>
      <c r="E126" s="274"/>
      <c r="F126" s="275" t="s">
        <v>427</v>
      </c>
      <c r="G126" s="254"/>
      <c r="H126" s="254" t="s">
        <v>467</v>
      </c>
      <c r="I126" s="254" t="s">
        <v>429</v>
      </c>
      <c r="J126" s="254">
        <v>120</v>
      </c>
      <c r="K126" s="300"/>
    </row>
    <row r="127" spans="2:11" s="1" customFormat="1" ht="15" customHeight="1">
      <c r="B127" s="297"/>
      <c r="C127" s="254" t="s">
        <v>476</v>
      </c>
      <c r="D127" s="254"/>
      <c r="E127" s="254"/>
      <c r="F127" s="275" t="s">
        <v>427</v>
      </c>
      <c r="G127" s="254"/>
      <c r="H127" s="254" t="s">
        <v>477</v>
      </c>
      <c r="I127" s="254" t="s">
        <v>429</v>
      </c>
      <c r="J127" s="254" t="s">
        <v>478</v>
      </c>
      <c r="K127" s="300"/>
    </row>
    <row r="128" spans="2:11" s="1" customFormat="1" ht="15" customHeight="1">
      <c r="B128" s="297"/>
      <c r="C128" s="254" t="s">
        <v>375</v>
      </c>
      <c r="D128" s="254"/>
      <c r="E128" s="254"/>
      <c r="F128" s="275" t="s">
        <v>427</v>
      </c>
      <c r="G128" s="254"/>
      <c r="H128" s="254" t="s">
        <v>479</v>
      </c>
      <c r="I128" s="254" t="s">
        <v>429</v>
      </c>
      <c r="J128" s="254" t="s">
        <v>478</v>
      </c>
      <c r="K128" s="300"/>
    </row>
    <row r="129" spans="2:11" s="1" customFormat="1" ht="15" customHeight="1">
      <c r="B129" s="297"/>
      <c r="C129" s="254" t="s">
        <v>438</v>
      </c>
      <c r="D129" s="254"/>
      <c r="E129" s="254"/>
      <c r="F129" s="275" t="s">
        <v>433</v>
      </c>
      <c r="G129" s="254"/>
      <c r="H129" s="254" t="s">
        <v>439</v>
      </c>
      <c r="I129" s="254" t="s">
        <v>429</v>
      </c>
      <c r="J129" s="254">
        <v>15</v>
      </c>
      <c r="K129" s="300"/>
    </row>
    <row r="130" spans="2:11" s="1" customFormat="1" ht="15" customHeight="1">
      <c r="B130" s="297"/>
      <c r="C130" s="278" t="s">
        <v>440</v>
      </c>
      <c r="D130" s="278"/>
      <c r="E130" s="278"/>
      <c r="F130" s="279" t="s">
        <v>433</v>
      </c>
      <c r="G130" s="278"/>
      <c r="H130" s="278" t="s">
        <v>441</v>
      </c>
      <c r="I130" s="278" t="s">
        <v>429</v>
      </c>
      <c r="J130" s="278">
        <v>15</v>
      </c>
      <c r="K130" s="300"/>
    </row>
    <row r="131" spans="2:11" s="1" customFormat="1" ht="15" customHeight="1">
      <c r="B131" s="297"/>
      <c r="C131" s="278" t="s">
        <v>442</v>
      </c>
      <c r="D131" s="278"/>
      <c r="E131" s="278"/>
      <c r="F131" s="279" t="s">
        <v>433</v>
      </c>
      <c r="G131" s="278"/>
      <c r="H131" s="278" t="s">
        <v>443</v>
      </c>
      <c r="I131" s="278" t="s">
        <v>429</v>
      </c>
      <c r="J131" s="278">
        <v>20</v>
      </c>
      <c r="K131" s="300"/>
    </row>
    <row r="132" spans="2:11" s="1" customFormat="1" ht="15" customHeight="1">
      <c r="B132" s="297"/>
      <c r="C132" s="278" t="s">
        <v>444</v>
      </c>
      <c r="D132" s="278"/>
      <c r="E132" s="278"/>
      <c r="F132" s="279" t="s">
        <v>433</v>
      </c>
      <c r="G132" s="278"/>
      <c r="H132" s="278" t="s">
        <v>445</v>
      </c>
      <c r="I132" s="278" t="s">
        <v>429</v>
      </c>
      <c r="J132" s="278">
        <v>20</v>
      </c>
      <c r="K132" s="300"/>
    </row>
    <row r="133" spans="2:11" s="1" customFormat="1" ht="15" customHeight="1">
      <c r="B133" s="297"/>
      <c r="C133" s="254" t="s">
        <v>432</v>
      </c>
      <c r="D133" s="254"/>
      <c r="E133" s="254"/>
      <c r="F133" s="275" t="s">
        <v>433</v>
      </c>
      <c r="G133" s="254"/>
      <c r="H133" s="254" t="s">
        <v>467</v>
      </c>
      <c r="I133" s="254" t="s">
        <v>429</v>
      </c>
      <c r="J133" s="254">
        <v>50</v>
      </c>
      <c r="K133" s="300"/>
    </row>
    <row r="134" spans="2:11" s="1" customFormat="1" ht="15" customHeight="1">
      <c r="B134" s="297"/>
      <c r="C134" s="254" t="s">
        <v>446</v>
      </c>
      <c r="D134" s="254"/>
      <c r="E134" s="254"/>
      <c r="F134" s="275" t="s">
        <v>433</v>
      </c>
      <c r="G134" s="254"/>
      <c r="H134" s="254" t="s">
        <v>467</v>
      </c>
      <c r="I134" s="254" t="s">
        <v>429</v>
      </c>
      <c r="J134" s="254">
        <v>50</v>
      </c>
      <c r="K134" s="300"/>
    </row>
    <row r="135" spans="2:11" s="1" customFormat="1" ht="15" customHeight="1">
      <c r="B135" s="297"/>
      <c r="C135" s="254" t="s">
        <v>452</v>
      </c>
      <c r="D135" s="254"/>
      <c r="E135" s="254"/>
      <c r="F135" s="275" t="s">
        <v>433</v>
      </c>
      <c r="G135" s="254"/>
      <c r="H135" s="254" t="s">
        <v>467</v>
      </c>
      <c r="I135" s="254" t="s">
        <v>429</v>
      </c>
      <c r="J135" s="254">
        <v>50</v>
      </c>
      <c r="K135" s="300"/>
    </row>
    <row r="136" spans="2:11" s="1" customFormat="1" ht="15" customHeight="1">
      <c r="B136" s="297"/>
      <c r="C136" s="254" t="s">
        <v>454</v>
      </c>
      <c r="D136" s="254"/>
      <c r="E136" s="254"/>
      <c r="F136" s="275" t="s">
        <v>433</v>
      </c>
      <c r="G136" s="254"/>
      <c r="H136" s="254" t="s">
        <v>467</v>
      </c>
      <c r="I136" s="254" t="s">
        <v>429</v>
      </c>
      <c r="J136" s="254">
        <v>50</v>
      </c>
      <c r="K136" s="300"/>
    </row>
    <row r="137" spans="2:11" s="1" customFormat="1" ht="15" customHeight="1">
      <c r="B137" s="297"/>
      <c r="C137" s="254" t="s">
        <v>455</v>
      </c>
      <c r="D137" s="254"/>
      <c r="E137" s="254"/>
      <c r="F137" s="275" t="s">
        <v>433</v>
      </c>
      <c r="G137" s="254"/>
      <c r="H137" s="254" t="s">
        <v>480</v>
      </c>
      <c r="I137" s="254" t="s">
        <v>429</v>
      </c>
      <c r="J137" s="254">
        <v>255</v>
      </c>
      <c r="K137" s="300"/>
    </row>
    <row r="138" spans="2:11" s="1" customFormat="1" ht="15" customHeight="1">
      <c r="B138" s="297"/>
      <c r="C138" s="254" t="s">
        <v>457</v>
      </c>
      <c r="D138" s="254"/>
      <c r="E138" s="254"/>
      <c r="F138" s="275" t="s">
        <v>427</v>
      </c>
      <c r="G138" s="254"/>
      <c r="H138" s="254" t="s">
        <v>481</v>
      </c>
      <c r="I138" s="254" t="s">
        <v>459</v>
      </c>
      <c r="J138" s="254"/>
      <c r="K138" s="300"/>
    </row>
    <row r="139" spans="2:11" s="1" customFormat="1" ht="15" customHeight="1">
      <c r="B139" s="297"/>
      <c r="C139" s="254" t="s">
        <v>460</v>
      </c>
      <c r="D139" s="254"/>
      <c r="E139" s="254"/>
      <c r="F139" s="275" t="s">
        <v>427</v>
      </c>
      <c r="G139" s="254"/>
      <c r="H139" s="254" t="s">
        <v>482</v>
      </c>
      <c r="I139" s="254" t="s">
        <v>462</v>
      </c>
      <c r="J139" s="254"/>
      <c r="K139" s="300"/>
    </row>
    <row r="140" spans="2:11" s="1" customFormat="1" ht="15" customHeight="1">
      <c r="B140" s="297"/>
      <c r="C140" s="254" t="s">
        <v>463</v>
      </c>
      <c r="D140" s="254"/>
      <c r="E140" s="254"/>
      <c r="F140" s="275" t="s">
        <v>427</v>
      </c>
      <c r="G140" s="254"/>
      <c r="H140" s="254" t="s">
        <v>463</v>
      </c>
      <c r="I140" s="254" t="s">
        <v>462</v>
      </c>
      <c r="J140" s="254"/>
      <c r="K140" s="300"/>
    </row>
    <row r="141" spans="2:11" s="1" customFormat="1" ht="15" customHeight="1">
      <c r="B141" s="297"/>
      <c r="C141" s="254" t="s">
        <v>39</v>
      </c>
      <c r="D141" s="254"/>
      <c r="E141" s="254"/>
      <c r="F141" s="275" t="s">
        <v>427</v>
      </c>
      <c r="G141" s="254"/>
      <c r="H141" s="254" t="s">
        <v>483</v>
      </c>
      <c r="I141" s="254" t="s">
        <v>462</v>
      </c>
      <c r="J141" s="254"/>
      <c r="K141" s="300"/>
    </row>
    <row r="142" spans="2:11" s="1" customFormat="1" ht="15" customHeight="1">
      <c r="B142" s="297"/>
      <c r="C142" s="254" t="s">
        <v>484</v>
      </c>
      <c r="D142" s="254"/>
      <c r="E142" s="254"/>
      <c r="F142" s="275" t="s">
        <v>427</v>
      </c>
      <c r="G142" s="254"/>
      <c r="H142" s="254" t="s">
        <v>485</v>
      </c>
      <c r="I142" s="254" t="s">
        <v>462</v>
      </c>
      <c r="J142" s="254"/>
      <c r="K142" s="300"/>
    </row>
    <row r="143" spans="2:11" s="1" customFormat="1" ht="15" customHeight="1">
      <c r="B143" s="301"/>
      <c r="C143" s="302"/>
      <c r="D143" s="302"/>
      <c r="E143" s="302"/>
      <c r="F143" s="302"/>
      <c r="G143" s="302"/>
      <c r="H143" s="302"/>
      <c r="I143" s="302"/>
      <c r="J143" s="302"/>
      <c r="K143" s="303"/>
    </row>
    <row r="144" spans="2:11" s="1" customFormat="1" ht="18.75" customHeight="1">
      <c r="B144" s="288"/>
      <c r="C144" s="288"/>
      <c r="D144" s="288"/>
      <c r="E144" s="288"/>
      <c r="F144" s="289"/>
      <c r="G144" s="288"/>
      <c r="H144" s="288"/>
      <c r="I144" s="288"/>
      <c r="J144" s="288"/>
      <c r="K144" s="288"/>
    </row>
    <row r="145" spans="2:11" s="1" customFormat="1" ht="18.75" customHeight="1"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</row>
    <row r="146" spans="2:11" s="1" customFormat="1" ht="7.5" customHeight="1">
      <c r="B146" s="262"/>
      <c r="C146" s="263"/>
      <c r="D146" s="263"/>
      <c r="E146" s="263"/>
      <c r="F146" s="263"/>
      <c r="G146" s="263"/>
      <c r="H146" s="263"/>
      <c r="I146" s="263"/>
      <c r="J146" s="263"/>
      <c r="K146" s="264"/>
    </row>
    <row r="147" spans="2:11" s="1" customFormat="1" ht="45" customHeight="1">
      <c r="B147" s="265"/>
      <c r="C147" s="373" t="s">
        <v>486</v>
      </c>
      <c r="D147" s="373"/>
      <c r="E147" s="373"/>
      <c r="F147" s="373"/>
      <c r="G147" s="373"/>
      <c r="H147" s="373"/>
      <c r="I147" s="373"/>
      <c r="J147" s="373"/>
      <c r="K147" s="266"/>
    </row>
    <row r="148" spans="2:11" s="1" customFormat="1" ht="17.25" customHeight="1">
      <c r="B148" s="265"/>
      <c r="C148" s="267" t="s">
        <v>421</v>
      </c>
      <c r="D148" s="267"/>
      <c r="E148" s="267"/>
      <c r="F148" s="267" t="s">
        <v>422</v>
      </c>
      <c r="G148" s="268"/>
      <c r="H148" s="267" t="s">
        <v>55</v>
      </c>
      <c r="I148" s="267" t="s">
        <v>58</v>
      </c>
      <c r="J148" s="267" t="s">
        <v>423</v>
      </c>
      <c r="K148" s="266"/>
    </row>
    <row r="149" spans="2:11" s="1" customFormat="1" ht="17.25" customHeight="1">
      <c r="B149" s="265"/>
      <c r="C149" s="269" t="s">
        <v>424</v>
      </c>
      <c r="D149" s="269"/>
      <c r="E149" s="269"/>
      <c r="F149" s="270" t="s">
        <v>425</v>
      </c>
      <c r="G149" s="271"/>
      <c r="H149" s="269"/>
      <c r="I149" s="269"/>
      <c r="J149" s="269" t="s">
        <v>426</v>
      </c>
      <c r="K149" s="266"/>
    </row>
    <row r="150" spans="2:11" s="1" customFormat="1" ht="5.25" customHeight="1">
      <c r="B150" s="277"/>
      <c r="C150" s="272"/>
      <c r="D150" s="272"/>
      <c r="E150" s="272"/>
      <c r="F150" s="272"/>
      <c r="G150" s="273"/>
      <c r="H150" s="272"/>
      <c r="I150" s="272"/>
      <c r="J150" s="272"/>
      <c r="K150" s="300"/>
    </row>
    <row r="151" spans="2:11" s="1" customFormat="1" ht="15" customHeight="1">
      <c r="B151" s="277"/>
      <c r="C151" s="304" t="s">
        <v>430</v>
      </c>
      <c r="D151" s="254"/>
      <c r="E151" s="254"/>
      <c r="F151" s="305" t="s">
        <v>427</v>
      </c>
      <c r="G151" s="254"/>
      <c r="H151" s="304" t="s">
        <v>467</v>
      </c>
      <c r="I151" s="304" t="s">
        <v>429</v>
      </c>
      <c r="J151" s="304">
        <v>120</v>
      </c>
      <c r="K151" s="300"/>
    </row>
    <row r="152" spans="2:11" s="1" customFormat="1" ht="15" customHeight="1">
      <c r="B152" s="277"/>
      <c r="C152" s="304" t="s">
        <v>476</v>
      </c>
      <c r="D152" s="254"/>
      <c r="E152" s="254"/>
      <c r="F152" s="305" t="s">
        <v>427</v>
      </c>
      <c r="G152" s="254"/>
      <c r="H152" s="304" t="s">
        <v>487</v>
      </c>
      <c r="I152" s="304" t="s">
        <v>429</v>
      </c>
      <c r="J152" s="304" t="s">
        <v>478</v>
      </c>
      <c r="K152" s="300"/>
    </row>
    <row r="153" spans="2:11" s="1" customFormat="1" ht="15" customHeight="1">
      <c r="B153" s="277"/>
      <c r="C153" s="304" t="s">
        <v>375</v>
      </c>
      <c r="D153" s="254"/>
      <c r="E153" s="254"/>
      <c r="F153" s="305" t="s">
        <v>427</v>
      </c>
      <c r="G153" s="254"/>
      <c r="H153" s="304" t="s">
        <v>488</v>
      </c>
      <c r="I153" s="304" t="s">
        <v>429</v>
      </c>
      <c r="J153" s="304" t="s">
        <v>478</v>
      </c>
      <c r="K153" s="300"/>
    </row>
    <row r="154" spans="2:11" s="1" customFormat="1" ht="15" customHeight="1">
      <c r="B154" s="277"/>
      <c r="C154" s="304" t="s">
        <v>432</v>
      </c>
      <c r="D154" s="254"/>
      <c r="E154" s="254"/>
      <c r="F154" s="305" t="s">
        <v>433</v>
      </c>
      <c r="G154" s="254"/>
      <c r="H154" s="304" t="s">
        <v>467</v>
      </c>
      <c r="I154" s="304" t="s">
        <v>429</v>
      </c>
      <c r="J154" s="304">
        <v>50</v>
      </c>
      <c r="K154" s="300"/>
    </row>
    <row r="155" spans="2:11" s="1" customFormat="1" ht="15" customHeight="1">
      <c r="B155" s="277"/>
      <c r="C155" s="304" t="s">
        <v>435</v>
      </c>
      <c r="D155" s="254"/>
      <c r="E155" s="254"/>
      <c r="F155" s="305" t="s">
        <v>427</v>
      </c>
      <c r="G155" s="254"/>
      <c r="H155" s="304" t="s">
        <v>467</v>
      </c>
      <c r="I155" s="304" t="s">
        <v>437</v>
      </c>
      <c r="J155" s="304"/>
      <c r="K155" s="300"/>
    </row>
    <row r="156" spans="2:11" s="1" customFormat="1" ht="15" customHeight="1">
      <c r="B156" s="277"/>
      <c r="C156" s="304" t="s">
        <v>446</v>
      </c>
      <c r="D156" s="254"/>
      <c r="E156" s="254"/>
      <c r="F156" s="305" t="s">
        <v>433</v>
      </c>
      <c r="G156" s="254"/>
      <c r="H156" s="304" t="s">
        <v>467</v>
      </c>
      <c r="I156" s="304" t="s">
        <v>429</v>
      </c>
      <c r="J156" s="304">
        <v>50</v>
      </c>
      <c r="K156" s="300"/>
    </row>
    <row r="157" spans="2:11" s="1" customFormat="1" ht="15" customHeight="1">
      <c r="B157" s="277"/>
      <c r="C157" s="304" t="s">
        <v>454</v>
      </c>
      <c r="D157" s="254"/>
      <c r="E157" s="254"/>
      <c r="F157" s="305" t="s">
        <v>433</v>
      </c>
      <c r="G157" s="254"/>
      <c r="H157" s="304" t="s">
        <v>467</v>
      </c>
      <c r="I157" s="304" t="s">
        <v>429</v>
      </c>
      <c r="J157" s="304">
        <v>50</v>
      </c>
      <c r="K157" s="300"/>
    </row>
    <row r="158" spans="2:11" s="1" customFormat="1" ht="15" customHeight="1">
      <c r="B158" s="277"/>
      <c r="C158" s="304" t="s">
        <v>452</v>
      </c>
      <c r="D158" s="254"/>
      <c r="E158" s="254"/>
      <c r="F158" s="305" t="s">
        <v>433</v>
      </c>
      <c r="G158" s="254"/>
      <c r="H158" s="304" t="s">
        <v>467</v>
      </c>
      <c r="I158" s="304" t="s">
        <v>429</v>
      </c>
      <c r="J158" s="304">
        <v>50</v>
      </c>
      <c r="K158" s="300"/>
    </row>
    <row r="159" spans="2:11" s="1" customFormat="1" ht="15" customHeight="1">
      <c r="B159" s="277"/>
      <c r="C159" s="304" t="s">
        <v>93</v>
      </c>
      <c r="D159" s="254"/>
      <c r="E159" s="254"/>
      <c r="F159" s="305" t="s">
        <v>427</v>
      </c>
      <c r="G159" s="254"/>
      <c r="H159" s="304" t="s">
        <v>489</v>
      </c>
      <c r="I159" s="304" t="s">
        <v>429</v>
      </c>
      <c r="J159" s="304" t="s">
        <v>490</v>
      </c>
      <c r="K159" s="300"/>
    </row>
    <row r="160" spans="2:11" s="1" customFormat="1" ht="15" customHeight="1">
      <c r="B160" s="277"/>
      <c r="C160" s="304" t="s">
        <v>491</v>
      </c>
      <c r="D160" s="254"/>
      <c r="E160" s="254"/>
      <c r="F160" s="305" t="s">
        <v>427</v>
      </c>
      <c r="G160" s="254"/>
      <c r="H160" s="304" t="s">
        <v>492</v>
      </c>
      <c r="I160" s="304" t="s">
        <v>462</v>
      </c>
      <c r="J160" s="304"/>
      <c r="K160" s="300"/>
    </row>
    <row r="161" spans="2:11" s="1" customFormat="1" ht="15" customHeight="1">
      <c r="B161" s="306"/>
      <c r="C161" s="286"/>
      <c r="D161" s="286"/>
      <c r="E161" s="286"/>
      <c r="F161" s="286"/>
      <c r="G161" s="286"/>
      <c r="H161" s="286"/>
      <c r="I161" s="286"/>
      <c r="J161" s="286"/>
      <c r="K161" s="307"/>
    </row>
    <row r="162" spans="2:11" s="1" customFormat="1" ht="18.75" customHeight="1">
      <c r="B162" s="288"/>
      <c r="C162" s="298"/>
      <c r="D162" s="298"/>
      <c r="E162" s="298"/>
      <c r="F162" s="308"/>
      <c r="G162" s="298"/>
      <c r="H162" s="298"/>
      <c r="I162" s="298"/>
      <c r="J162" s="298"/>
      <c r="K162" s="288"/>
    </row>
    <row r="163" spans="2:11" s="1" customFormat="1" ht="18.75" customHeight="1"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</row>
    <row r="164" spans="2:11" s="1" customFormat="1" ht="7.5" customHeight="1">
      <c r="B164" s="243"/>
      <c r="C164" s="244"/>
      <c r="D164" s="244"/>
      <c r="E164" s="244"/>
      <c r="F164" s="244"/>
      <c r="G164" s="244"/>
      <c r="H164" s="244"/>
      <c r="I164" s="244"/>
      <c r="J164" s="244"/>
      <c r="K164" s="245"/>
    </row>
    <row r="165" spans="2:11" s="1" customFormat="1" ht="45" customHeight="1">
      <c r="B165" s="246"/>
      <c r="C165" s="374" t="s">
        <v>493</v>
      </c>
      <c r="D165" s="374"/>
      <c r="E165" s="374"/>
      <c r="F165" s="374"/>
      <c r="G165" s="374"/>
      <c r="H165" s="374"/>
      <c r="I165" s="374"/>
      <c r="J165" s="374"/>
      <c r="K165" s="247"/>
    </row>
    <row r="166" spans="2:11" s="1" customFormat="1" ht="17.25" customHeight="1">
      <c r="B166" s="246"/>
      <c r="C166" s="267" t="s">
        <v>421</v>
      </c>
      <c r="D166" s="267"/>
      <c r="E166" s="267"/>
      <c r="F166" s="267" t="s">
        <v>422</v>
      </c>
      <c r="G166" s="309"/>
      <c r="H166" s="310" t="s">
        <v>55</v>
      </c>
      <c r="I166" s="310" t="s">
        <v>58</v>
      </c>
      <c r="J166" s="267" t="s">
        <v>423</v>
      </c>
      <c r="K166" s="247"/>
    </row>
    <row r="167" spans="2:11" s="1" customFormat="1" ht="17.25" customHeight="1">
      <c r="B167" s="248"/>
      <c r="C167" s="269" t="s">
        <v>424</v>
      </c>
      <c r="D167" s="269"/>
      <c r="E167" s="269"/>
      <c r="F167" s="270" t="s">
        <v>425</v>
      </c>
      <c r="G167" s="311"/>
      <c r="H167" s="312"/>
      <c r="I167" s="312"/>
      <c r="J167" s="269" t="s">
        <v>426</v>
      </c>
      <c r="K167" s="249"/>
    </row>
    <row r="168" spans="2:11" s="1" customFormat="1" ht="5.25" customHeight="1">
      <c r="B168" s="277"/>
      <c r="C168" s="272"/>
      <c r="D168" s="272"/>
      <c r="E168" s="272"/>
      <c r="F168" s="272"/>
      <c r="G168" s="273"/>
      <c r="H168" s="272"/>
      <c r="I168" s="272"/>
      <c r="J168" s="272"/>
      <c r="K168" s="300"/>
    </row>
    <row r="169" spans="2:11" s="1" customFormat="1" ht="15" customHeight="1">
      <c r="B169" s="277"/>
      <c r="C169" s="254" t="s">
        <v>430</v>
      </c>
      <c r="D169" s="254"/>
      <c r="E169" s="254"/>
      <c r="F169" s="275" t="s">
        <v>427</v>
      </c>
      <c r="G169" s="254"/>
      <c r="H169" s="254" t="s">
        <v>467</v>
      </c>
      <c r="I169" s="254" t="s">
        <v>429</v>
      </c>
      <c r="J169" s="254">
        <v>120</v>
      </c>
      <c r="K169" s="300"/>
    </row>
    <row r="170" spans="2:11" s="1" customFormat="1" ht="15" customHeight="1">
      <c r="B170" s="277"/>
      <c r="C170" s="254" t="s">
        <v>476</v>
      </c>
      <c r="D170" s="254"/>
      <c r="E170" s="254"/>
      <c r="F170" s="275" t="s">
        <v>427</v>
      </c>
      <c r="G170" s="254"/>
      <c r="H170" s="254" t="s">
        <v>477</v>
      </c>
      <c r="I170" s="254" t="s">
        <v>429</v>
      </c>
      <c r="J170" s="254" t="s">
        <v>478</v>
      </c>
      <c r="K170" s="300"/>
    </row>
    <row r="171" spans="2:11" s="1" customFormat="1" ht="15" customHeight="1">
      <c r="B171" s="277"/>
      <c r="C171" s="254" t="s">
        <v>375</v>
      </c>
      <c r="D171" s="254"/>
      <c r="E171" s="254"/>
      <c r="F171" s="275" t="s">
        <v>427</v>
      </c>
      <c r="G171" s="254"/>
      <c r="H171" s="254" t="s">
        <v>494</v>
      </c>
      <c r="I171" s="254" t="s">
        <v>429</v>
      </c>
      <c r="J171" s="254" t="s">
        <v>478</v>
      </c>
      <c r="K171" s="300"/>
    </row>
    <row r="172" spans="2:11" s="1" customFormat="1" ht="15" customHeight="1">
      <c r="B172" s="277"/>
      <c r="C172" s="254" t="s">
        <v>432</v>
      </c>
      <c r="D172" s="254"/>
      <c r="E172" s="254"/>
      <c r="F172" s="275" t="s">
        <v>433</v>
      </c>
      <c r="G172" s="254"/>
      <c r="H172" s="254" t="s">
        <v>494</v>
      </c>
      <c r="I172" s="254" t="s">
        <v>429</v>
      </c>
      <c r="J172" s="254">
        <v>50</v>
      </c>
      <c r="K172" s="300"/>
    </row>
    <row r="173" spans="2:11" s="1" customFormat="1" ht="15" customHeight="1">
      <c r="B173" s="277"/>
      <c r="C173" s="254" t="s">
        <v>435</v>
      </c>
      <c r="D173" s="254"/>
      <c r="E173" s="254"/>
      <c r="F173" s="275" t="s">
        <v>427</v>
      </c>
      <c r="G173" s="254"/>
      <c r="H173" s="254" t="s">
        <v>494</v>
      </c>
      <c r="I173" s="254" t="s">
        <v>437</v>
      </c>
      <c r="J173" s="254"/>
      <c r="K173" s="300"/>
    </row>
    <row r="174" spans="2:11" s="1" customFormat="1" ht="15" customHeight="1">
      <c r="B174" s="277"/>
      <c r="C174" s="254" t="s">
        <v>446</v>
      </c>
      <c r="D174" s="254"/>
      <c r="E174" s="254"/>
      <c r="F174" s="275" t="s">
        <v>433</v>
      </c>
      <c r="G174" s="254"/>
      <c r="H174" s="254" t="s">
        <v>494</v>
      </c>
      <c r="I174" s="254" t="s">
        <v>429</v>
      </c>
      <c r="J174" s="254">
        <v>50</v>
      </c>
      <c r="K174" s="300"/>
    </row>
    <row r="175" spans="2:11" s="1" customFormat="1" ht="15" customHeight="1">
      <c r="B175" s="277"/>
      <c r="C175" s="254" t="s">
        <v>454</v>
      </c>
      <c r="D175" s="254"/>
      <c r="E175" s="254"/>
      <c r="F175" s="275" t="s">
        <v>433</v>
      </c>
      <c r="G175" s="254"/>
      <c r="H175" s="254" t="s">
        <v>494</v>
      </c>
      <c r="I175" s="254" t="s">
        <v>429</v>
      </c>
      <c r="J175" s="254">
        <v>50</v>
      </c>
      <c r="K175" s="300"/>
    </row>
    <row r="176" spans="2:11" s="1" customFormat="1" ht="15" customHeight="1">
      <c r="B176" s="277"/>
      <c r="C176" s="254" t="s">
        <v>452</v>
      </c>
      <c r="D176" s="254"/>
      <c r="E176" s="254"/>
      <c r="F176" s="275" t="s">
        <v>433</v>
      </c>
      <c r="G176" s="254"/>
      <c r="H176" s="254" t="s">
        <v>494</v>
      </c>
      <c r="I176" s="254" t="s">
        <v>429</v>
      </c>
      <c r="J176" s="254">
        <v>50</v>
      </c>
      <c r="K176" s="300"/>
    </row>
    <row r="177" spans="2:11" s="1" customFormat="1" ht="15" customHeight="1">
      <c r="B177" s="277"/>
      <c r="C177" s="254" t="s">
        <v>105</v>
      </c>
      <c r="D177" s="254"/>
      <c r="E177" s="254"/>
      <c r="F177" s="275" t="s">
        <v>427</v>
      </c>
      <c r="G177" s="254"/>
      <c r="H177" s="254" t="s">
        <v>495</v>
      </c>
      <c r="I177" s="254" t="s">
        <v>496</v>
      </c>
      <c r="J177" s="254"/>
      <c r="K177" s="300"/>
    </row>
    <row r="178" spans="2:11" s="1" customFormat="1" ht="15" customHeight="1">
      <c r="B178" s="277"/>
      <c r="C178" s="254" t="s">
        <v>58</v>
      </c>
      <c r="D178" s="254"/>
      <c r="E178" s="254"/>
      <c r="F178" s="275" t="s">
        <v>427</v>
      </c>
      <c r="G178" s="254"/>
      <c r="H178" s="254" t="s">
        <v>497</v>
      </c>
      <c r="I178" s="254" t="s">
        <v>498</v>
      </c>
      <c r="J178" s="254">
        <v>1</v>
      </c>
      <c r="K178" s="300"/>
    </row>
    <row r="179" spans="2:11" s="1" customFormat="1" ht="15" customHeight="1">
      <c r="B179" s="277"/>
      <c r="C179" s="254" t="s">
        <v>54</v>
      </c>
      <c r="D179" s="254"/>
      <c r="E179" s="254"/>
      <c r="F179" s="275" t="s">
        <v>427</v>
      </c>
      <c r="G179" s="254"/>
      <c r="H179" s="254" t="s">
        <v>499</v>
      </c>
      <c r="I179" s="254" t="s">
        <v>429</v>
      </c>
      <c r="J179" s="254">
        <v>20</v>
      </c>
      <c r="K179" s="300"/>
    </row>
    <row r="180" spans="2:11" s="1" customFormat="1" ht="15" customHeight="1">
      <c r="B180" s="277"/>
      <c r="C180" s="254" t="s">
        <v>55</v>
      </c>
      <c r="D180" s="254"/>
      <c r="E180" s="254"/>
      <c r="F180" s="275" t="s">
        <v>427</v>
      </c>
      <c r="G180" s="254"/>
      <c r="H180" s="254" t="s">
        <v>500</v>
      </c>
      <c r="I180" s="254" t="s">
        <v>429</v>
      </c>
      <c r="J180" s="254">
        <v>255</v>
      </c>
      <c r="K180" s="300"/>
    </row>
    <row r="181" spans="2:11" s="1" customFormat="1" ht="15" customHeight="1">
      <c r="B181" s="277"/>
      <c r="C181" s="254" t="s">
        <v>106</v>
      </c>
      <c r="D181" s="254"/>
      <c r="E181" s="254"/>
      <c r="F181" s="275" t="s">
        <v>427</v>
      </c>
      <c r="G181" s="254"/>
      <c r="H181" s="254" t="s">
        <v>391</v>
      </c>
      <c r="I181" s="254" t="s">
        <v>429</v>
      </c>
      <c r="J181" s="254">
        <v>10</v>
      </c>
      <c r="K181" s="300"/>
    </row>
    <row r="182" spans="2:11" s="1" customFormat="1" ht="15" customHeight="1">
      <c r="B182" s="277"/>
      <c r="C182" s="254" t="s">
        <v>107</v>
      </c>
      <c r="D182" s="254"/>
      <c r="E182" s="254"/>
      <c r="F182" s="275" t="s">
        <v>427</v>
      </c>
      <c r="G182" s="254"/>
      <c r="H182" s="254" t="s">
        <v>501</v>
      </c>
      <c r="I182" s="254" t="s">
        <v>462</v>
      </c>
      <c r="J182" s="254"/>
      <c r="K182" s="300"/>
    </row>
    <row r="183" spans="2:11" s="1" customFormat="1" ht="15" customHeight="1">
      <c r="B183" s="277"/>
      <c r="C183" s="254" t="s">
        <v>502</v>
      </c>
      <c r="D183" s="254"/>
      <c r="E183" s="254"/>
      <c r="F183" s="275" t="s">
        <v>427</v>
      </c>
      <c r="G183" s="254"/>
      <c r="H183" s="254" t="s">
        <v>503</v>
      </c>
      <c r="I183" s="254" t="s">
        <v>462</v>
      </c>
      <c r="J183" s="254"/>
      <c r="K183" s="300"/>
    </row>
    <row r="184" spans="2:11" s="1" customFormat="1" ht="15" customHeight="1">
      <c r="B184" s="277"/>
      <c r="C184" s="254" t="s">
        <v>491</v>
      </c>
      <c r="D184" s="254"/>
      <c r="E184" s="254"/>
      <c r="F184" s="275" t="s">
        <v>427</v>
      </c>
      <c r="G184" s="254"/>
      <c r="H184" s="254" t="s">
        <v>504</v>
      </c>
      <c r="I184" s="254" t="s">
        <v>462</v>
      </c>
      <c r="J184" s="254"/>
      <c r="K184" s="300"/>
    </row>
    <row r="185" spans="2:11" s="1" customFormat="1" ht="15" customHeight="1">
      <c r="B185" s="277"/>
      <c r="C185" s="254" t="s">
        <v>109</v>
      </c>
      <c r="D185" s="254"/>
      <c r="E185" s="254"/>
      <c r="F185" s="275" t="s">
        <v>433</v>
      </c>
      <c r="G185" s="254"/>
      <c r="H185" s="254" t="s">
        <v>505</v>
      </c>
      <c r="I185" s="254" t="s">
        <v>429</v>
      </c>
      <c r="J185" s="254">
        <v>50</v>
      </c>
      <c r="K185" s="300"/>
    </row>
    <row r="186" spans="2:11" s="1" customFormat="1" ht="15" customHeight="1">
      <c r="B186" s="277"/>
      <c r="C186" s="254" t="s">
        <v>506</v>
      </c>
      <c r="D186" s="254"/>
      <c r="E186" s="254"/>
      <c r="F186" s="275" t="s">
        <v>433</v>
      </c>
      <c r="G186" s="254"/>
      <c r="H186" s="254" t="s">
        <v>507</v>
      </c>
      <c r="I186" s="254" t="s">
        <v>508</v>
      </c>
      <c r="J186" s="254"/>
      <c r="K186" s="300"/>
    </row>
    <row r="187" spans="2:11" s="1" customFormat="1" ht="15" customHeight="1">
      <c r="B187" s="277"/>
      <c r="C187" s="254" t="s">
        <v>509</v>
      </c>
      <c r="D187" s="254"/>
      <c r="E187" s="254"/>
      <c r="F187" s="275" t="s">
        <v>433</v>
      </c>
      <c r="G187" s="254"/>
      <c r="H187" s="254" t="s">
        <v>510</v>
      </c>
      <c r="I187" s="254" t="s">
        <v>508</v>
      </c>
      <c r="J187" s="254"/>
      <c r="K187" s="300"/>
    </row>
    <row r="188" spans="2:11" s="1" customFormat="1" ht="15" customHeight="1">
      <c r="B188" s="277"/>
      <c r="C188" s="254" t="s">
        <v>511</v>
      </c>
      <c r="D188" s="254"/>
      <c r="E188" s="254"/>
      <c r="F188" s="275" t="s">
        <v>433</v>
      </c>
      <c r="G188" s="254"/>
      <c r="H188" s="254" t="s">
        <v>512</v>
      </c>
      <c r="I188" s="254" t="s">
        <v>508</v>
      </c>
      <c r="J188" s="254"/>
      <c r="K188" s="300"/>
    </row>
    <row r="189" spans="2:11" s="1" customFormat="1" ht="15" customHeight="1">
      <c r="B189" s="277"/>
      <c r="C189" s="313" t="s">
        <v>513</v>
      </c>
      <c r="D189" s="254"/>
      <c r="E189" s="254"/>
      <c r="F189" s="275" t="s">
        <v>433</v>
      </c>
      <c r="G189" s="254"/>
      <c r="H189" s="254" t="s">
        <v>514</v>
      </c>
      <c r="I189" s="254" t="s">
        <v>515</v>
      </c>
      <c r="J189" s="314" t="s">
        <v>516</v>
      </c>
      <c r="K189" s="300"/>
    </row>
    <row r="190" spans="2:11" s="1" customFormat="1" ht="15" customHeight="1">
      <c r="B190" s="277"/>
      <c r="C190" s="313" t="s">
        <v>43</v>
      </c>
      <c r="D190" s="254"/>
      <c r="E190" s="254"/>
      <c r="F190" s="275" t="s">
        <v>427</v>
      </c>
      <c r="G190" s="254"/>
      <c r="H190" s="251" t="s">
        <v>517</v>
      </c>
      <c r="I190" s="254" t="s">
        <v>518</v>
      </c>
      <c r="J190" s="254"/>
      <c r="K190" s="300"/>
    </row>
    <row r="191" spans="2:11" s="1" customFormat="1" ht="15" customHeight="1">
      <c r="B191" s="277"/>
      <c r="C191" s="313" t="s">
        <v>519</v>
      </c>
      <c r="D191" s="254"/>
      <c r="E191" s="254"/>
      <c r="F191" s="275" t="s">
        <v>427</v>
      </c>
      <c r="G191" s="254"/>
      <c r="H191" s="254" t="s">
        <v>520</v>
      </c>
      <c r="I191" s="254" t="s">
        <v>462</v>
      </c>
      <c r="J191" s="254"/>
      <c r="K191" s="300"/>
    </row>
    <row r="192" spans="2:11" s="1" customFormat="1" ht="15" customHeight="1">
      <c r="B192" s="277"/>
      <c r="C192" s="313" t="s">
        <v>521</v>
      </c>
      <c r="D192" s="254"/>
      <c r="E192" s="254"/>
      <c r="F192" s="275" t="s">
        <v>427</v>
      </c>
      <c r="G192" s="254"/>
      <c r="H192" s="254" t="s">
        <v>522</v>
      </c>
      <c r="I192" s="254" t="s">
        <v>462</v>
      </c>
      <c r="J192" s="254"/>
      <c r="K192" s="300"/>
    </row>
    <row r="193" spans="2:11" s="1" customFormat="1" ht="15" customHeight="1">
      <c r="B193" s="277"/>
      <c r="C193" s="313" t="s">
        <v>523</v>
      </c>
      <c r="D193" s="254"/>
      <c r="E193" s="254"/>
      <c r="F193" s="275" t="s">
        <v>433</v>
      </c>
      <c r="G193" s="254"/>
      <c r="H193" s="254" t="s">
        <v>524</v>
      </c>
      <c r="I193" s="254" t="s">
        <v>462</v>
      </c>
      <c r="J193" s="254"/>
      <c r="K193" s="300"/>
    </row>
    <row r="194" spans="2:11" s="1" customFormat="1" ht="15" customHeight="1">
      <c r="B194" s="306"/>
      <c r="C194" s="315"/>
      <c r="D194" s="286"/>
      <c r="E194" s="286"/>
      <c r="F194" s="286"/>
      <c r="G194" s="286"/>
      <c r="H194" s="286"/>
      <c r="I194" s="286"/>
      <c r="J194" s="286"/>
      <c r="K194" s="307"/>
    </row>
    <row r="195" spans="2:11" s="1" customFormat="1" ht="18.75" customHeight="1">
      <c r="B195" s="288"/>
      <c r="C195" s="298"/>
      <c r="D195" s="298"/>
      <c r="E195" s="298"/>
      <c r="F195" s="308"/>
      <c r="G195" s="298"/>
      <c r="H195" s="298"/>
      <c r="I195" s="298"/>
      <c r="J195" s="298"/>
      <c r="K195" s="288"/>
    </row>
    <row r="196" spans="2:11" s="1" customFormat="1" ht="18.75" customHeight="1">
      <c r="B196" s="288"/>
      <c r="C196" s="298"/>
      <c r="D196" s="298"/>
      <c r="E196" s="298"/>
      <c r="F196" s="308"/>
      <c r="G196" s="298"/>
      <c r="H196" s="298"/>
      <c r="I196" s="298"/>
      <c r="J196" s="298"/>
      <c r="K196" s="288"/>
    </row>
    <row r="197" spans="2:11" s="1" customFormat="1" ht="18.75" customHeight="1"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</row>
    <row r="198" spans="2:11" s="1" customFormat="1" ht="12">
      <c r="B198" s="243"/>
      <c r="C198" s="244"/>
      <c r="D198" s="244"/>
      <c r="E198" s="244"/>
      <c r="F198" s="244"/>
      <c r="G198" s="244"/>
      <c r="H198" s="244"/>
      <c r="I198" s="244"/>
      <c r="J198" s="244"/>
      <c r="K198" s="245"/>
    </row>
    <row r="199" spans="2:11" s="1" customFormat="1" ht="22.2">
      <c r="B199" s="246"/>
      <c r="C199" s="374" t="s">
        <v>525</v>
      </c>
      <c r="D199" s="374"/>
      <c r="E199" s="374"/>
      <c r="F199" s="374"/>
      <c r="G199" s="374"/>
      <c r="H199" s="374"/>
      <c r="I199" s="374"/>
      <c r="J199" s="374"/>
      <c r="K199" s="247"/>
    </row>
    <row r="200" spans="2:11" s="1" customFormat="1" ht="25.5" customHeight="1">
      <c r="B200" s="246"/>
      <c r="C200" s="316" t="s">
        <v>526</v>
      </c>
      <c r="D200" s="316"/>
      <c r="E200" s="316"/>
      <c r="F200" s="316" t="s">
        <v>527</v>
      </c>
      <c r="G200" s="317"/>
      <c r="H200" s="375" t="s">
        <v>528</v>
      </c>
      <c r="I200" s="375"/>
      <c r="J200" s="375"/>
      <c r="K200" s="247"/>
    </row>
    <row r="201" spans="2:11" s="1" customFormat="1" ht="5.25" customHeight="1">
      <c r="B201" s="277"/>
      <c r="C201" s="272"/>
      <c r="D201" s="272"/>
      <c r="E201" s="272"/>
      <c r="F201" s="272"/>
      <c r="G201" s="298"/>
      <c r="H201" s="272"/>
      <c r="I201" s="272"/>
      <c r="J201" s="272"/>
      <c r="K201" s="300"/>
    </row>
    <row r="202" spans="2:11" s="1" customFormat="1" ht="15" customHeight="1">
      <c r="B202" s="277"/>
      <c r="C202" s="254" t="s">
        <v>518</v>
      </c>
      <c r="D202" s="254"/>
      <c r="E202" s="254"/>
      <c r="F202" s="275" t="s">
        <v>44</v>
      </c>
      <c r="G202" s="254"/>
      <c r="H202" s="376" t="s">
        <v>529</v>
      </c>
      <c r="I202" s="376"/>
      <c r="J202" s="376"/>
      <c r="K202" s="300"/>
    </row>
    <row r="203" spans="2:11" s="1" customFormat="1" ht="15" customHeight="1">
      <c r="B203" s="277"/>
      <c r="C203" s="254"/>
      <c r="D203" s="254"/>
      <c r="E203" s="254"/>
      <c r="F203" s="275" t="s">
        <v>45</v>
      </c>
      <c r="G203" s="254"/>
      <c r="H203" s="376" t="s">
        <v>530</v>
      </c>
      <c r="I203" s="376"/>
      <c r="J203" s="376"/>
      <c r="K203" s="300"/>
    </row>
    <row r="204" spans="2:11" s="1" customFormat="1" ht="15" customHeight="1">
      <c r="B204" s="277"/>
      <c r="C204" s="254"/>
      <c r="D204" s="254"/>
      <c r="E204" s="254"/>
      <c r="F204" s="275" t="s">
        <v>48</v>
      </c>
      <c r="G204" s="254"/>
      <c r="H204" s="376" t="s">
        <v>531</v>
      </c>
      <c r="I204" s="376"/>
      <c r="J204" s="376"/>
      <c r="K204" s="300"/>
    </row>
    <row r="205" spans="2:11" s="1" customFormat="1" ht="15" customHeight="1">
      <c r="B205" s="277"/>
      <c r="C205" s="254"/>
      <c r="D205" s="254"/>
      <c r="E205" s="254"/>
      <c r="F205" s="275" t="s">
        <v>46</v>
      </c>
      <c r="G205" s="254"/>
      <c r="H205" s="376" t="s">
        <v>532</v>
      </c>
      <c r="I205" s="376"/>
      <c r="J205" s="376"/>
      <c r="K205" s="300"/>
    </row>
    <row r="206" spans="2:11" s="1" customFormat="1" ht="15" customHeight="1">
      <c r="B206" s="277"/>
      <c r="C206" s="254"/>
      <c r="D206" s="254"/>
      <c r="E206" s="254"/>
      <c r="F206" s="275" t="s">
        <v>47</v>
      </c>
      <c r="G206" s="254"/>
      <c r="H206" s="376" t="s">
        <v>533</v>
      </c>
      <c r="I206" s="376"/>
      <c r="J206" s="376"/>
      <c r="K206" s="300"/>
    </row>
    <row r="207" spans="2:11" s="1" customFormat="1" ht="15" customHeight="1">
      <c r="B207" s="277"/>
      <c r="C207" s="254"/>
      <c r="D207" s="254"/>
      <c r="E207" s="254"/>
      <c r="F207" s="275"/>
      <c r="G207" s="254"/>
      <c r="H207" s="254"/>
      <c r="I207" s="254"/>
      <c r="J207" s="254"/>
      <c r="K207" s="300"/>
    </row>
    <row r="208" spans="2:11" s="1" customFormat="1" ht="15" customHeight="1">
      <c r="B208" s="277"/>
      <c r="C208" s="254" t="s">
        <v>474</v>
      </c>
      <c r="D208" s="254"/>
      <c r="E208" s="254"/>
      <c r="F208" s="275" t="s">
        <v>80</v>
      </c>
      <c r="G208" s="254"/>
      <c r="H208" s="376" t="s">
        <v>534</v>
      </c>
      <c r="I208" s="376"/>
      <c r="J208" s="376"/>
      <c r="K208" s="300"/>
    </row>
    <row r="209" spans="2:11" s="1" customFormat="1" ht="15" customHeight="1">
      <c r="B209" s="277"/>
      <c r="C209" s="254"/>
      <c r="D209" s="254"/>
      <c r="E209" s="254"/>
      <c r="F209" s="275" t="s">
        <v>372</v>
      </c>
      <c r="G209" s="254"/>
      <c r="H209" s="376" t="s">
        <v>373</v>
      </c>
      <c r="I209" s="376"/>
      <c r="J209" s="376"/>
      <c r="K209" s="300"/>
    </row>
    <row r="210" spans="2:11" s="1" customFormat="1" ht="15" customHeight="1">
      <c r="B210" s="277"/>
      <c r="C210" s="254"/>
      <c r="D210" s="254"/>
      <c r="E210" s="254"/>
      <c r="F210" s="275" t="s">
        <v>370</v>
      </c>
      <c r="G210" s="254"/>
      <c r="H210" s="376" t="s">
        <v>535</v>
      </c>
      <c r="I210" s="376"/>
      <c r="J210" s="376"/>
      <c r="K210" s="300"/>
    </row>
    <row r="211" spans="2:11" s="1" customFormat="1" ht="15" customHeight="1">
      <c r="B211" s="318"/>
      <c r="C211" s="254"/>
      <c r="D211" s="254"/>
      <c r="E211" s="254"/>
      <c r="F211" s="275" t="s">
        <v>85</v>
      </c>
      <c r="G211" s="313"/>
      <c r="H211" s="377" t="s">
        <v>86</v>
      </c>
      <c r="I211" s="377"/>
      <c r="J211" s="377"/>
      <c r="K211" s="319"/>
    </row>
    <row r="212" spans="2:11" s="1" customFormat="1" ht="15" customHeight="1">
      <c r="B212" s="318"/>
      <c r="C212" s="254"/>
      <c r="D212" s="254"/>
      <c r="E212" s="254"/>
      <c r="F212" s="275" t="s">
        <v>304</v>
      </c>
      <c r="G212" s="313"/>
      <c r="H212" s="377" t="s">
        <v>330</v>
      </c>
      <c r="I212" s="377"/>
      <c r="J212" s="377"/>
      <c r="K212" s="319"/>
    </row>
    <row r="213" spans="2:11" s="1" customFormat="1" ht="15" customHeight="1">
      <c r="B213" s="318"/>
      <c r="C213" s="254"/>
      <c r="D213" s="254"/>
      <c r="E213" s="254"/>
      <c r="F213" s="275"/>
      <c r="G213" s="313"/>
      <c r="H213" s="304"/>
      <c r="I213" s="304"/>
      <c r="J213" s="304"/>
      <c r="K213" s="319"/>
    </row>
    <row r="214" spans="2:11" s="1" customFormat="1" ht="15" customHeight="1">
      <c r="B214" s="318"/>
      <c r="C214" s="254" t="s">
        <v>498</v>
      </c>
      <c r="D214" s="254"/>
      <c r="E214" s="254"/>
      <c r="F214" s="275">
        <v>1</v>
      </c>
      <c r="G214" s="313"/>
      <c r="H214" s="377" t="s">
        <v>536</v>
      </c>
      <c r="I214" s="377"/>
      <c r="J214" s="377"/>
      <c r="K214" s="319"/>
    </row>
    <row r="215" spans="2:11" s="1" customFormat="1" ht="15" customHeight="1">
      <c r="B215" s="318"/>
      <c r="C215" s="254"/>
      <c r="D215" s="254"/>
      <c r="E215" s="254"/>
      <c r="F215" s="275">
        <v>2</v>
      </c>
      <c r="G215" s="313"/>
      <c r="H215" s="377" t="s">
        <v>537</v>
      </c>
      <c r="I215" s="377"/>
      <c r="J215" s="377"/>
      <c r="K215" s="319"/>
    </row>
    <row r="216" spans="2:11" s="1" customFormat="1" ht="15" customHeight="1">
      <c r="B216" s="318"/>
      <c r="C216" s="254"/>
      <c r="D216" s="254"/>
      <c r="E216" s="254"/>
      <c r="F216" s="275">
        <v>3</v>
      </c>
      <c r="G216" s="313"/>
      <c r="H216" s="377" t="s">
        <v>538</v>
      </c>
      <c r="I216" s="377"/>
      <c r="J216" s="377"/>
      <c r="K216" s="319"/>
    </row>
    <row r="217" spans="2:11" s="1" customFormat="1" ht="15" customHeight="1">
      <c r="B217" s="318"/>
      <c r="C217" s="254"/>
      <c r="D217" s="254"/>
      <c r="E217" s="254"/>
      <c r="F217" s="275">
        <v>4</v>
      </c>
      <c r="G217" s="313"/>
      <c r="H217" s="377" t="s">
        <v>539</v>
      </c>
      <c r="I217" s="377"/>
      <c r="J217" s="377"/>
      <c r="K217" s="319"/>
    </row>
    <row r="218" spans="2:11" s="1" customFormat="1" ht="12.75" customHeight="1">
      <c r="B218" s="320"/>
      <c r="C218" s="321"/>
      <c r="D218" s="321"/>
      <c r="E218" s="321"/>
      <c r="F218" s="321"/>
      <c r="G218" s="321"/>
      <c r="H218" s="321"/>
      <c r="I218" s="321"/>
      <c r="J218" s="321"/>
      <c r="K218" s="32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Eva Morkesová</cp:lastModifiedBy>
  <dcterms:created xsi:type="dcterms:W3CDTF">2021-07-19T12:14:44Z</dcterms:created>
  <dcterms:modified xsi:type="dcterms:W3CDTF">2021-07-19T12:16:05Z</dcterms:modified>
  <cp:category/>
  <cp:version/>
  <cp:contentType/>
  <cp:contentStatus/>
</cp:coreProperties>
</file>