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5 - Jizera, Otradovice-Ká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'5 - Jizera, Otradovice-Ká...'!$C$121:$K$205</definedName>
    <definedName name="_xlnm.Print_Area" localSheetId="1">'5 - Jizera, Otradovice-Ká...'!$C$4:$J$76,'5 - Jizera, Otradovice-Ká...'!$C$82:$J$105,'5 - Jizera, Otradovice-Ká...'!$C$111:$J$205</definedName>
    <definedName name="_xlnm.Print_Titles" localSheetId="1">'5 - Jizera, Otradovice-Ká...'!$121:$121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T198"/>
  <c r="R199"/>
  <c r="R198"/>
  <c r="P199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T151"/>
  <c r="R152"/>
  <c r="R151"/>
  <c r="P152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0"/>
  <c r="J89"/>
  <c r="F89"/>
  <c r="F87"/>
  <c r="E85"/>
  <c r="J16"/>
  <c r="E16"/>
  <c r="F119"/>
  <c r="J15"/>
  <c r="J10"/>
  <c r="J116"/>
  <c i="1" r="L90"/>
  <c r="AM90"/>
  <c r="AM89"/>
  <c r="L89"/>
  <c r="AM87"/>
  <c r="L87"/>
  <c r="L85"/>
  <c r="L84"/>
  <c i="2" r="J190"/>
  <c r="BK169"/>
  <c r="BK152"/>
  <c r="BK138"/>
  <c r="BK125"/>
  <c r="BK199"/>
  <c r="BK194"/>
  <c r="BK188"/>
  <c r="J180"/>
  <c r="BK173"/>
  <c r="J169"/>
  <c r="BK162"/>
  <c r="BK158"/>
  <c r="BK149"/>
  <c r="BK145"/>
  <c r="BK136"/>
  <c r="J131"/>
  <c i="1" r="AS94"/>
  <c i="2" r="F32"/>
  <c r="BK204"/>
  <c r="J196"/>
  <c r="BK190"/>
  <c r="J186"/>
  <c r="BK177"/>
  <c r="J173"/>
  <c r="BK167"/>
  <c r="J162"/>
  <c r="J158"/>
  <c r="J152"/>
  <c r="BK141"/>
  <c r="BK134"/>
  <c r="BK129"/>
  <c r="J125"/>
  <c r="F34"/>
  <c r="BK202"/>
  <c r="BK192"/>
  <c r="BK186"/>
  <c r="J183"/>
  <c r="BK175"/>
  <c r="J167"/>
  <c r="BK160"/>
  <c r="J149"/>
  <c r="J145"/>
  <c r="J141"/>
  <c r="J134"/>
  <c r="BK127"/>
  <c r="F35"/>
  <c r="J204"/>
  <c r="J199"/>
  <c r="J194"/>
  <c r="J188"/>
  <c r="BK180"/>
  <c r="J175"/>
  <c r="J171"/>
  <c r="J164"/>
  <c r="BK156"/>
  <c r="BK147"/>
  <c r="BK143"/>
  <c r="J138"/>
  <c r="BK131"/>
  <c r="J127"/>
  <c r="F33"/>
  <c r="J202"/>
  <c r="BK196"/>
  <c r="J192"/>
  <c r="BK183"/>
  <c r="J177"/>
  <c r="BK171"/>
  <c r="BK164"/>
  <c r="J160"/>
  <c r="J156"/>
  <c r="J147"/>
  <c r="J143"/>
  <c r="J136"/>
  <c r="J129"/>
  <c r="J32"/>
  <c l="1" r="BK124"/>
  <c r="BK123"/>
  <c r="J123"/>
  <c r="J95"/>
  <c r="T124"/>
  <c r="BK140"/>
  <c r="J140"/>
  <c r="J97"/>
  <c r="T140"/>
  <c r="BK155"/>
  <c r="J155"/>
  <c r="J100"/>
  <c r="BK166"/>
  <c r="J166"/>
  <c r="J101"/>
  <c r="R166"/>
  <c r="R182"/>
  <c r="P140"/>
  <c r="R155"/>
  <c r="R154"/>
  <c r="BK182"/>
  <c r="J182"/>
  <c r="J102"/>
  <c r="P201"/>
  <c r="R124"/>
  <c r="R140"/>
  <c r="P155"/>
  <c r="T155"/>
  <c r="T166"/>
  <c r="P182"/>
  <c r="R201"/>
  <c r="P124"/>
  <c r="P123"/>
  <c r="P166"/>
  <c r="T182"/>
  <c r="BK201"/>
  <c r="J201"/>
  <c r="J104"/>
  <c r="T201"/>
  <c r="BK151"/>
  <c r="J151"/>
  <c r="J98"/>
  <c r="BK198"/>
  <c r="J198"/>
  <c r="J103"/>
  <c i="1" r="BB95"/>
  <c r="AW95"/>
  <c r="BC95"/>
  <c r="BA95"/>
  <c i="2" r="J87"/>
  <c r="F90"/>
  <c r="BE125"/>
  <c r="BE127"/>
  <c r="BE129"/>
  <c r="BE131"/>
  <c r="BE134"/>
  <c r="BE136"/>
  <c r="BE138"/>
  <c r="BE141"/>
  <c r="BE143"/>
  <c r="BE145"/>
  <c r="BE147"/>
  <c r="BE149"/>
  <c r="BE152"/>
  <c r="BE156"/>
  <c r="BE158"/>
  <c r="BE160"/>
  <c r="BE162"/>
  <c r="BE164"/>
  <c r="BE167"/>
  <c r="BE169"/>
  <c r="BE171"/>
  <c r="BE173"/>
  <c r="BE175"/>
  <c r="BE177"/>
  <c r="BE180"/>
  <c r="BE183"/>
  <c r="BE186"/>
  <c r="BE188"/>
  <c r="BE190"/>
  <c r="BE192"/>
  <c r="BE194"/>
  <c r="BE196"/>
  <c r="BE199"/>
  <c r="BE202"/>
  <c r="BE204"/>
  <c i="1" r="BD95"/>
  <c r="BC94"/>
  <c r="W32"/>
  <c r="BB94"/>
  <c r="W31"/>
  <c r="BA94"/>
  <c r="W30"/>
  <c r="BD94"/>
  <c r="W33"/>
  <c i="2" l="1" r="T154"/>
  <c r="R123"/>
  <c r="R122"/>
  <c r="P154"/>
  <c r="P122"/>
  <c i="1" r="AU95"/>
  <c i="2" r="T123"/>
  <c r="T122"/>
  <c r="J124"/>
  <c r="J96"/>
  <c r="BK154"/>
  <c r="J154"/>
  <c r="J99"/>
  <c i="1" r="AX94"/>
  <c r="AW94"/>
  <c r="AK30"/>
  <c r="AY94"/>
  <c i="2" r="J31"/>
  <c i="1" r="AV95"/>
  <c r="AT95"/>
  <c i="2" r="F31"/>
  <c i="1" r="AZ95"/>
  <c r="AZ94"/>
  <c r="W29"/>
  <c r="AU94"/>
  <c i="2" l="1" r="BK122"/>
  <c r="J122"/>
  <c r="J28"/>
  <c i="1" r="AG95"/>
  <c r="AG94"/>
  <c r="AK26"/>
  <c r="AV94"/>
  <c r="AK29"/>
  <c r="AK35"/>
  <c i="2" l="1" r="J37"/>
  <c r="J94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<sst xmlns="http://schemas.openxmlformats.org/spreadsheetml/2006/main">
  <si>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</si>
  <si>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</si>
  <si>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</si>
  <si>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</si>
  <si>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</si>
  <si>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{ed1c9fdd-3438-4601-9004-d3bab36f6994}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</si>
  <si>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</si>
  <si>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</si>
  <si>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</si>
  <si>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</si>
  <si>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</si>
  <si>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</si>
  <si>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</si>
  <si>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</si>
  <si>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</si>
  <si>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</si>
  <si>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</si>
  <si>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Jizera, Otradovice-Káraný, odstranění štěrkopískových náplavů, ř.km 1,700-2,050 (Aktualizace 07/2021)</t>
  </si>
  <si>
    <t>KSO:</t>
  </si>
  <si>
    <t>CC-CZ:</t>
  </si>
  <si>
    <t>Místo:</t>
  </si>
  <si>
    <t xml:space="preserve"> </t>
  </si>
  <si>
    <t>Datum:</t>
  </si>
  <si>
    <t>13. 7. 2021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</si>
  <si>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</si>
  <si>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</si>
  <si>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</si>
  <si>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</si>
  <si>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</si>
  <si>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</si>
  <si>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</si>
  <si>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</si>
  <si>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10721517</t>
  </si>
  <si>
    <t>Ing. František Vackář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</si>
  <si>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</si>
  <si>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</si>
  <si>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</si>
  <si>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</si>
  <si>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</si>
  <si>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</si>
  <si>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</si>
  <si>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</si>
  <si>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</si>
  <si>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</si>
  <si>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</si>
  <si>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</si>
  <si>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</si>
  <si>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</si>
  <si>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</si>
  <si>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</si>
  <si>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</si>
  <si>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</si>
  <si>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</si>
  <si>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</si>
  <si>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</si>
  <si>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</si>
  <si>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</si>
  <si>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</si>
  <si>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</si>
  <si>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</si>
  <si>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</si>
  <si>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</si>
  <si>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</si>
  <si>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</si>
  <si>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</si>
  <si>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</si>
  <si>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</si>
  <si>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</si>
  <si>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</si>
  <si>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</si>
  <si>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</si>
  <si>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</si>
  <si>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</si>
  <si>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</si>
  <si>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</si>
  <si>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</si>
  <si>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</si>
  <si>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</si>
  <si>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</si>
  <si>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</si>
  <si>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</si>
  <si>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</si>
  <si>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</si>
  <si>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</si>
  <si>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</si>
  <si>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</si>
  <si>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</si>
  <si>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</si>
  <si>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</si>
  <si>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</si>
  <si>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</si>
  <si>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</si>
  <si>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</si>
  <si>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</si>
  <si>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</si>
  <si>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</si>
  <si>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</si>
  <si>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</si>
  <si>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</si>
  <si>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</si>
  <si>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</si>
  <si>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</si>
  <si>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</si>
  <si>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</si>
  <si>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</si>
  <si>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</si>
  <si>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</si>
  <si>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</si>
  <si>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</si>
  <si>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</si>
  <si>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</si>
  <si>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</si>
  <si>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</si>
  <si>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</si>
  <si>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</si>
  <si>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</si>
  <si>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</si>
  <si>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</si>
  <si>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</si>
  <si>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</si>
  <si>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</si>
  <si>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4</t>
  </si>
  <si>
    <t>-246454761</t>
  </si>
  <si>
    <t>PP</t>
  </si>
  <si>
    <t>11211R01</t>
  </si>
  <si>
    <t>Spálení křovin na hromadách</t>
  </si>
  <si>
    <t>-2138969861</t>
  </si>
  <si>
    <t>3</t>
  </si>
  <si>
    <t>122151102</t>
  </si>
  <si>
    <t>Odkopávky a prokopávky nezapažené strojně v hornině třídy těžitelnosti I skupiny 1 a 2 přes 20 do 50 m3</t>
  </si>
  <si>
    <t>m3</t>
  </si>
  <si>
    <t>2032402763</t>
  </si>
  <si>
    <t>124353102R1</t>
  </si>
  <si>
    <t>Vykopávky pro koryta vodotečí strojně v hornině třídy těžitelnosti II skupiny 4 přes 1 000 do 5 000 m3 nad vodou i pod vodou</t>
  </si>
  <si>
    <t>504554589</t>
  </si>
  <si>
    <t>P</t>
  </si>
  <si>
    <t>Poznámka k položce:_x000d_
V cenách jsou započteny i náklady na přehození výkopku na vzdálenost do 3 m nebo naložení na dopravní prostředek.</t>
  </si>
  <si>
    <t>167151112</t>
  </si>
  <si>
    <t>Nakládání, skládání a překládání neulehlého výkopku nebo sypaniny strojně nakládání, množství přes 100 m3, z hornin třídy těžitelnosti II, skpiny 4 a 5</t>
  </si>
  <si>
    <t>1604012076</t>
  </si>
  <si>
    <t>6</t>
  </si>
  <si>
    <t>162751139R1</t>
  </si>
  <si>
    <t xml:space="preserve">Vodorovné přemístění od 2 km do 25  km výkopku/sypaniny z horniny třídy těžitelnosti II, skupiny 4 a 5 za každý započatý km</t>
  </si>
  <si>
    <t>776682306</t>
  </si>
  <si>
    <t>Vodorovné přemístění výkopku nebo sypaniny po suchu na obvyklém dopravním prostředku, bez naložení výkopku, třídy těžitelnosti II skupiny 4 a 5 na vzdálenost přes 2 km do 25 km za každý započatý kilometr</t>
  </si>
  <si>
    <t>7</t>
  </si>
  <si>
    <t>171201201</t>
  </si>
  <si>
    <t>Uložení sypaniny na skládku</t>
  </si>
  <si>
    <t>875136958</t>
  </si>
  <si>
    <t>Vodorovné konstrukce</t>
  </si>
  <si>
    <t>8</t>
  </si>
  <si>
    <t>113106291</t>
  </si>
  <si>
    <t>Rozebrání vozovek ze silničních dílců strojně pl přes 50 do 200 m2</t>
  </si>
  <si>
    <t>-232716305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</si>
  <si>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</t>
  </si>
  <si>
    <t>9</t>
  </si>
  <si>
    <t>M</t>
  </si>
  <si>
    <t>59381008</t>
  </si>
  <si>
    <t>panel silniční 3,00x1,00x0,18m</t>
  </si>
  <si>
    <t>kus</t>
  </si>
  <si>
    <t>1898814618</t>
  </si>
  <si>
    <t>10</t>
  </si>
  <si>
    <t>564762111</t>
  </si>
  <si>
    <t>Podklad z vibrovaného štěrku ŠV tl 200 mm</t>
  </si>
  <si>
    <t>-597510280</t>
  </si>
  <si>
    <t>11</t>
  </si>
  <si>
    <t>584121111</t>
  </si>
  <si>
    <t>Osazení silničních dílců z ŽB do lože z kameniva těženého tl 40 mm</t>
  </si>
  <si>
    <t>416266793</t>
  </si>
  <si>
    <t>12</t>
  </si>
  <si>
    <t>599441111</t>
  </si>
  <si>
    <t>Vyplnění spár mezi silničními dílci drobným kamenivem těženým</t>
  </si>
  <si>
    <t>m</t>
  </si>
  <si>
    <t>-663010280</t>
  </si>
  <si>
    <t>Komunikace</t>
  </si>
  <si>
    <t>13</t>
  </si>
  <si>
    <t>998226011</t>
  </si>
  <si>
    <t>Přesun hmot pro pozemní komunikace a letiště s krytem montovaným z dílců z ŽB</t>
  </si>
  <si>
    <t>t</t>
  </si>
  <si>
    <t>-611933025</t>
  </si>
  <si>
    <t>VRN</t>
  </si>
  <si>
    <t>Vedlejší rozpočtové náklady</t>
  </si>
  <si>
    <t>VRN1</t>
  </si>
  <si>
    <t>Průzkumné, geodetické a projektové práce</t>
  </si>
  <si>
    <t>14</t>
  </si>
  <si>
    <t>011503001</t>
  </si>
  <si>
    <t>Pasportizace stávajících zařízení, staveb a objektů před stavbou</t>
  </si>
  <si>
    <t>…</t>
  </si>
  <si>
    <t>1024</t>
  </si>
  <si>
    <t>-270727585</t>
  </si>
  <si>
    <t>011503002</t>
  </si>
  <si>
    <t>Vytýčení inž.sítí v prostoru stavby</t>
  </si>
  <si>
    <t>569222361</t>
  </si>
  <si>
    <t>16</t>
  </si>
  <si>
    <t>012103000</t>
  </si>
  <si>
    <t>Geodetické práce před výstavbou</t>
  </si>
  <si>
    <t>-337619037</t>
  </si>
  <si>
    <t>17</t>
  </si>
  <si>
    <t>012303000</t>
  </si>
  <si>
    <t>Geodetické práce po výstavbě</t>
  </si>
  <si>
    <t>-1466110459</t>
  </si>
  <si>
    <t>18</t>
  </si>
  <si>
    <t>013254000</t>
  </si>
  <si>
    <t>Dokumentace skutečného provedení stavby</t>
  </si>
  <si>
    <t>1368064704</t>
  </si>
  <si>
    <t>VRN3</t>
  </si>
  <si>
    <t>Zařízení staveniště</t>
  </si>
  <si>
    <t>19</t>
  </si>
  <si>
    <t>030001000</t>
  </si>
  <si>
    <t>-67262217</t>
  </si>
  <si>
    <t>20</t>
  </si>
  <si>
    <t>034002000</t>
  </si>
  <si>
    <t>Zabezpečení staveniště</t>
  </si>
  <si>
    <t>1020086056</t>
  </si>
  <si>
    <t>034002001</t>
  </si>
  <si>
    <t>Čištění přístupových komunikací v průběhu výstavby</t>
  </si>
  <si>
    <t>277251972</t>
  </si>
  <si>
    <t>22</t>
  </si>
  <si>
    <t>034103000</t>
  </si>
  <si>
    <t>Vyznačení staveniště</t>
  </si>
  <si>
    <t>83289386</t>
  </si>
  <si>
    <t>23</t>
  </si>
  <si>
    <t>034203000</t>
  </si>
  <si>
    <t>Opatření na ochranu pozemků sousedních se staveništěm</t>
  </si>
  <si>
    <t>-1277721713</t>
  </si>
  <si>
    <t>24</t>
  </si>
  <si>
    <t>035103001</t>
  </si>
  <si>
    <t>Pronájem ploch</t>
  </si>
  <si>
    <t>689587310</t>
  </si>
  <si>
    <t>Poznámka k položce:_x000d_
Pozemek ve vlastnictví Lesy ČR, s.p.</t>
  </si>
  <si>
    <t>25</t>
  </si>
  <si>
    <t>039002000</t>
  </si>
  <si>
    <t>Zrušení zařízení staveniště včetně opravy a obnovy přístupových komunikací</t>
  </si>
  <si>
    <t>-1742241929</t>
  </si>
  <si>
    <t>VRN4</t>
  </si>
  <si>
    <t>Inženýrská činnost</t>
  </si>
  <si>
    <t>26</t>
  </si>
  <si>
    <t>041903000</t>
  </si>
  <si>
    <t>Dozor jiné osoby</t>
  </si>
  <si>
    <t>-1297652347</t>
  </si>
  <si>
    <t>Poznámka k položce:_x000d_
- Zajištění odborného dozoru na stavbě (památková ochrana a ochrana zvláště chráněných živočichů)</t>
  </si>
  <si>
    <t>27</t>
  </si>
  <si>
    <t>042903000</t>
  </si>
  <si>
    <t>Plán opatření pro případ havárie</t>
  </si>
  <si>
    <t>354026306</t>
  </si>
  <si>
    <t>28</t>
  </si>
  <si>
    <t>042903001</t>
  </si>
  <si>
    <t>Zpracování povodňového plánu stavby dle §71 zák.č.254/2001 Sb.včetně zajištění schválení příslušnými org.st.správy a Povodí Labe s.p.</t>
  </si>
  <si>
    <t>-1936933237</t>
  </si>
  <si>
    <t>29</t>
  </si>
  <si>
    <t>042903002</t>
  </si>
  <si>
    <t>Zajištění písemných souhlasných vyjádření dotčených vlastníků,resp.uživatelů všech pozemků dotčených stavbou s jejich konečnou úpravou</t>
  </si>
  <si>
    <t>1784949906</t>
  </si>
  <si>
    <t>30</t>
  </si>
  <si>
    <t>042903003</t>
  </si>
  <si>
    <t>Zajištění souhlasů se zvláštním užíváním komunikací</t>
  </si>
  <si>
    <t>1193550392</t>
  </si>
  <si>
    <t>31</t>
  </si>
  <si>
    <t>042903004</t>
  </si>
  <si>
    <t>Zajištění schválení, osazení i údržba DIO po dobu stavby</t>
  </si>
  <si>
    <t>2043252616</t>
  </si>
  <si>
    <t>32</t>
  </si>
  <si>
    <t>042903005</t>
  </si>
  <si>
    <t>Zajištění rozborů, zkoušek a atestů potřebných pro řádné dokončení díla i provoz stavby dle příslušných norem a dalších předpisů a nařízení platných v ČR</t>
  </si>
  <si>
    <t>6949385</t>
  </si>
  <si>
    <t>VRN6</t>
  </si>
  <si>
    <t>Územní vlivy</t>
  </si>
  <si>
    <t>33</t>
  </si>
  <si>
    <t>063002000</t>
  </si>
  <si>
    <t>Práce na těžce přístupných místech</t>
  </si>
  <si>
    <t>-2101476732</t>
  </si>
  <si>
    <t>VRN7</t>
  </si>
  <si>
    <t>Provozní vlivy</t>
  </si>
  <si>
    <t>34</t>
  </si>
  <si>
    <t>075203000</t>
  </si>
  <si>
    <t>Ochranná pásma vodárenská</t>
  </si>
  <si>
    <t>1108918481</t>
  </si>
  <si>
    <t>35</t>
  </si>
  <si>
    <t>075603000</t>
  </si>
  <si>
    <t>Jiná ochranná pásma-plynovod</t>
  </si>
  <si>
    <t>-1806736285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</si>
</sst>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32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47.25" customHeight="1">
      <c r="B23" s="18"/>
      <c r="C23" s="19"/>
      <c r="D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Jizera, Otradovice-Káraný, odstranění štěrkopískových náplavů, ř.km 1,700-2,050 (Aktualizace 07/2021)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13. 7. 2021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>Ing. František Vackář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37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'5 - Jizera, Otradovice-Ká...'!J28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'5 - Jizera, Otradovice-Ká...'!P122</f>
        <v>0</v>
      </c>
      <c r="AV95" s="124">
        <f>'5 - Jizera, Otradovice-Ká...'!J31</f>
        <v>0</v>
      </c>
      <c r="AW95" s="124">
        <f>'5 - Jizera, Otradovice-Ká...'!J32</f>
        <v>0</v>
      </c>
      <c r="AX95" s="124">
        <f>'5 - Jizera, Otradovice-Ká...'!J33</f>
        <v>0</v>
      </c>
      <c r="AY95" s="124">
        <f>'5 - Jizera, Otradovice-Ká...'!J34</f>
        <v>0</v>
      </c>
      <c r="AZ95" s="124">
        <f>'5 - Jizera, Otradovice-Ká...'!F31</f>
        <v>0</v>
      </c>
      <c r="BA95" s="124">
        <f>'5 - Jizera, Otradovice-Ká...'!F32</f>
        <v>0</v>
      </c>
      <c r="BB95" s="124">
        <f>'5 - Jizera, Otradovice-Ká...'!F33</f>
        <v>0</v>
      </c>
      <c r="BC95" s="124">
        <f>'5 - Jizera, Otradovice-Ká...'!F34</f>
        <v>0</v>
      </c>
      <c r="BD95" s="126">
        <f>'5 - Jizera, Otradovice-Ká...'!F35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X20K3qsFv5IxbQHe+kGNGTWZWWaN6cCsYsczLpZijv5o+7rxpSYZiUfK3EG+P78y9kch/9ng1oWpjD9xY3N7PA==" hashValue="d7ifD95zIAuidsPEHiWzryzc4mAm64w/ItzY94JzDiVV1EUdybk1iA1I4bhMh7V3F0L6ESv6JQce66wh1prWR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5 - Jizera, Otradovice-K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="1" customFormat="1" ht="24.96" customHeight="1">
      <c r="B4" s="17"/>
      <c r="D4" s="130" t="s">
        <v>84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13. 7. 2021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">
        <v>21</v>
      </c>
      <c r="F13" s="35"/>
      <c r="G13" s="35"/>
      <c r="H13" s="35"/>
      <c r="I13" s="132" t="s">
        <v>26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">
        <v>21</v>
      </c>
      <c r="F19" s="35"/>
      <c r="G19" s="35"/>
      <c r="H19" s="35"/>
      <c r="I19" s="132" t="s">
        <v>26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">
        <v>32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">
        <v>33</v>
      </c>
      <c r="F22" s="35"/>
      <c r="G22" s="35"/>
      <c r="H22" s="35"/>
      <c r="I22" s="132" t="s">
        <v>26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71.25" customHeight="1">
      <c r="A25" s="136"/>
      <c r="B25" s="137"/>
      <c r="C25" s="136"/>
      <c r="D25" s="136"/>
      <c r="E25" s="138" t="s">
        <v>35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ROUND(J122,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40</v>
      </c>
      <c r="E31" s="132" t="s">
        <v>41</v>
      </c>
      <c r="F31" s="145">
        <f>ROUND((SUM(BE122:BE205)),  2)</f>
        <v>0</v>
      </c>
      <c r="G31" s="35"/>
      <c r="H31" s="35"/>
      <c r="I31" s="146">
        <v>0.20999999999999999</v>
      </c>
      <c r="J31" s="145">
        <f>ROUND(((SUM(BE122:BE205))*I31),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42</v>
      </c>
      <c r="F32" s="145">
        <f>ROUND((SUM(BF122:BF205)),  2)</f>
        <v>0</v>
      </c>
      <c r="G32" s="35"/>
      <c r="H32" s="35"/>
      <c r="I32" s="146">
        <v>0.14999999999999999</v>
      </c>
      <c r="J32" s="145">
        <f>ROUND(((SUM(BF122:BF205))*I32),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43</v>
      </c>
      <c r="F33" s="145">
        <f>ROUND((SUM(BG122:BG205)), 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44</v>
      </c>
      <c r="F34" s="145">
        <f>ROUND((SUM(BH122:BH205)), 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45</v>
      </c>
      <c r="F35" s="145">
        <f>ROUND((SUM(BI122:BI205)),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30" customHeight="1">
      <c r="A85" s="35"/>
      <c r="B85" s="36"/>
      <c r="C85" s="37"/>
      <c r="D85" s="37"/>
      <c r="E85" s="73" t="str">
        <f>E7</f>
        <v>Jizera, Otradovice-Káraný, odstranění štěrkopískových náplavů, ř.km 1,700-2,050 (Aktualizace 07/2021)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13. 7. 2021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>Ing. František Vackář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="9" customFormat="1" ht="24.96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J140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J151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69"/>
      <c r="C99" s="170"/>
      <c r="D99" s="171" t="s">
        <v>94</v>
      </c>
      <c r="E99" s="172"/>
      <c r="F99" s="172"/>
      <c r="G99" s="172"/>
      <c r="H99" s="172"/>
      <c r="I99" s="172"/>
      <c r="J99" s="173">
        <f>J154</f>
        <v>0</v>
      </c>
      <c r="K99" s="170"/>
      <c r="L99" s="17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J155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5"/>
      <c r="C101" s="176"/>
      <c r="D101" s="177" t="s">
        <v>96</v>
      </c>
      <c r="E101" s="178"/>
      <c r="F101" s="178"/>
      <c r="G101" s="178"/>
      <c r="H101" s="178"/>
      <c r="I101" s="178"/>
      <c r="J101" s="179">
        <f>J166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J182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J198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5"/>
      <c r="C104" s="176"/>
      <c r="D104" s="177" t="s">
        <v>99</v>
      </c>
      <c r="E104" s="178"/>
      <c r="F104" s="178"/>
      <c r="G104" s="178"/>
      <c r="H104" s="178"/>
      <c r="I104" s="178"/>
      <c r="J104" s="179">
        <f>J201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30" customHeight="1">
      <c r="A114" s="35"/>
      <c r="B114" s="36"/>
      <c r="C114" s="37"/>
      <c r="D114" s="37"/>
      <c r="E114" s="73" t="str">
        <f>E7</f>
        <v>Jizera, Otradovice-Káraný, odstranění štěrkopískových náplavů, ř.km 1,700-2,050 (Aktualizace 07/2021)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 xml:space="preserve"> </v>
      </c>
      <c r="G116" s="37"/>
      <c r="H116" s="37"/>
      <c r="I116" s="29" t="s">
        <v>22</v>
      </c>
      <c r="J116" s="76" t="str">
        <f>IF(J10="","",J10)</f>
        <v>13. 7. 2021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24</v>
      </c>
      <c r="D118" s="37"/>
      <c r="E118" s="37"/>
      <c r="F118" s="24" t="str">
        <f>E13</f>
        <v xml:space="preserve"> </v>
      </c>
      <c r="G118" s="37"/>
      <c r="H118" s="37"/>
      <c r="I118" s="29" t="s">
        <v>29</v>
      </c>
      <c r="J118" s="33" t="str">
        <f>E19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27</v>
      </c>
      <c r="D119" s="37"/>
      <c r="E119" s="37"/>
      <c r="F119" s="24" t="str">
        <f>IF(E16="","",E16)</f>
        <v>Vyplň údaj</v>
      </c>
      <c r="G119" s="37"/>
      <c r="H119" s="37"/>
      <c r="I119" s="29" t="s">
        <v>31</v>
      </c>
      <c r="J119" s="33" t="str">
        <f>E22</f>
        <v>Ing. František Vackář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1"/>
      <c r="B121" s="182"/>
      <c r="C121" s="183" t="s">
        <v>101</v>
      </c>
      <c r="D121" s="184" t="s">
        <v>61</v>
      </c>
      <c r="E121" s="184" t="s">
        <v>57</v>
      </c>
      <c r="F121" s="184" t="s">
        <v>58</v>
      </c>
      <c r="G121" s="184" t="s">
        <v>102</v>
      </c>
      <c r="H121" s="184" t="s">
        <v>103</v>
      </c>
      <c r="I121" s="184" t="s">
        <v>104</v>
      </c>
      <c r="J121" s="185" t="s">
        <v>87</v>
      </c>
      <c r="K121" s="186" t="s">
        <v>105</v>
      </c>
      <c r="L121" s="187"/>
      <c r="M121" s="97" t="s">
        <v>1</v>
      </c>
      <c r="N121" s="98" t="s">
        <v>40</v>
      </c>
      <c r="O121" s="98" t="s">
        <v>106</v>
      </c>
      <c r="P121" s="98" t="s">
        <v>107</v>
      </c>
      <c r="Q121" s="98" t="s">
        <v>108</v>
      </c>
      <c r="R121" s="98" t="s">
        <v>109</v>
      </c>
      <c r="S121" s="98" t="s">
        <v>110</v>
      </c>
      <c r="T121" s="99" t="s">
        <v>111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="2" customFormat="1" ht="22.8" customHeight="1">
      <c r="A122" s="35"/>
      <c r="B122" s="36"/>
      <c r="C122" s="104" t="s">
        <v>112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P123+P154</f>
        <v>0</v>
      </c>
      <c r="Q122" s="101"/>
      <c r="R122" s="190">
        <f>R123+R154</f>
        <v>124.34275</v>
      </c>
      <c r="S122" s="101"/>
      <c r="T122" s="191">
        <f>T123+T154</f>
        <v>50.183999999999998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75</v>
      </c>
      <c r="AU122" s="14" t="s">
        <v>89</v>
      </c>
      <c r="BK122" s="192">
        <f>BK123+BK154</f>
        <v>0</v>
      </c>
    </row>
    <row r="123" s="12" customFormat="1" ht="25.92" customHeight="1">
      <c r="A123" s="12"/>
      <c r="B123" s="193"/>
      <c r="C123" s="194"/>
      <c r="D123" s="195" t="s">
        <v>75</v>
      </c>
      <c r="E123" s="196" t="s">
        <v>113</v>
      </c>
      <c r="F123" s="196" t="s">
        <v>114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P124+P140+P151</f>
        <v>0</v>
      </c>
      <c r="Q123" s="201"/>
      <c r="R123" s="202">
        <f>R124+R140+R151</f>
        <v>124.34275</v>
      </c>
      <c r="S123" s="201"/>
      <c r="T123" s="203">
        <f>T124+T140+T151</f>
        <v>50.183999999999998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81</v>
      </c>
      <c r="AT123" s="205" t="s">
        <v>75</v>
      </c>
      <c r="AU123" s="205" t="s">
        <v>76</v>
      </c>
      <c r="AY123" s="204" t="s">
        <v>115</v>
      </c>
      <c r="BK123" s="206">
        <f>BK124+BK140+BK151</f>
        <v>0</v>
      </c>
    </row>
    <row r="124" s="12" customFormat="1" ht="22.8" customHeight="1">
      <c r="A124" s="12"/>
      <c r="B124" s="193"/>
      <c r="C124" s="194"/>
      <c r="D124" s="195" t="s">
        <v>75</v>
      </c>
      <c r="E124" s="207" t="s">
        <v>81</v>
      </c>
      <c r="F124" s="207" t="s">
        <v>116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SUM(P125:P139)</f>
        <v>0</v>
      </c>
      <c r="Q124" s="201"/>
      <c r="R124" s="202">
        <f>SUM(R125:R139)</f>
        <v>0</v>
      </c>
      <c r="S124" s="201"/>
      <c r="T124" s="203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4" t="s">
        <v>81</v>
      </c>
      <c r="AT124" s="205" t="s">
        <v>75</v>
      </c>
      <c r="AU124" s="205" t="s">
        <v>81</v>
      </c>
      <c r="AY124" s="204" t="s">
        <v>115</v>
      </c>
      <c r="BK124" s="206">
        <f>SUM(BK125:BK139)</f>
        <v>0</v>
      </c>
    </row>
    <row r="125" s="2" customFormat="1" ht="49.05" customHeight="1">
      <c r="A125" s="35"/>
      <c r="B125" s="36"/>
      <c r="C125" s="209" t="s">
        <v>81</v>
      </c>
      <c r="D125" s="209" t="s">
        <v>117</v>
      </c>
      <c r="E125" s="210" t="s">
        <v>118</v>
      </c>
      <c r="F125" s="211" t="s">
        <v>119</v>
      </c>
      <c r="G125" s="212" t="s">
        <v>120</v>
      </c>
      <c r="H125" s="213">
        <v>164</v>
      </c>
      <c r="I125" s="214"/>
      <c r="J125" s="215">
        <f>ROUND(I125*H125,2)</f>
        <v>0</v>
      </c>
      <c r="K125" s="216"/>
      <c r="L125" s="41"/>
      <c r="M125" s="217" t="s">
        <v>1</v>
      </c>
      <c r="N125" s="218" t="s">
        <v>41</v>
      </c>
      <c r="O125" s="88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1" t="s">
        <v>121</v>
      </c>
      <c r="AT125" s="221" t="s">
        <v>117</v>
      </c>
      <c r="AU125" s="221" t="s">
        <v>83</v>
      </c>
      <c r="AY125" s="14" t="s">
        <v>115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4" t="s">
        <v>81</v>
      </c>
      <c r="BK125" s="222">
        <f>ROUND(I125*H125,2)</f>
        <v>0</v>
      </c>
      <c r="BL125" s="14" t="s">
        <v>121</v>
      </c>
      <c r="BM125" s="221" t="s">
        <v>122</v>
      </c>
    </row>
    <row r="126" s="2" customFormat="1">
      <c r="A126" s="35"/>
      <c r="B126" s="36"/>
      <c r="C126" s="37"/>
      <c r="D126" s="223" t="s">
        <v>123</v>
      </c>
      <c r="E126" s="37"/>
      <c r="F126" s="224" t="s">
        <v>119</v>
      </c>
      <c r="G126" s="37"/>
      <c r="H126" s="37"/>
      <c r="I126" s="225"/>
      <c r="J126" s="37"/>
      <c r="K126" s="37"/>
      <c r="L126" s="41"/>
      <c r="M126" s="226"/>
      <c r="N126" s="227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123</v>
      </c>
      <c r="AU126" s="14" t="s">
        <v>83</v>
      </c>
    </row>
    <row r="127" s="2" customFormat="1" ht="16.5" customHeight="1">
      <c r="A127" s="35"/>
      <c r="B127" s="36"/>
      <c r="C127" s="209" t="s">
        <v>83</v>
      </c>
      <c r="D127" s="209" t="s">
        <v>117</v>
      </c>
      <c r="E127" s="210" t="s">
        <v>124</v>
      </c>
      <c r="F127" s="211" t="s">
        <v>125</v>
      </c>
      <c r="G127" s="212" t="s">
        <v>120</v>
      </c>
      <c r="H127" s="213">
        <v>164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41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121</v>
      </c>
      <c r="AT127" s="221" t="s">
        <v>117</v>
      </c>
      <c r="AU127" s="221" t="s">
        <v>83</v>
      </c>
      <c r="AY127" s="14" t="s">
        <v>115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81</v>
      </c>
      <c r="BK127" s="222">
        <f>ROUND(I127*H127,2)</f>
        <v>0</v>
      </c>
      <c r="BL127" s="14" t="s">
        <v>121</v>
      </c>
      <c r="BM127" s="221" t="s">
        <v>126</v>
      </c>
    </row>
    <row r="128" s="2" customFormat="1">
      <c r="A128" s="35"/>
      <c r="B128" s="36"/>
      <c r="C128" s="37"/>
      <c r="D128" s="223" t="s">
        <v>123</v>
      </c>
      <c r="E128" s="37"/>
      <c r="F128" s="224" t="s">
        <v>125</v>
      </c>
      <c r="G128" s="37"/>
      <c r="H128" s="37"/>
      <c r="I128" s="225"/>
      <c r="J128" s="37"/>
      <c r="K128" s="37"/>
      <c r="L128" s="41"/>
      <c r="M128" s="226"/>
      <c r="N128" s="227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123</v>
      </c>
      <c r="AU128" s="14" t="s">
        <v>83</v>
      </c>
    </row>
    <row r="129" s="2" customFormat="1" ht="33" customHeight="1">
      <c r="A129" s="35"/>
      <c r="B129" s="36"/>
      <c r="C129" s="209" t="s">
        <v>127</v>
      </c>
      <c r="D129" s="209" t="s">
        <v>117</v>
      </c>
      <c r="E129" s="210" t="s">
        <v>128</v>
      </c>
      <c r="F129" s="211" t="s">
        <v>129</v>
      </c>
      <c r="G129" s="212" t="s">
        <v>130</v>
      </c>
      <c r="H129" s="213">
        <v>24.600000000000001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41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121</v>
      </c>
      <c r="AT129" s="221" t="s">
        <v>117</v>
      </c>
      <c r="AU129" s="221" t="s">
        <v>83</v>
      </c>
      <c r="AY129" s="14" t="s">
        <v>115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81</v>
      </c>
      <c r="BK129" s="222">
        <f>ROUND(I129*H129,2)</f>
        <v>0</v>
      </c>
      <c r="BL129" s="14" t="s">
        <v>121</v>
      </c>
      <c r="BM129" s="221" t="s">
        <v>131</v>
      </c>
    </row>
    <row r="130" s="2" customFormat="1">
      <c r="A130" s="35"/>
      <c r="B130" s="36"/>
      <c r="C130" s="37"/>
      <c r="D130" s="223" t="s">
        <v>123</v>
      </c>
      <c r="E130" s="37"/>
      <c r="F130" s="224" t="s">
        <v>129</v>
      </c>
      <c r="G130" s="37"/>
      <c r="H130" s="37"/>
      <c r="I130" s="225"/>
      <c r="J130" s="37"/>
      <c r="K130" s="37"/>
      <c r="L130" s="41"/>
      <c r="M130" s="226"/>
      <c r="N130" s="227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123</v>
      </c>
      <c r="AU130" s="14" t="s">
        <v>83</v>
      </c>
    </row>
    <row r="131" s="2" customFormat="1" ht="37.8" customHeight="1">
      <c r="A131" s="35"/>
      <c r="B131" s="36"/>
      <c r="C131" s="209" t="s">
        <v>121</v>
      </c>
      <c r="D131" s="209" t="s">
        <v>117</v>
      </c>
      <c r="E131" s="210" t="s">
        <v>132</v>
      </c>
      <c r="F131" s="211" t="s">
        <v>133</v>
      </c>
      <c r="G131" s="212" t="s">
        <v>130</v>
      </c>
      <c r="H131" s="213">
        <v>3355.3499999999999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41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121</v>
      </c>
      <c r="AT131" s="221" t="s">
        <v>117</v>
      </c>
      <c r="AU131" s="221" t="s">
        <v>83</v>
      </c>
      <c r="AY131" s="14" t="s">
        <v>115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81</v>
      </c>
      <c r="BK131" s="222">
        <f>ROUND(I131*H131,2)</f>
        <v>0</v>
      </c>
      <c r="BL131" s="14" t="s">
        <v>121</v>
      </c>
      <c r="BM131" s="221" t="s">
        <v>134</v>
      </c>
    </row>
    <row r="132" s="2" customFormat="1">
      <c r="A132" s="35"/>
      <c r="B132" s="36"/>
      <c r="C132" s="37"/>
      <c r="D132" s="223" t="s">
        <v>123</v>
      </c>
      <c r="E132" s="37"/>
      <c r="F132" s="224" t="s">
        <v>133</v>
      </c>
      <c r="G132" s="37"/>
      <c r="H132" s="37"/>
      <c r="I132" s="225"/>
      <c r="J132" s="37"/>
      <c r="K132" s="37"/>
      <c r="L132" s="41"/>
      <c r="M132" s="226"/>
      <c r="N132" s="227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123</v>
      </c>
      <c r="AU132" s="14" t="s">
        <v>83</v>
      </c>
    </row>
    <row r="133" s="2" customFormat="1">
      <c r="A133" s="35"/>
      <c r="B133" s="36"/>
      <c r="C133" s="37"/>
      <c r="D133" s="223" t="s">
        <v>135</v>
      </c>
      <c r="E133" s="37"/>
      <c r="F133" s="228" t="s">
        <v>136</v>
      </c>
      <c r="G133" s="37"/>
      <c r="H133" s="37"/>
      <c r="I133" s="225"/>
      <c r="J133" s="37"/>
      <c r="K133" s="37"/>
      <c r="L133" s="41"/>
      <c r="M133" s="226"/>
      <c r="N133" s="227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135</v>
      </c>
      <c r="AU133" s="14" t="s">
        <v>83</v>
      </c>
    </row>
    <row r="134" s="2" customFormat="1" ht="44.25" customHeight="1">
      <c r="A134" s="35"/>
      <c r="B134" s="36"/>
      <c r="C134" s="209" t="s">
        <v>14</v>
      </c>
      <c r="D134" s="209" t="s">
        <v>117</v>
      </c>
      <c r="E134" s="210" t="s">
        <v>137</v>
      </c>
      <c r="F134" s="211" t="s">
        <v>138</v>
      </c>
      <c r="G134" s="212" t="s">
        <v>130</v>
      </c>
      <c r="H134" s="213">
        <v>3355.3499999999999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41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121</v>
      </c>
      <c r="AT134" s="221" t="s">
        <v>117</v>
      </c>
      <c r="AU134" s="221" t="s">
        <v>83</v>
      </c>
      <c r="AY134" s="14" t="s">
        <v>115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81</v>
      </c>
      <c r="BK134" s="222">
        <f>ROUND(I134*H134,2)</f>
        <v>0</v>
      </c>
      <c r="BL134" s="14" t="s">
        <v>121</v>
      </c>
      <c r="BM134" s="221" t="s">
        <v>139</v>
      </c>
    </row>
    <row r="135" s="2" customFormat="1">
      <c r="A135" s="35"/>
      <c r="B135" s="36"/>
      <c r="C135" s="37"/>
      <c r="D135" s="223" t="s">
        <v>123</v>
      </c>
      <c r="E135" s="37"/>
      <c r="F135" s="224" t="s">
        <v>138</v>
      </c>
      <c r="G135" s="37"/>
      <c r="H135" s="37"/>
      <c r="I135" s="225"/>
      <c r="J135" s="37"/>
      <c r="K135" s="37"/>
      <c r="L135" s="41"/>
      <c r="M135" s="226"/>
      <c r="N135" s="227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123</v>
      </c>
      <c r="AU135" s="14" t="s">
        <v>83</v>
      </c>
    </row>
    <row r="136" s="2" customFormat="1" ht="37.8" customHeight="1">
      <c r="A136" s="35"/>
      <c r="B136" s="36"/>
      <c r="C136" s="209" t="s">
        <v>140</v>
      </c>
      <c r="D136" s="209" t="s">
        <v>117</v>
      </c>
      <c r="E136" s="210" t="s">
        <v>141</v>
      </c>
      <c r="F136" s="211" t="s">
        <v>142</v>
      </c>
      <c r="G136" s="212" t="s">
        <v>130</v>
      </c>
      <c r="H136" s="213">
        <v>38366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41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121</v>
      </c>
      <c r="AT136" s="221" t="s">
        <v>117</v>
      </c>
      <c r="AU136" s="221" t="s">
        <v>83</v>
      </c>
      <c r="AY136" s="14" t="s">
        <v>115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81</v>
      </c>
      <c r="BK136" s="222">
        <f>ROUND(I136*H136,2)</f>
        <v>0</v>
      </c>
      <c r="BL136" s="14" t="s">
        <v>121</v>
      </c>
      <c r="BM136" s="221" t="s">
        <v>143</v>
      </c>
    </row>
    <row r="137" s="2" customFormat="1">
      <c r="A137" s="35"/>
      <c r="B137" s="36"/>
      <c r="C137" s="37"/>
      <c r="D137" s="223" t="s">
        <v>123</v>
      </c>
      <c r="E137" s="37"/>
      <c r="F137" s="224" t="s">
        <v>144</v>
      </c>
      <c r="G137" s="37"/>
      <c r="H137" s="37"/>
      <c r="I137" s="225"/>
      <c r="J137" s="37"/>
      <c r="K137" s="37"/>
      <c r="L137" s="41"/>
      <c r="M137" s="226"/>
      <c r="N137" s="227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123</v>
      </c>
      <c r="AU137" s="14" t="s">
        <v>83</v>
      </c>
    </row>
    <row r="138" s="2" customFormat="1" ht="16.5" customHeight="1">
      <c r="A138" s="35"/>
      <c r="B138" s="36"/>
      <c r="C138" s="209" t="s">
        <v>145</v>
      </c>
      <c r="D138" s="209" t="s">
        <v>117</v>
      </c>
      <c r="E138" s="210" t="s">
        <v>146</v>
      </c>
      <c r="F138" s="211" t="s">
        <v>147</v>
      </c>
      <c r="G138" s="212" t="s">
        <v>130</v>
      </c>
      <c r="H138" s="213">
        <v>3355.3499999999999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41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121</v>
      </c>
      <c r="AT138" s="221" t="s">
        <v>117</v>
      </c>
      <c r="AU138" s="221" t="s">
        <v>83</v>
      </c>
      <c r="AY138" s="14" t="s">
        <v>115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81</v>
      </c>
      <c r="BK138" s="222">
        <f>ROUND(I138*H138,2)</f>
        <v>0</v>
      </c>
      <c r="BL138" s="14" t="s">
        <v>121</v>
      </c>
      <c r="BM138" s="221" t="s">
        <v>148</v>
      </c>
    </row>
    <row r="139" s="2" customFormat="1">
      <c r="A139" s="35"/>
      <c r="B139" s="36"/>
      <c r="C139" s="37"/>
      <c r="D139" s="223" t="s">
        <v>123</v>
      </c>
      <c r="E139" s="37"/>
      <c r="F139" s="224" t="s">
        <v>147</v>
      </c>
      <c r="G139" s="37"/>
      <c r="H139" s="37"/>
      <c r="I139" s="225"/>
      <c r="J139" s="37"/>
      <c r="K139" s="37"/>
      <c r="L139" s="41"/>
      <c r="M139" s="226"/>
      <c r="N139" s="227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123</v>
      </c>
      <c r="AU139" s="14" t="s">
        <v>83</v>
      </c>
    </row>
    <row r="140" s="12" customFormat="1" ht="22.8" customHeight="1">
      <c r="A140" s="12"/>
      <c r="B140" s="193"/>
      <c r="C140" s="194"/>
      <c r="D140" s="195" t="s">
        <v>75</v>
      </c>
      <c r="E140" s="207" t="s">
        <v>121</v>
      </c>
      <c r="F140" s="207" t="s">
        <v>149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SUM(P141:P150)</f>
        <v>0</v>
      </c>
      <c r="Q140" s="201"/>
      <c r="R140" s="202">
        <f>SUM(R141:R150)</f>
        <v>124.34275</v>
      </c>
      <c r="S140" s="201"/>
      <c r="T140" s="203">
        <f>SUM(T141:T150)</f>
        <v>50.183999999999998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4" t="s">
        <v>81</v>
      </c>
      <c r="AT140" s="205" t="s">
        <v>75</v>
      </c>
      <c r="AU140" s="205" t="s">
        <v>81</v>
      </c>
      <c r="AY140" s="204" t="s">
        <v>115</v>
      </c>
      <c r="BK140" s="206">
        <f>SUM(BK141:BK150)</f>
        <v>0</v>
      </c>
    </row>
    <row r="141" s="2" customFormat="1" ht="24.15" customHeight="1">
      <c r="A141" s="35"/>
      <c r="B141" s="36"/>
      <c r="C141" s="209" t="s">
        <v>150</v>
      </c>
      <c r="D141" s="209" t="s">
        <v>117</v>
      </c>
      <c r="E141" s="210" t="s">
        <v>151</v>
      </c>
      <c r="F141" s="211" t="s">
        <v>152</v>
      </c>
      <c r="G141" s="212" t="s">
        <v>120</v>
      </c>
      <c r="H141" s="213">
        <v>123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41</v>
      </c>
      <c r="O141" s="88"/>
      <c r="P141" s="219">
        <f>O141*H141</f>
        <v>0</v>
      </c>
      <c r="Q141" s="219">
        <v>0</v>
      </c>
      <c r="R141" s="219">
        <f>Q141*H141</f>
        <v>0</v>
      </c>
      <c r="S141" s="219">
        <v>0.40799999999999997</v>
      </c>
      <c r="T141" s="220">
        <f>S141*H141</f>
        <v>50.183999999999998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121</v>
      </c>
      <c r="AT141" s="221" t="s">
        <v>117</v>
      </c>
      <c r="AU141" s="221" t="s">
        <v>83</v>
      </c>
      <c r="AY141" s="14" t="s">
        <v>115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81</v>
      </c>
      <c r="BK141" s="222">
        <f>ROUND(I141*H141,2)</f>
        <v>0</v>
      </c>
      <c r="BL141" s="14" t="s">
        <v>121</v>
      </c>
      <c r="BM141" s="221" t="s">
        <v>153</v>
      </c>
    </row>
    <row r="142" s="2" customFormat="1">
      <c r="A142" s="35"/>
      <c r="B142" s="36"/>
      <c r="C142" s="37"/>
      <c r="D142" s="223" t="s">
        <v>123</v>
      </c>
      <c r="E142" s="37"/>
      <c r="F142" s="224" t="s">
        <v>154</v>
      </c>
      <c r="G142" s="37"/>
      <c r="H142" s="37"/>
      <c r="I142" s="225"/>
      <c r="J142" s="37"/>
      <c r="K142" s="37"/>
      <c r="L142" s="41"/>
      <c r="M142" s="226"/>
      <c r="N142" s="227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123</v>
      </c>
      <c r="AU142" s="14" t="s">
        <v>83</v>
      </c>
    </row>
    <row r="143" s="2" customFormat="1" ht="16.5" customHeight="1">
      <c r="A143" s="35"/>
      <c r="B143" s="36"/>
      <c r="C143" s="229" t="s">
        <v>155</v>
      </c>
      <c r="D143" s="229" t="s">
        <v>156</v>
      </c>
      <c r="E143" s="230" t="s">
        <v>157</v>
      </c>
      <c r="F143" s="231" t="s">
        <v>158</v>
      </c>
      <c r="G143" s="232" t="s">
        <v>159</v>
      </c>
      <c r="H143" s="233">
        <v>41</v>
      </c>
      <c r="I143" s="234"/>
      <c r="J143" s="235">
        <f>ROUND(I143*H143,2)</f>
        <v>0</v>
      </c>
      <c r="K143" s="236"/>
      <c r="L143" s="237"/>
      <c r="M143" s="238" t="s">
        <v>1</v>
      </c>
      <c r="N143" s="239" t="s">
        <v>41</v>
      </c>
      <c r="O143" s="88"/>
      <c r="P143" s="219">
        <f>O143*H143</f>
        <v>0</v>
      </c>
      <c r="Q143" s="219">
        <v>1.3100000000000001</v>
      </c>
      <c r="R143" s="219">
        <f>Q143*H143</f>
        <v>53.710000000000001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150</v>
      </c>
      <c r="AT143" s="221" t="s">
        <v>156</v>
      </c>
      <c r="AU143" s="221" t="s">
        <v>83</v>
      </c>
      <c r="AY143" s="14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81</v>
      </c>
      <c r="BK143" s="222">
        <f>ROUND(I143*H143,2)</f>
        <v>0</v>
      </c>
      <c r="BL143" s="14" t="s">
        <v>121</v>
      </c>
      <c r="BM143" s="221" t="s">
        <v>160</v>
      </c>
    </row>
    <row r="144" s="2" customFormat="1">
      <c r="A144" s="35"/>
      <c r="B144" s="36"/>
      <c r="C144" s="37"/>
      <c r="D144" s="223" t="s">
        <v>123</v>
      </c>
      <c r="E144" s="37"/>
      <c r="F144" s="224" t="s">
        <v>158</v>
      </c>
      <c r="G144" s="37"/>
      <c r="H144" s="37"/>
      <c r="I144" s="225"/>
      <c r="J144" s="37"/>
      <c r="K144" s="37"/>
      <c r="L144" s="41"/>
      <c r="M144" s="226"/>
      <c r="N144" s="227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123</v>
      </c>
      <c r="AU144" s="14" t="s">
        <v>83</v>
      </c>
    </row>
    <row r="145" s="2" customFormat="1" ht="16.5" customHeight="1">
      <c r="A145" s="35"/>
      <c r="B145" s="36"/>
      <c r="C145" s="209" t="s">
        <v>161</v>
      </c>
      <c r="D145" s="209" t="s">
        <v>117</v>
      </c>
      <c r="E145" s="210" t="s">
        <v>162</v>
      </c>
      <c r="F145" s="211" t="s">
        <v>163</v>
      </c>
      <c r="G145" s="212" t="s">
        <v>120</v>
      </c>
      <c r="H145" s="213">
        <v>123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41</v>
      </c>
      <c r="O145" s="88"/>
      <c r="P145" s="219">
        <f>O145*H145</f>
        <v>0</v>
      </c>
      <c r="Q145" s="219">
        <v>0.48574000000000001</v>
      </c>
      <c r="R145" s="219">
        <f>Q145*H145</f>
        <v>59.746020000000001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121</v>
      </c>
      <c r="AT145" s="221" t="s">
        <v>117</v>
      </c>
      <c r="AU145" s="221" t="s">
        <v>83</v>
      </c>
      <c r="AY145" s="14" t="s">
        <v>115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81</v>
      </c>
      <c r="BK145" s="222">
        <f>ROUND(I145*H145,2)</f>
        <v>0</v>
      </c>
      <c r="BL145" s="14" t="s">
        <v>121</v>
      </c>
      <c r="BM145" s="221" t="s">
        <v>164</v>
      </c>
    </row>
    <row r="146" s="2" customFormat="1">
      <c r="A146" s="35"/>
      <c r="B146" s="36"/>
      <c r="C146" s="37"/>
      <c r="D146" s="223" t="s">
        <v>123</v>
      </c>
      <c r="E146" s="37"/>
      <c r="F146" s="224" t="s">
        <v>163</v>
      </c>
      <c r="G146" s="37"/>
      <c r="H146" s="37"/>
      <c r="I146" s="225"/>
      <c r="J146" s="37"/>
      <c r="K146" s="37"/>
      <c r="L146" s="41"/>
      <c r="M146" s="226"/>
      <c r="N146" s="227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123</v>
      </c>
      <c r="AU146" s="14" t="s">
        <v>83</v>
      </c>
    </row>
    <row r="147" s="2" customFormat="1" ht="24.15" customHeight="1">
      <c r="A147" s="35"/>
      <c r="B147" s="36"/>
      <c r="C147" s="209" t="s">
        <v>165</v>
      </c>
      <c r="D147" s="209" t="s">
        <v>117</v>
      </c>
      <c r="E147" s="210" t="s">
        <v>166</v>
      </c>
      <c r="F147" s="211" t="s">
        <v>167</v>
      </c>
      <c r="G147" s="212" t="s">
        <v>120</v>
      </c>
      <c r="H147" s="213">
        <v>123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41</v>
      </c>
      <c r="O147" s="88"/>
      <c r="P147" s="219">
        <f>O147*H147</f>
        <v>0</v>
      </c>
      <c r="Q147" s="219">
        <v>0.083500000000000005</v>
      </c>
      <c r="R147" s="219">
        <f>Q147*H147</f>
        <v>10.2705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121</v>
      </c>
      <c r="AT147" s="221" t="s">
        <v>117</v>
      </c>
      <c r="AU147" s="221" t="s">
        <v>83</v>
      </c>
      <c r="AY147" s="14" t="s">
        <v>115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81</v>
      </c>
      <c r="BK147" s="222">
        <f>ROUND(I147*H147,2)</f>
        <v>0</v>
      </c>
      <c r="BL147" s="14" t="s">
        <v>121</v>
      </c>
      <c r="BM147" s="221" t="s">
        <v>168</v>
      </c>
    </row>
    <row r="148" s="2" customFormat="1">
      <c r="A148" s="35"/>
      <c r="B148" s="36"/>
      <c r="C148" s="37"/>
      <c r="D148" s="223" t="s">
        <v>123</v>
      </c>
      <c r="E148" s="37"/>
      <c r="F148" s="224" t="s">
        <v>167</v>
      </c>
      <c r="G148" s="37"/>
      <c r="H148" s="37"/>
      <c r="I148" s="225"/>
      <c r="J148" s="37"/>
      <c r="K148" s="37"/>
      <c r="L148" s="41"/>
      <c r="M148" s="226"/>
      <c r="N148" s="227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123</v>
      </c>
      <c r="AU148" s="14" t="s">
        <v>83</v>
      </c>
    </row>
    <row r="149" s="2" customFormat="1" ht="24.15" customHeight="1">
      <c r="A149" s="35"/>
      <c r="B149" s="36"/>
      <c r="C149" s="209" t="s">
        <v>169</v>
      </c>
      <c r="D149" s="209" t="s">
        <v>117</v>
      </c>
      <c r="E149" s="210" t="s">
        <v>170</v>
      </c>
      <c r="F149" s="211" t="s">
        <v>171</v>
      </c>
      <c r="G149" s="212" t="s">
        <v>172</v>
      </c>
      <c r="H149" s="213">
        <v>123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41</v>
      </c>
      <c r="O149" s="88"/>
      <c r="P149" s="219">
        <f>O149*H149</f>
        <v>0</v>
      </c>
      <c r="Q149" s="219">
        <v>0.0050099999999999997</v>
      </c>
      <c r="R149" s="219">
        <f>Q149*H149</f>
        <v>0.61622999999999994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121</v>
      </c>
      <c r="AT149" s="221" t="s">
        <v>117</v>
      </c>
      <c r="AU149" s="221" t="s">
        <v>83</v>
      </c>
      <c r="AY149" s="14" t="s">
        <v>115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81</v>
      </c>
      <c r="BK149" s="222">
        <f>ROUND(I149*H149,2)</f>
        <v>0</v>
      </c>
      <c r="BL149" s="14" t="s">
        <v>121</v>
      </c>
      <c r="BM149" s="221" t="s">
        <v>173</v>
      </c>
    </row>
    <row r="150" s="2" customFormat="1">
      <c r="A150" s="35"/>
      <c r="B150" s="36"/>
      <c r="C150" s="37"/>
      <c r="D150" s="223" t="s">
        <v>123</v>
      </c>
      <c r="E150" s="37"/>
      <c r="F150" s="224" t="s">
        <v>171</v>
      </c>
      <c r="G150" s="37"/>
      <c r="H150" s="37"/>
      <c r="I150" s="225"/>
      <c r="J150" s="37"/>
      <c r="K150" s="37"/>
      <c r="L150" s="41"/>
      <c r="M150" s="226"/>
      <c r="N150" s="227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123</v>
      </c>
      <c r="AU150" s="14" t="s">
        <v>83</v>
      </c>
    </row>
    <row r="151" s="12" customFormat="1" ht="22.8" customHeight="1">
      <c r="A151" s="12"/>
      <c r="B151" s="193"/>
      <c r="C151" s="194"/>
      <c r="D151" s="195" t="s">
        <v>75</v>
      </c>
      <c r="E151" s="207" t="s">
        <v>14</v>
      </c>
      <c r="F151" s="207" t="s">
        <v>174</v>
      </c>
      <c r="G151" s="194"/>
      <c r="H151" s="194"/>
      <c r="I151" s="197"/>
      <c r="J151" s="208">
        <f>BK151</f>
        <v>0</v>
      </c>
      <c r="K151" s="194"/>
      <c r="L151" s="199"/>
      <c r="M151" s="200"/>
      <c r="N151" s="201"/>
      <c r="O151" s="201"/>
      <c r="P151" s="202">
        <f>SUM(P152:P153)</f>
        <v>0</v>
      </c>
      <c r="Q151" s="201"/>
      <c r="R151" s="202">
        <f>SUM(R152:R153)</f>
        <v>0</v>
      </c>
      <c r="S151" s="201"/>
      <c r="T151" s="20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4" t="s">
        <v>81</v>
      </c>
      <c r="AT151" s="205" t="s">
        <v>75</v>
      </c>
      <c r="AU151" s="205" t="s">
        <v>81</v>
      </c>
      <c r="AY151" s="204" t="s">
        <v>115</v>
      </c>
      <c r="BK151" s="206">
        <f>SUM(BK152:BK153)</f>
        <v>0</v>
      </c>
    </row>
    <row r="152" s="2" customFormat="1" ht="24.15" customHeight="1">
      <c r="A152" s="35"/>
      <c r="B152" s="36"/>
      <c r="C152" s="209" t="s">
        <v>175</v>
      </c>
      <c r="D152" s="209" t="s">
        <v>117</v>
      </c>
      <c r="E152" s="210" t="s">
        <v>176</v>
      </c>
      <c r="F152" s="211" t="s">
        <v>177</v>
      </c>
      <c r="G152" s="212" t="s">
        <v>178</v>
      </c>
      <c r="H152" s="213">
        <v>124.351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41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121</v>
      </c>
      <c r="AT152" s="221" t="s">
        <v>117</v>
      </c>
      <c r="AU152" s="221" t="s">
        <v>83</v>
      </c>
      <c r="AY152" s="14" t="s">
        <v>115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81</v>
      </c>
      <c r="BK152" s="222">
        <f>ROUND(I152*H152,2)</f>
        <v>0</v>
      </c>
      <c r="BL152" s="14" t="s">
        <v>121</v>
      </c>
      <c r="BM152" s="221" t="s">
        <v>179</v>
      </c>
    </row>
    <row r="153" s="2" customFormat="1">
      <c r="A153" s="35"/>
      <c r="B153" s="36"/>
      <c r="C153" s="37"/>
      <c r="D153" s="223" t="s">
        <v>123</v>
      </c>
      <c r="E153" s="37"/>
      <c r="F153" s="224" t="s">
        <v>177</v>
      </c>
      <c r="G153" s="37"/>
      <c r="H153" s="37"/>
      <c r="I153" s="225"/>
      <c r="J153" s="37"/>
      <c r="K153" s="37"/>
      <c r="L153" s="41"/>
      <c r="M153" s="226"/>
      <c r="N153" s="227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123</v>
      </c>
      <c r="AU153" s="14" t="s">
        <v>83</v>
      </c>
    </row>
    <row r="154" s="12" customFormat="1" ht="25.92" customHeight="1">
      <c r="A154" s="12"/>
      <c r="B154" s="193"/>
      <c r="C154" s="194"/>
      <c r="D154" s="195" t="s">
        <v>75</v>
      </c>
      <c r="E154" s="196" t="s">
        <v>180</v>
      </c>
      <c r="F154" s="196" t="s">
        <v>181</v>
      </c>
      <c r="G154" s="194"/>
      <c r="H154" s="194"/>
      <c r="I154" s="197"/>
      <c r="J154" s="198">
        <f>BK154</f>
        <v>0</v>
      </c>
      <c r="K154" s="194"/>
      <c r="L154" s="199"/>
      <c r="M154" s="200"/>
      <c r="N154" s="201"/>
      <c r="O154" s="201"/>
      <c r="P154" s="202">
        <f>P155+P166+P182+P198+P201</f>
        <v>0</v>
      </c>
      <c r="Q154" s="201"/>
      <c r="R154" s="202">
        <f>R155+R166+R182+R198+R201</f>
        <v>0</v>
      </c>
      <c r="S154" s="201"/>
      <c r="T154" s="203">
        <f>T155+T166+T182+T198+T201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4" t="s">
        <v>14</v>
      </c>
      <c r="AT154" s="205" t="s">
        <v>75</v>
      </c>
      <c r="AU154" s="205" t="s">
        <v>76</v>
      </c>
      <c r="AY154" s="204" t="s">
        <v>115</v>
      </c>
      <c r="BK154" s="206">
        <f>BK155+BK166+BK182+BK198+BK201</f>
        <v>0</v>
      </c>
    </row>
    <row r="155" s="12" customFormat="1" ht="22.8" customHeight="1">
      <c r="A155" s="12"/>
      <c r="B155" s="193"/>
      <c r="C155" s="194"/>
      <c r="D155" s="195" t="s">
        <v>75</v>
      </c>
      <c r="E155" s="207" t="s">
        <v>182</v>
      </c>
      <c r="F155" s="207" t="s">
        <v>183</v>
      </c>
      <c r="G155" s="194"/>
      <c r="H155" s="194"/>
      <c r="I155" s="197"/>
      <c r="J155" s="208">
        <f>BK155</f>
        <v>0</v>
      </c>
      <c r="K155" s="194"/>
      <c r="L155" s="199"/>
      <c r="M155" s="200"/>
      <c r="N155" s="201"/>
      <c r="O155" s="201"/>
      <c r="P155" s="202">
        <f>SUM(P156:P165)</f>
        <v>0</v>
      </c>
      <c r="Q155" s="201"/>
      <c r="R155" s="202">
        <f>SUM(R156:R165)</f>
        <v>0</v>
      </c>
      <c r="S155" s="201"/>
      <c r="T155" s="203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4" t="s">
        <v>14</v>
      </c>
      <c r="AT155" s="205" t="s">
        <v>75</v>
      </c>
      <c r="AU155" s="205" t="s">
        <v>81</v>
      </c>
      <c r="AY155" s="204" t="s">
        <v>115</v>
      </c>
      <c r="BK155" s="206">
        <f>SUM(BK156:BK165)</f>
        <v>0</v>
      </c>
    </row>
    <row r="156" s="2" customFormat="1" ht="24.15" customHeight="1">
      <c r="A156" s="35"/>
      <c r="B156" s="36"/>
      <c r="C156" s="209" t="s">
        <v>184</v>
      </c>
      <c r="D156" s="209" t="s">
        <v>117</v>
      </c>
      <c r="E156" s="210" t="s">
        <v>185</v>
      </c>
      <c r="F156" s="211" t="s">
        <v>186</v>
      </c>
      <c r="G156" s="212" t="s">
        <v>187</v>
      </c>
      <c r="H156" s="213">
        <v>1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41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188</v>
      </c>
      <c r="AT156" s="221" t="s">
        <v>117</v>
      </c>
      <c r="AU156" s="221" t="s">
        <v>83</v>
      </c>
      <c r="AY156" s="14" t="s">
        <v>115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81</v>
      </c>
      <c r="BK156" s="222">
        <f>ROUND(I156*H156,2)</f>
        <v>0</v>
      </c>
      <c r="BL156" s="14" t="s">
        <v>188</v>
      </c>
      <c r="BM156" s="221" t="s">
        <v>189</v>
      </c>
    </row>
    <row r="157" s="2" customFormat="1">
      <c r="A157" s="35"/>
      <c r="B157" s="36"/>
      <c r="C157" s="37"/>
      <c r="D157" s="223" t="s">
        <v>123</v>
      </c>
      <c r="E157" s="37"/>
      <c r="F157" s="224" t="s">
        <v>186</v>
      </c>
      <c r="G157" s="37"/>
      <c r="H157" s="37"/>
      <c r="I157" s="225"/>
      <c r="J157" s="37"/>
      <c r="K157" s="37"/>
      <c r="L157" s="41"/>
      <c r="M157" s="226"/>
      <c r="N157" s="227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123</v>
      </c>
      <c r="AU157" s="14" t="s">
        <v>83</v>
      </c>
    </row>
    <row r="158" s="2" customFormat="1" ht="16.5" customHeight="1">
      <c r="A158" s="35"/>
      <c r="B158" s="36"/>
      <c r="C158" s="209" t="s">
        <v>8</v>
      </c>
      <c r="D158" s="209" t="s">
        <v>117</v>
      </c>
      <c r="E158" s="210" t="s">
        <v>190</v>
      </c>
      <c r="F158" s="211" t="s">
        <v>191</v>
      </c>
      <c r="G158" s="212" t="s">
        <v>187</v>
      </c>
      <c r="H158" s="213">
        <v>1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41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188</v>
      </c>
      <c r="AT158" s="221" t="s">
        <v>117</v>
      </c>
      <c r="AU158" s="221" t="s">
        <v>83</v>
      </c>
      <c r="AY158" s="14" t="s">
        <v>115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81</v>
      </c>
      <c r="BK158" s="222">
        <f>ROUND(I158*H158,2)</f>
        <v>0</v>
      </c>
      <c r="BL158" s="14" t="s">
        <v>188</v>
      </c>
      <c r="BM158" s="221" t="s">
        <v>192</v>
      </c>
    </row>
    <row r="159" s="2" customFormat="1">
      <c r="A159" s="35"/>
      <c r="B159" s="36"/>
      <c r="C159" s="37"/>
      <c r="D159" s="223" t="s">
        <v>123</v>
      </c>
      <c r="E159" s="37"/>
      <c r="F159" s="224" t="s">
        <v>191</v>
      </c>
      <c r="G159" s="37"/>
      <c r="H159" s="37"/>
      <c r="I159" s="225"/>
      <c r="J159" s="37"/>
      <c r="K159" s="37"/>
      <c r="L159" s="41"/>
      <c r="M159" s="226"/>
      <c r="N159" s="227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123</v>
      </c>
      <c r="AU159" s="14" t="s">
        <v>83</v>
      </c>
    </row>
    <row r="160" s="2" customFormat="1" ht="16.5" customHeight="1">
      <c r="A160" s="35"/>
      <c r="B160" s="36"/>
      <c r="C160" s="209" t="s">
        <v>193</v>
      </c>
      <c r="D160" s="209" t="s">
        <v>117</v>
      </c>
      <c r="E160" s="210" t="s">
        <v>194</v>
      </c>
      <c r="F160" s="211" t="s">
        <v>195</v>
      </c>
      <c r="G160" s="212" t="s">
        <v>187</v>
      </c>
      <c r="H160" s="213">
        <v>1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41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188</v>
      </c>
      <c r="AT160" s="221" t="s">
        <v>117</v>
      </c>
      <c r="AU160" s="221" t="s">
        <v>83</v>
      </c>
      <c r="AY160" s="14" t="s">
        <v>115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81</v>
      </c>
      <c r="BK160" s="222">
        <f>ROUND(I160*H160,2)</f>
        <v>0</v>
      </c>
      <c r="BL160" s="14" t="s">
        <v>188</v>
      </c>
      <c r="BM160" s="221" t="s">
        <v>196</v>
      </c>
    </row>
    <row r="161" s="2" customFormat="1">
      <c r="A161" s="35"/>
      <c r="B161" s="36"/>
      <c r="C161" s="37"/>
      <c r="D161" s="223" t="s">
        <v>123</v>
      </c>
      <c r="E161" s="37"/>
      <c r="F161" s="224" t="s">
        <v>195</v>
      </c>
      <c r="G161" s="37"/>
      <c r="H161" s="37"/>
      <c r="I161" s="225"/>
      <c r="J161" s="37"/>
      <c r="K161" s="37"/>
      <c r="L161" s="41"/>
      <c r="M161" s="226"/>
      <c r="N161" s="227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123</v>
      </c>
      <c r="AU161" s="14" t="s">
        <v>83</v>
      </c>
    </row>
    <row r="162" s="2" customFormat="1" ht="16.5" customHeight="1">
      <c r="A162" s="35"/>
      <c r="B162" s="36"/>
      <c r="C162" s="209" t="s">
        <v>197</v>
      </c>
      <c r="D162" s="209" t="s">
        <v>117</v>
      </c>
      <c r="E162" s="210" t="s">
        <v>198</v>
      </c>
      <c r="F162" s="211" t="s">
        <v>199</v>
      </c>
      <c r="G162" s="212" t="s">
        <v>187</v>
      </c>
      <c r="H162" s="213">
        <v>1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41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188</v>
      </c>
      <c r="AT162" s="221" t="s">
        <v>117</v>
      </c>
      <c r="AU162" s="221" t="s">
        <v>83</v>
      </c>
      <c r="AY162" s="14" t="s">
        <v>115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81</v>
      </c>
      <c r="BK162" s="222">
        <f>ROUND(I162*H162,2)</f>
        <v>0</v>
      </c>
      <c r="BL162" s="14" t="s">
        <v>188</v>
      </c>
      <c r="BM162" s="221" t="s">
        <v>200</v>
      </c>
    </row>
    <row r="163" s="2" customFormat="1">
      <c r="A163" s="35"/>
      <c r="B163" s="36"/>
      <c r="C163" s="37"/>
      <c r="D163" s="223" t="s">
        <v>123</v>
      </c>
      <c r="E163" s="37"/>
      <c r="F163" s="224" t="s">
        <v>199</v>
      </c>
      <c r="G163" s="37"/>
      <c r="H163" s="37"/>
      <c r="I163" s="225"/>
      <c r="J163" s="37"/>
      <c r="K163" s="37"/>
      <c r="L163" s="41"/>
      <c r="M163" s="226"/>
      <c r="N163" s="227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123</v>
      </c>
      <c r="AU163" s="14" t="s">
        <v>83</v>
      </c>
    </row>
    <row r="164" s="2" customFormat="1" ht="16.5" customHeight="1">
      <c r="A164" s="35"/>
      <c r="B164" s="36"/>
      <c r="C164" s="209" t="s">
        <v>201</v>
      </c>
      <c r="D164" s="209" t="s">
        <v>117</v>
      </c>
      <c r="E164" s="210" t="s">
        <v>202</v>
      </c>
      <c r="F164" s="211" t="s">
        <v>203</v>
      </c>
      <c r="G164" s="212" t="s">
        <v>187</v>
      </c>
      <c r="H164" s="213">
        <v>1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41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188</v>
      </c>
      <c r="AT164" s="221" t="s">
        <v>117</v>
      </c>
      <c r="AU164" s="221" t="s">
        <v>83</v>
      </c>
      <c r="AY164" s="14" t="s">
        <v>115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81</v>
      </c>
      <c r="BK164" s="222">
        <f>ROUND(I164*H164,2)</f>
        <v>0</v>
      </c>
      <c r="BL164" s="14" t="s">
        <v>188</v>
      </c>
      <c r="BM164" s="221" t="s">
        <v>204</v>
      </c>
    </row>
    <row r="165" s="2" customFormat="1">
      <c r="A165" s="35"/>
      <c r="B165" s="36"/>
      <c r="C165" s="37"/>
      <c r="D165" s="223" t="s">
        <v>123</v>
      </c>
      <c r="E165" s="37"/>
      <c r="F165" s="224" t="s">
        <v>203</v>
      </c>
      <c r="G165" s="37"/>
      <c r="H165" s="37"/>
      <c r="I165" s="225"/>
      <c r="J165" s="37"/>
      <c r="K165" s="37"/>
      <c r="L165" s="41"/>
      <c r="M165" s="226"/>
      <c r="N165" s="227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123</v>
      </c>
      <c r="AU165" s="14" t="s">
        <v>83</v>
      </c>
    </row>
    <row r="166" s="12" customFormat="1" ht="22.8" customHeight="1">
      <c r="A166" s="12"/>
      <c r="B166" s="193"/>
      <c r="C166" s="194"/>
      <c r="D166" s="195" t="s">
        <v>75</v>
      </c>
      <c r="E166" s="207" t="s">
        <v>205</v>
      </c>
      <c r="F166" s="207" t="s">
        <v>206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SUM(P167:P181)</f>
        <v>0</v>
      </c>
      <c r="Q166" s="201"/>
      <c r="R166" s="202">
        <f>SUM(R167:R181)</f>
        <v>0</v>
      </c>
      <c r="S166" s="201"/>
      <c r="T166" s="203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14</v>
      </c>
      <c r="AT166" s="205" t="s">
        <v>75</v>
      </c>
      <c r="AU166" s="205" t="s">
        <v>81</v>
      </c>
      <c r="AY166" s="204" t="s">
        <v>115</v>
      </c>
      <c r="BK166" s="206">
        <f>SUM(BK167:BK181)</f>
        <v>0</v>
      </c>
    </row>
    <row r="167" s="2" customFormat="1" ht="16.5" customHeight="1">
      <c r="A167" s="35"/>
      <c r="B167" s="36"/>
      <c r="C167" s="209" t="s">
        <v>207</v>
      </c>
      <c r="D167" s="209" t="s">
        <v>117</v>
      </c>
      <c r="E167" s="210" t="s">
        <v>208</v>
      </c>
      <c r="F167" s="211" t="s">
        <v>206</v>
      </c>
      <c r="G167" s="212" t="s">
        <v>187</v>
      </c>
      <c r="H167" s="213">
        <v>1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41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188</v>
      </c>
      <c r="AT167" s="221" t="s">
        <v>117</v>
      </c>
      <c r="AU167" s="221" t="s">
        <v>83</v>
      </c>
      <c r="AY167" s="14" t="s">
        <v>115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81</v>
      </c>
      <c r="BK167" s="222">
        <f>ROUND(I167*H167,2)</f>
        <v>0</v>
      </c>
      <c r="BL167" s="14" t="s">
        <v>188</v>
      </c>
      <c r="BM167" s="221" t="s">
        <v>209</v>
      </c>
    </row>
    <row r="168" s="2" customFormat="1">
      <c r="A168" s="35"/>
      <c r="B168" s="36"/>
      <c r="C168" s="37"/>
      <c r="D168" s="223" t="s">
        <v>123</v>
      </c>
      <c r="E168" s="37"/>
      <c r="F168" s="224" t="s">
        <v>206</v>
      </c>
      <c r="G168" s="37"/>
      <c r="H168" s="37"/>
      <c r="I168" s="225"/>
      <c r="J168" s="37"/>
      <c r="K168" s="37"/>
      <c r="L168" s="41"/>
      <c r="M168" s="226"/>
      <c r="N168" s="227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123</v>
      </c>
      <c r="AU168" s="14" t="s">
        <v>83</v>
      </c>
    </row>
    <row r="169" s="2" customFormat="1" ht="16.5" customHeight="1">
      <c r="A169" s="35"/>
      <c r="B169" s="36"/>
      <c r="C169" s="209" t="s">
        <v>210</v>
      </c>
      <c r="D169" s="209" t="s">
        <v>117</v>
      </c>
      <c r="E169" s="210" t="s">
        <v>211</v>
      </c>
      <c r="F169" s="211" t="s">
        <v>212</v>
      </c>
      <c r="G169" s="212" t="s">
        <v>187</v>
      </c>
      <c r="H169" s="213">
        <v>1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41</v>
      </c>
      <c r="O169" s="88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188</v>
      </c>
      <c r="AT169" s="221" t="s">
        <v>117</v>
      </c>
      <c r="AU169" s="221" t="s">
        <v>83</v>
      </c>
      <c r="AY169" s="14" t="s">
        <v>115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81</v>
      </c>
      <c r="BK169" s="222">
        <f>ROUND(I169*H169,2)</f>
        <v>0</v>
      </c>
      <c r="BL169" s="14" t="s">
        <v>188</v>
      </c>
      <c r="BM169" s="221" t="s">
        <v>213</v>
      </c>
    </row>
    <row r="170" s="2" customFormat="1">
      <c r="A170" s="35"/>
      <c r="B170" s="36"/>
      <c r="C170" s="37"/>
      <c r="D170" s="223" t="s">
        <v>123</v>
      </c>
      <c r="E170" s="37"/>
      <c r="F170" s="224" t="s">
        <v>212</v>
      </c>
      <c r="G170" s="37"/>
      <c r="H170" s="37"/>
      <c r="I170" s="225"/>
      <c r="J170" s="37"/>
      <c r="K170" s="37"/>
      <c r="L170" s="41"/>
      <c r="M170" s="226"/>
      <c r="N170" s="227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123</v>
      </c>
      <c r="AU170" s="14" t="s">
        <v>83</v>
      </c>
    </row>
    <row r="171" s="2" customFormat="1" ht="21.75" customHeight="1">
      <c r="A171" s="35"/>
      <c r="B171" s="36"/>
      <c r="C171" s="209" t="s">
        <v>7</v>
      </c>
      <c r="D171" s="209" t="s">
        <v>117</v>
      </c>
      <c r="E171" s="210" t="s">
        <v>214</v>
      </c>
      <c r="F171" s="211" t="s">
        <v>215</v>
      </c>
      <c r="G171" s="212" t="s">
        <v>187</v>
      </c>
      <c r="H171" s="213">
        <v>1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41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188</v>
      </c>
      <c r="AT171" s="221" t="s">
        <v>117</v>
      </c>
      <c r="AU171" s="221" t="s">
        <v>83</v>
      </c>
      <c r="AY171" s="14" t="s">
        <v>115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81</v>
      </c>
      <c r="BK171" s="222">
        <f>ROUND(I171*H171,2)</f>
        <v>0</v>
      </c>
      <c r="BL171" s="14" t="s">
        <v>188</v>
      </c>
      <c r="BM171" s="221" t="s">
        <v>216</v>
      </c>
    </row>
    <row r="172" s="2" customFormat="1">
      <c r="A172" s="35"/>
      <c r="B172" s="36"/>
      <c r="C172" s="37"/>
      <c r="D172" s="223" t="s">
        <v>123</v>
      </c>
      <c r="E172" s="37"/>
      <c r="F172" s="224" t="s">
        <v>215</v>
      </c>
      <c r="G172" s="37"/>
      <c r="H172" s="37"/>
      <c r="I172" s="225"/>
      <c r="J172" s="37"/>
      <c r="K172" s="37"/>
      <c r="L172" s="41"/>
      <c r="M172" s="226"/>
      <c r="N172" s="227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123</v>
      </c>
      <c r="AU172" s="14" t="s">
        <v>83</v>
      </c>
    </row>
    <row r="173" s="2" customFormat="1" ht="16.5" customHeight="1">
      <c r="A173" s="35"/>
      <c r="B173" s="36"/>
      <c r="C173" s="209" t="s">
        <v>217</v>
      </c>
      <c r="D173" s="209" t="s">
        <v>117</v>
      </c>
      <c r="E173" s="210" t="s">
        <v>218</v>
      </c>
      <c r="F173" s="211" t="s">
        <v>219</v>
      </c>
      <c r="G173" s="212" t="s">
        <v>187</v>
      </c>
      <c r="H173" s="213">
        <v>1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41</v>
      </c>
      <c r="O173" s="88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188</v>
      </c>
      <c r="AT173" s="221" t="s">
        <v>117</v>
      </c>
      <c r="AU173" s="221" t="s">
        <v>83</v>
      </c>
      <c r="AY173" s="14" t="s">
        <v>115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81</v>
      </c>
      <c r="BK173" s="222">
        <f>ROUND(I173*H173,2)</f>
        <v>0</v>
      </c>
      <c r="BL173" s="14" t="s">
        <v>188</v>
      </c>
      <c r="BM173" s="221" t="s">
        <v>220</v>
      </c>
    </row>
    <row r="174" s="2" customFormat="1">
      <c r="A174" s="35"/>
      <c r="B174" s="36"/>
      <c r="C174" s="37"/>
      <c r="D174" s="223" t="s">
        <v>123</v>
      </c>
      <c r="E174" s="37"/>
      <c r="F174" s="224" t="s">
        <v>219</v>
      </c>
      <c r="G174" s="37"/>
      <c r="H174" s="37"/>
      <c r="I174" s="225"/>
      <c r="J174" s="37"/>
      <c r="K174" s="37"/>
      <c r="L174" s="41"/>
      <c r="M174" s="226"/>
      <c r="N174" s="227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123</v>
      </c>
      <c r="AU174" s="14" t="s">
        <v>83</v>
      </c>
    </row>
    <row r="175" s="2" customFormat="1" ht="24.15" customHeight="1">
      <c r="A175" s="35"/>
      <c r="B175" s="36"/>
      <c r="C175" s="209" t="s">
        <v>221</v>
      </c>
      <c r="D175" s="209" t="s">
        <v>117</v>
      </c>
      <c r="E175" s="210" t="s">
        <v>222</v>
      </c>
      <c r="F175" s="211" t="s">
        <v>223</v>
      </c>
      <c r="G175" s="212" t="s">
        <v>187</v>
      </c>
      <c r="H175" s="213">
        <v>1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41</v>
      </c>
      <c r="O175" s="88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188</v>
      </c>
      <c r="AT175" s="221" t="s">
        <v>117</v>
      </c>
      <c r="AU175" s="221" t="s">
        <v>83</v>
      </c>
      <c r="AY175" s="14" t="s">
        <v>115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81</v>
      </c>
      <c r="BK175" s="222">
        <f>ROUND(I175*H175,2)</f>
        <v>0</v>
      </c>
      <c r="BL175" s="14" t="s">
        <v>188</v>
      </c>
      <c r="BM175" s="221" t="s">
        <v>224</v>
      </c>
    </row>
    <row r="176" s="2" customFormat="1">
      <c r="A176" s="35"/>
      <c r="B176" s="36"/>
      <c r="C176" s="37"/>
      <c r="D176" s="223" t="s">
        <v>123</v>
      </c>
      <c r="E176" s="37"/>
      <c r="F176" s="224" t="s">
        <v>223</v>
      </c>
      <c r="G176" s="37"/>
      <c r="H176" s="37"/>
      <c r="I176" s="225"/>
      <c r="J176" s="37"/>
      <c r="K176" s="37"/>
      <c r="L176" s="41"/>
      <c r="M176" s="226"/>
      <c r="N176" s="227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123</v>
      </c>
      <c r="AU176" s="14" t="s">
        <v>83</v>
      </c>
    </row>
    <row r="177" s="2" customFormat="1" ht="16.5" customHeight="1">
      <c r="A177" s="35"/>
      <c r="B177" s="36"/>
      <c r="C177" s="209" t="s">
        <v>225</v>
      </c>
      <c r="D177" s="209" t="s">
        <v>117</v>
      </c>
      <c r="E177" s="210" t="s">
        <v>226</v>
      </c>
      <c r="F177" s="211" t="s">
        <v>227</v>
      </c>
      <c r="G177" s="212" t="s">
        <v>187</v>
      </c>
      <c r="H177" s="213">
        <v>1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41</v>
      </c>
      <c r="O177" s="88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188</v>
      </c>
      <c r="AT177" s="221" t="s">
        <v>117</v>
      </c>
      <c r="AU177" s="221" t="s">
        <v>83</v>
      </c>
      <c r="AY177" s="14" t="s">
        <v>115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81</v>
      </c>
      <c r="BK177" s="222">
        <f>ROUND(I177*H177,2)</f>
        <v>0</v>
      </c>
      <c r="BL177" s="14" t="s">
        <v>188</v>
      </c>
      <c r="BM177" s="221" t="s">
        <v>228</v>
      </c>
    </row>
    <row r="178" s="2" customFormat="1">
      <c r="A178" s="35"/>
      <c r="B178" s="36"/>
      <c r="C178" s="37"/>
      <c r="D178" s="223" t="s">
        <v>123</v>
      </c>
      <c r="E178" s="37"/>
      <c r="F178" s="224" t="s">
        <v>227</v>
      </c>
      <c r="G178" s="37"/>
      <c r="H178" s="37"/>
      <c r="I178" s="225"/>
      <c r="J178" s="37"/>
      <c r="K178" s="37"/>
      <c r="L178" s="41"/>
      <c r="M178" s="226"/>
      <c r="N178" s="227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123</v>
      </c>
      <c r="AU178" s="14" t="s">
        <v>83</v>
      </c>
    </row>
    <row r="179" s="2" customFormat="1">
      <c r="A179" s="35"/>
      <c r="B179" s="36"/>
      <c r="C179" s="37"/>
      <c r="D179" s="223" t="s">
        <v>135</v>
      </c>
      <c r="E179" s="37"/>
      <c r="F179" s="228" t="s">
        <v>229</v>
      </c>
      <c r="G179" s="37"/>
      <c r="H179" s="37"/>
      <c r="I179" s="225"/>
      <c r="J179" s="37"/>
      <c r="K179" s="37"/>
      <c r="L179" s="41"/>
      <c r="M179" s="226"/>
      <c r="N179" s="227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135</v>
      </c>
      <c r="AU179" s="14" t="s">
        <v>83</v>
      </c>
    </row>
    <row r="180" s="2" customFormat="1" ht="24.15" customHeight="1">
      <c r="A180" s="35"/>
      <c r="B180" s="36"/>
      <c r="C180" s="209" t="s">
        <v>230</v>
      </c>
      <c r="D180" s="209" t="s">
        <v>117</v>
      </c>
      <c r="E180" s="210" t="s">
        <v>231</v>
      </c>
      <c r="F180" s="211" t="s">
        <v>232</v>
      </c>
      <c r="G180" s="212" t="s">
        <v>187</v>
      </c>
      <c r="H180" s="213">
        <v>1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41</v>
      </c>
      <c r="O180" s="88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188</v>
      </c>
      <c r="AT180" s="221" t="s">
        <v>117</v>
      </c>
      <c r="AU180" s="221" t="s">
        <v>83</v>
      </c>
      <c r="AY180" s="14" t="s">
        <v>115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81</v>
      </c>
      <c r="BK180" s="222">
        <f>ROUND(I180*H180,2)</f>
        <v>0</v>
      </c>
      <c r="BL180" s="14" t="s">
        <v>188</v>
      </c>
      <c r="BM180" s="221" t="s">
        <v>233</v>
      </c>
    </row>
    <row r="181" s="2" customFormat="1">
      <c r="A181" s="35"/>
      <c r="B181" s="36"/>
      <c r="C181" s="37"/>
      <c r="D181" s="223" t="s">
        <v>123</v>
      </c>
      <c r="E181" s="37"/>
      <c r="F181" s="224" t="s">
        <v>232</v>
      </c>
      <c r="G181" s="37"/>
      <c r="H181" s="37"/>
      <c r="I181" s="225"/>
      <c r="J181" s="37"/>
      <c r="K181" s="37"/>
      <c r="L181" s="41"/>
      <c r="M181" s="226"/>
      <c r="N181" s="227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123</v>
      </c>
      <c r="AU181" s="14" t="s">
        <v>83</v>
      </c>
    </row>
    <row r="182" s="12" customFormat="1" ht="22.8" customHeight="1">
      <c r="A182" s="12"/>
      <c r="B182" s="193"/>
      <c r="C182" s="194"/>
      <c r="D182" s="195" t="s">
        <v>75</v>
      </c>
      <c r="E182" s="207" t="s">
        <v>234</v>
      </c>
      <c r="F182" s="207" t="s">
        <v>235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SUM(P183:P197)</f>
        <v>0</v>
      </c>
      <c r="Q182" s="201"/>
      <c r="R182" s="202">
        <f>SUM(R183:R197)</f>
        <v>0</v>
      </c>
      <c r="S182" s="201"/>
      <c r="T182" s="203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4" t="s">
        <v>14</v>
      </c>
      <c r="AT182" s="205" t="s">
        <v>75</v>
      </c>
      <c r="AU182" s="205" t="s">
        <v>81</v>
      </c>
      <c r="AY182" s="204" t="s">
        <v>115</v>
      </c>
      <c r="BK182" s="206">
        <f>SUM(BK183:BK197)</f>
        <v>0</v>
      </c>
    </row>
    <row r="183" s="2" customFormat="1" ht="16.5" customHeight="1">
      <c r="A183" s="35"/>
      <c r="B183" s="36"/>
      <c r="C183" s="209" t="s">
        <v>236</v>
      </c>
      <c r="D183" s="209" t="s">
        <v>117</v>
      </c>
      <c r="E183" s="210" t="s">
        <v>237</v>
      </c>
      <c r="F183" s="211" t="s">
        <v>238</v>
      </c>
      <c r="G183" s="212" t="s">
        <v>187</v>
      </c>
      <c r="H183" s="213">
        <v>1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41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188</v>
      </c>
      <c r="AT183" s="221" t="s">
        <v>117</v>
      </c>
      <c r="AU183" s="221" t="s">
        <v>83</v>
      </c>
      <c r="AY183" s="14" t="s">
        <v>115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81</v>
      </c>
      <c r="BK183" s="222">
        <f>ROUND(I183*H183,2)</f>
        <v>0</v>
      </c>
      <c r="BL183" s="14" t="s">
        <v>188</v>
      </c>
      <c r="BM183" s="221" t="s">
        <v>239</v>
      </c>
    </row>
    <row r="184" s="2" customFormat="1">
      <c r="A184" s="35"/>
      <c r="B184" s="36"/>
      <c r="C184" s="37"/>
      <c r="D184" s="223" t="s">
        <v>123</v>
      </c>
      <c r="E184" s="37"/>
      <c r="F184" s="224" t="s">
        <v>238</v>
      </c>
      <c r="G184" s="37"/>
      <c r="H184" s="37"/>
      <c r="I184" s="225"/>
      <c r="J184" s="37"/>
      <c r="K184" s="37"/>
      <c r="L184" s="41"/>
      <c r="M184" s="226"/>
      <c r="N184" s="227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123</v>
      </c>
      <c r="AU184" s="14" t="s">
        <v>83</v>
      </c>
    </row>
    <row r="185" s="2" customFormat="1">
      <c r="A185" s="35"/>
      <c r="B185" s="36"/>
      <c r="C185" s="37"/>
      <c r="D185" s="223" t="s">
        <v>135</v>
      </c>
      <c r="E185" s="37"/>
      <c r="F185" s="228" t="s">
        <v>240</v>
      </c>
      <c r="G185" s="37"/>
      <c r="H185" s="37"/>
      <c r="I185" s="225"/>
      <c r="J185" s="37"/>
      <c r="K185" s="37"/>
      <c r="L185" s="41"/>
      <c r="M185" s="226"/>
      <c r="N185" s="227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135</v>
      </c>
      <c r="AU185" s="14" t="s">
        <v>83</v>
      </c>
    </row>
    <row r="186" s="2" customFormat="1" ht="16.5" customHeight="1">
      <c r="A186" s="35"/>
      <c r="B186" s="36"/>
      <c r="C186" s="209" t="s">
        <v>241</v>
      </c>
      <c r="D186" s="209" t="s">
        <v>117</v>
      </c>
      <c r="E186" s="210" t="s">
        <v>242</v>
      </c>
      <c r="F186" s="211" t="s">
        <v>243</v>
      </c>
      <c r="G186" s="212" t="s">
        <v>187</v>
      </c>
      <c r="H186" s="213">
        <v>1</v>
      </c>
      <c r="I186" s="214"/>
      <c r="J186" s="215">
        <f>ROUND(I186*H186,2)</f>
        <v>0</v>
      </c>
      <c r="K186" s="216"/>
      <c r="L186" s="41"/>
      <c r="M186" s="217" t="s">
        <v>1</v>
      </c>
      <c r="N186" s="218" t="s">
        <v>41</v>
      </c>
      <c r="O186" s="88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188</v>
      </c>
      <c r="AT186" s="221" t="s">
        <v>117</v>
      </c>
      <c r="AU186" s="221" t="s">
        <v>83</v>
      </c>
      <c r="AY186" s="14" t="s">
        <v>115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81</v>
      </c>
      <c r="BK186" s="222">
        <f>ROUND(I186*H186,2)</f>
        <v>0</v>
      </c>
      <c r="BL186" s="14" t="s">
        <v>188</v>
      </c>
      <c r="BM186" s="221" t="s">
        <v>244</v>
      </c>
    </row>
    <row r="187" s="2" customFormat="1">
      <c r="A187" s="35"/>
      <c r="B187" s="36"/>
      <c r="C187" s="37"/>
      <c r="D187" s="223" t="s">
        <v>123</v>
      </c>
      <c r="E187" s="37"/>
      <c r="F187" s="224" t="s">
        <v>243</v>
      </c>
      <c r="G187" s="37"/>
      <c r="H187" s="37"/>
      <c r="I187" s="225"/>
      <c r="J187" s="37"/>
      <c r="K187" s="37"/>
      <c r="L187" s="41"/>
      <c r="M187" s="226"/>
      <c r="N187" s="227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123</v>
      </c>
      <c r="AU187" s="14" t="s">
        <v>83</v>
      </c>
    </row>
    <row r="188" s="2" customFormat="1" ht="37.8" customHeight="1">
      <c r="A188" s="35"/>
      <c r="B188" s="36"/>
      <c r="C188" s="209" t="s">
        <v>245</v>
      </c>
      <c r="D188" s="209" t="s">
        <v>117</v>
      </c>
      <c r="E188" s="210" t="s">
        <v>246</v>
      </c>
      <c r="F188" s="211" t="s">
        <v>247</v>
      </c>
      <c r="G188" s="212" t="s">
        <v>187</v>
      </c>
      <c r="H188" s="213">
        <v>1</v>
      </c>
      <c r="I188" s="214"/>
      <c r="J188" s="215">
        <f>ROUND(I188*H188,2)</f>
        <v>0</v>
      </c>
      <c r="K188" s="216"/>
      <c r="L188" s="41"/>
      <c r="M188" s="217" t="s">
        <v>1</v>
      </c>
      <c r="N188" s="218" t="s">
        <v>41</v>
      </c>
      <c r="O188" s="88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188</v>
      </c>
      <c r="AT188" s="221" t="s">
        <v>117</v>
      </c>
      <c r="AU188" s="221" t="s">
        <v>83</v>
      </c>
      <c r="AY188" s="14" t="s">
        <v>115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81</v>
      </c>
      <c r="BK188" s="222">
        <f>ROUND(I188*H188,2)</f>
        <v>0</v>
      </c>
      <c r="BL188" s="14" t="s">
        <v>188</v>
      </c>
      <c r="BM188" s="221" t="s">
        <v>248</v>
      </c>
    </row>
    <row r="189" s="2" customFormat="1">
      <c r="A189" s="35"/>
      <c r="B189" s="36"/>
      <c r="C189" s="37"/>
      <c r="D189" s="223" t="s">
        <v>123</v>
      </c>
      <c r="E189" s="37"/>
      <c r="F189" s="224" t="s">
        <v>247</v>
      </c>
      <c r="G189" s="37"/>
      <c r="H189" s="37"/>
      <c r="I189" s="225"/>
      <c r="J189" s="37"/>
      <c r="K189" s="37"/>
      <c r="L189" s="41"/>
      <c r="M189" s="226"/>
      <c r="N189" s="227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123</v>
      </c>
      <c r="AU189" s="14" t="s">
        <v>83</v>
      </c>
    </row>
    <row r="190" s="2" customFormat="1" ht="37.8" customHeight="1">
      <c r="A190" s="35"/>
      <c r="B190" s="36"/>
      <c r="C190" s="209" t="s">
        <v>249</v>
      </c>
      <c r="D190" s="209" t="s">
        <v>117</v>
      </c>
      <c r="E190" s="210" t="s">
        <v>250</v>
      </c>
      <c r="F190" s="211" t="s">
        <v>251</v>
      </c>
      <c r="G190" s="212" t="s">
        <v>187</v>
      </c>
      <c r="H190" s="213">
        <v>1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41</v>
      </c>
      <c r="O190" s="88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188</v>
      </c>
      <c r="AT190" s="221" t="s">
        <v>117</v>
      </c>
      <c r="AU190" s="221" t="s">
        <v>83</v>
      </c>
      <c r="AY190" s="14" t="s">
        <v>115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81</v>
      </c>
      <c r="BK190" s="222">
        <f>ROUND(I190*H190,2)</f>
        <v>0</v>
      </c>
      <c r="BL190" s="14" t="s">
        <v>188</v>
      </c>
      <c r="BM190" s="221" t="s">
        <v>252</v>
      </c>
    </row>
    <row r="191" s="2" customFormat="1">
      <c r="A191" s="35"/>
      <c r="B191" s="36"/>
      <c r="C191" s="37"/>
      <c r="D191" s="223" t="s">
        <v>123</v>
      </c>
      <c r="E191" s="37"/>
      <c r="F191" s="224" t="s">
        <v>251</v>
      </c>
      <c r="G191" s="37"/>
      <c r="H191" s="37"/>
      <c r="I191" s="225"/>
      <c r="J191" s="37"/>
      <c r="K191" s="37"/>
      <c r="L191" s="41"/>
      <c r="M191" s="226"/>
      <c r="N191" s="227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123</v>
      </c>
      <c r="AU191" s="14" t="s">
        <v>83</v>
      </c>
    </row>
    <row r="192" s="2" customFormat="1" ht="21.75" customHeight="1">
      <c r="A192" s="35"/>
      <c r="B192" s="36"/>
      <c r="C192" s="209" t="s">
        <v>253</v>
      </c>
      <c r="D192" s="209" t="s">
        <v>117</v>
      </c>
      <c r="E192" s="210" t="s">
        <v>254</v>
      </c>
      <c r="F192" s="211" t="s">
        <v>255</v>
      </c>
      <c r="G192" s="212" t="s">
        <v>187</v>
      </c>
      <c r="H192" s="213">
        <v>1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41</v>
      </c>
      <c r="O192" s="88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188</v>
      </c>
      <c r="AT192" s="221" t="s">
        <v>117</v>
      </c>
      <c r="AU192" s="221" t="s">
        <v>83</v>
      </c>
      <c r="AY192" s="14" t="s">
        <v>115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81</v>
      </c>
      <c r="BK192" s="222">
        <f>ROUND(I192*H192,2)</f>
        <v>0</v>
      </c>
      <c r="BL192" s="14" t="s">
        <v>188</v>
      </c>
      <c r="BM192" s="221" t="s">
        <v>256</v>
      </c>
    </row>
    <row r="193" s="2" customFormat="1">
      <c r="A193" s="35"/>
      <c r="B193" s="36"/>
      <c r="C193" s="37"/>
      <c r="D193" s="223" t="s">
        <v>123</v>
      </c>
      <c r="E193" s="37"/>
      <c r="F193" s="224" t="s">
        <v>255</v>
      </c>
      <c r="G193" s="37"/>
      <c r="H193" s="37"/>
      <c r="I193" s="225"/>
      <c r="J193" s="37"/>
      <c r="K193" s="37"/>
      <c r="L193" s="41"/>
      <c r="M193" s="226"/>
      <c r="N193" s="227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123</v>
      </c>
      <c r="AU193" s="14" t="s">
        <v>83</v>
      </c>
    </row>
    <row r="194" s="2" customFormat="1" ht="24.15" customHeight="1">
      <c r="A194" s="35"/>
      <c r="B194" s="36"/>
      <c r="C194" s="209" t="s">
        <v>257</v>
      </c>
      <c r="D194" s="209" t="s">
        <v>117</v>
      </c>
      <c r="E194" s="210" t="s">
        <v>258</v>
      </c>
      <c r="F194" s="211" t="s">
        <v>259</v>
      </c>
      <c r="G194" s="212" t="s">
        <v>187</v>
      </c>
      <c r="H194" s="213">
        <v>1</v>
      </c>
      <c r="I194" s="214"/>
      <c r="J194" s="215">
        <f>ROUND(I194*H194,2)</f>
        <v>0</v>
      </c>
      <c r="K194" s="216"/>
      <c r="L194" s="41"/>
      <c r="M194" s="217" t="s">
        <v>1</v>
      </c>
      <c r="N194" s="218" t="s">
        <v>41</v>
      </c>
      <c r="O194" s="88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188</v>
      </c>
      <c r="AT194" s="221" t="s">
        <v>117</v>
      </c>
      <c r="AU194" s="221" t="s">
        <v>83</v>
      </c>
      <c r="AY194" s="14" t="s">
        <v>115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81</v>
      </c>
      <c r="BK194" s="222">
        <f>ROUND(I194*H194,2)</f>
        <v>0</v>
      </c>
      <c r="BL194" s="14" t="s">
        <v>188</v>
      </c>
      <c r="BM194" s="221" t="s">
        <v>260</v>
      </c>
    </row>
    <row r="195" s="2" customFormat="1">
      <c r="A195" s="35"/>
      <c r="B195" s="36"/>
      <c r="C195" s="37"/>
      <c r="D195" s="223" t="s">
        <v>123</v>
      </c>
      <c r="E195" s="37"/>
      <c r="F195" s="224" t="s">
        <v>259</v>
      </c>
      <c r="G195" s="37"/>
      <c r="H195" s="37"/>
      <c r="I195" s="225"/>
      <c r="J195" s="37"/>
      <c r="K195" s="37"/>
      <c r="L195" s="41"/>
      <c r="M195" s="226"/>
      <c r="N195" s="227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123</v>
      </c>
      <c r="AU195" s="14" t="s">
        <v>83</v>
      </c>
    </row>
    <row r="196" s="2" customFormat="1" ht="44.25" customHeight="1">
      <c r="A196" s="35"/>
      <c r="B196" s="36"/>
      <c r="C196" s="209" t="s">
        <v>261</v>
      </c>
      <c r="D196" s="209" t="s">
        <v>117</v>
      </c>
      <c r="E196" s="210" t="s">
        <v>262</v>
      </c>
      <c r="F196" s="211" t="s">
        <v>263</v>
      </c>
      <c r="G196" s="212" t="s">
        <v>187</v>
      </c>
      <c r="H196" s="213">
        <v>1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41</v>
      </c>
      <c r="O196" s="88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188</v>
      </c>
      <c r="AT196" s="221" t="s">
        <v>117</v>
      </c>
      <c r="AU196" s="221" t="s">
        <v>83</v>
      </c>
      <c r="AY196" s="14" t="s">
        <v>115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81</v>
      </c>
      <c r="BK196" s="222">
        <f>ROUND(I196*H196,2)</f>
        <v>0</v>
      </c>
      <c r="BL196" s="14" t="s">
        <v>188</v>
      </c>
      <c r="BM196" s="221" t="s">
        <v>264</v>
      </c>
    </row>
    <row r="197" s="2" customFormat="1">
      <c r="A197" s="35"/>
      <c r="B197" s="36"/>
      <c r="C197" s="37"/>
      <c r="D197" s="223" t="s">
        <v>123</v>
      </c>
      <c r="E197" s="37"/>
      <c r="F197" s="224" t="s">
        <v>263</v>
      </c>
      <c r="G197" s="37"/>
      <c r="H197" s="37"/>
      <c r="I197" s="225"/>
      <c r="J197" s="37"/>
      <c r="K197" s="37"/>
      <c r="L197" s="41"/>
      <c r="M197" s="226"/>
      <c r="N197" s="227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123</v>
      </c>
      <c r="AU197" s="14" t="s">
        <v>83</v>
      </c>
    </row>
    <row r="198" s="12" customFormat="1" ht="22.8" customHeight="1">
      <c r="A198" s="12"/>
      <c r="B198" s="193"/>
      <c r="C198" s="194"/>
      <c r="D198" s="195" t="s">
        <v>75</v>
      </c>
      <c r="E198" s="207" t="s">
        <v>265</v>
      </c>
      <c r="F198" s="207" t="s">
        <v>266</v>
      </c>
      <c r="G198" s="194"/>
      <c r="H198" s="194"/>
      <c r="I198" s="197"/>
      <c r="J198" s="208">
        <f>BK198</f>
        <v>0</v>
      </c>
      <c r="K198" s="194"/>
      <c r="L198" s="199"/>
      <c r="M198" s="200"/>
      <c r="N198" s="201"/>
      <c r="O198" s="201"/>
      <c r="P198" s="202">
        <f>SUM(P199:P200)</f>
        <v>0</v>
      </c>
      <c r="Q198" s="201"/>
      <c r="R198" s="202">
        <f>SUM(R199:R200)</f>
        <v>0</v>
      </c>
      <c r="S198" s="201"/>
      <c r="T198" s="20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4" t="s">
        <v>14</v>
      </c>
      <c r="AT198" s="205" t="s">
        <v>75</v>
      </c>
      <c r="AU198" s="205" t="s">
        <v>81</v>
      </c>
      <c r="AY198" s="204" t="s">
        <v>115</v>
      </c>
      <c r="BK198" s="206">
        <f>SUM(BK199:BK200)</f>
        <v>0</v>
      </c>
    </row>
    <row r="199" s="2" customFormat="1" ht="16.5" customHeight="1">
      <c r="A199" s="35"/>
      <c r="B199" s="36"/>
      <c r="C199" s="209" t="s">
        <v>267</v>
      </c>
      <c r="D199" s="209" t="s">
        <v>117</v>
      </c>
      <c r="E199" s="210" t="s">
        <v>268</v>
      </c>
      <c r="F199" s="211" t="s">
        <v>269</v>
      </c>
      <c r="G199" s="212" t="s">
        <v>187</v>
      </c>
      <c r="H199" s="213">
        <v>1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41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188</v>
      </c>
      <c r="AT199" s="221" t="s">
        <v>117</v>
      </c>
      <c r="AU199" s="221" t="s">
        <v>83</v>
      </c>
      <c r="AY199" s="14" t="s">
        <v>115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81</v>
      </c>
      <c r="BK199" s="222">
        <f>ROUND(I199*H199,2)</f>
        <v>0</v>
      </c>
      <c r="BL199" s="14" t="s">
        <v>188</v>
      </c>
      <c r="BM199" s="221" t="s">
        <v>270</v>
      </c>
    </row>
    <row r="200" s="2" customFormat="1">
      <c r="A200" s="35"/>
      <c r="B200" s="36"/>
      <c r="C200" s="37"/>
      <c r="D200" s="223" t="s">
        <v>123</v>
      </c>
      <c r="E200" s="37"/>
      <c r="F200" s="224" t="s">
        <v>269</v>
      </c>
      <c r="G200" s="37"/>
      <c r="H200" s="37"/>
      <c r="I200" s="225"/>
      <c r="J200" s="37"/>
      <c r="K200" s="37"/>
      <c r="L200" s="41"/>
      <c r="M200" s="226"/>
      <c r="N200" s="227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123</v>
      </c>
      <c r="AU200" s="14" t="s">
        <v>83</v>
      </c>
    </row>
    <row r="201" s="12" customFormat="1" ht="22.8" customHeight="1">
      <c r="A201" s="12"/>
      <c r="B201" s="193"/>
      <c r="C201" s="194"/>
      <c r="D201" s="195" t="s">
        <v>75</v>
      </c>
      <c r="E201" s="207" t="s">
        <v>271</v>
      </c>
      <c r="F201" s="207" t="s">
        <v>272</v>
      </c>
      <c r="G201" s="194"/>
      <c r="H201" s="194"/>
      <c r="I201" s="197"/>
      <c r="J201" s="208">
        <f>BK201</f>
        <v>0</v>
      </c>
      <c r="K201" s="194"/>
      <c r="L201" s="199"/>
      <c r="M201" s="200"/>
      <c r="N201" s="201"/>
      <c r="O201" s="201"/>
      <c r="P201" s="202">
        <f>SUM(P202:P205)</f>
        <v>0</v>
      </c>
      <c r="Q201" s="201"/>
      <c r="R201" s="202">
        <f>SUM(R202:R205)</f>
        <v>0</v>
      </c>
      <c r="S201" s="201"/>
      <c r="T201" s="203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4" t="s">
        <v>14</v>
      </c>
      <c r="AT201" s="205" t="s">
        <v>75</v>
      </c>
      <c r="AU201" s="205" t="s">
        <v>81</v>
      </c>
      <c r="AY201" s="204" t="s">
        <v>115</v>
      </c>
      <c r="BK201" s="206">
        <f>SUM(BK202:BK205)</f>
        <v>0</v>
      </c>
    </row>
    <row r="202" s="2" customFormat="1" ht="16.5" customHeight="1">
      <c r="A202" s="35"/>
      <c r="B202" s="36"/>
      <c r="C202" s="209" t="s">
        <v>273</v>
      </c>
      <c r="D202" s="209" t="s">
        <v>117</v>
      </c>
      <c r="E202" s="210" t="s">
        <v>274</v>
      </c>
      <c r="F202" s="211" t="s">
        <v>275</v>
      </c>
      <c r="G202" s="212" t="s">
        <v>187</v>
      </c>
      <c r="H202" s="213">
        <v>1</v>
      </c>
      <c r="I202" s="214"/>
      <c r="J202" s="215">
        <f>ROUND(I202*H202,2)</f>
        <v>0</v>
      </c>
      <c r="K202" s="216"/>
      <c r="L202" s="41"/>
      <c r="M202" s="217" t="s">
        <v>1</v>
      </c>
      <c r="N202" s="218" t="s">
        <v>41</v>
      </c>
      <c r="O202" s="88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188</v>
      </c>
      <c r="AT202" s="221" t="s">
        <v>117</v>
      </c>
      <c r="AU202" s="221" t="s">
        <v>83</v>
      </c>
      <c r="AY202" s="14" t="s">
        <v>115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81</v>
      </c>
      <c r="BK202" s="222">
        <f>ROUND(I202*H202,2)</f>
        <v>0</v>
      </c>
      <c r="BL202" s="14" t="s">
        <v>188</v>
      </c>
      <c r="BM202" s="221" t="s">
        <v>276</v>
      </c>
    </row>
    <row r="203" s="2" customFormat="1">
      <c r="A203" s="35"/>
      <c r="B203" s="36"/>
      <c r="C203" s="37"/>
      <c r="D203" s="223" t="s">
        <v>123</v>
      </c>
      <c r="E203" s="37"/>
      <c r="F203" s="224" t="s">
        <v>275</v>
      </c>
      <c r="G203" s="37"/>
      <c r="H203" s="37"/>
      <c r="I203" s="225"/>
      <c r="J203" s="37"/>
      <c r="K203" s="37"/>
      <c r="L203" s="41"/>
      <c r="M203" s="226"/>
      <c r="N203" s="227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123</v>
      </c>
      <c r="AU203" s="14" t="s">
        <v>83</v>
      </c>
    </row>
    <row r="204" s="2" customFormat="1" ht="16.5" customHeight="1">
      <c r="A204" s="35"/>
      <c r="B204" s="36"/>
      <c r="C204" s="209" t="s">
        <v>277</v>
      </c>
      <c r="D204" s="209" t="s">
        <v>117</v>
      </c>
      <c r="E204" s="210" t="s">
        <v>278</v>
      </c>
      <c r="F204" s="211" t="s">
        <v>279</v>
      </c>
      <c r="G204" s="212" t="s">
        <v>187</v>
      </c>
      <c r="H204" s="213">
        <v>1</v>
      </c>
      <c r="I204" s="214"/>
      <c r="J204" s="215">
        <f>ROUND(I204*H204,2)</f>
        <v>0</v>
      </c>
      <c r="K204" s="216"/>
      <c r="L204" s="41"/>
      <c r="M204" s="217" t="s">
        <v>1</v>
      </c>
      <c r="N204" s="218" t="s">
        <v>41</v>
      </c>
      <c r="O204" s="88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1" t="s">
        <v>188</v>
      </c>
      <c r="AT204" s="221" t="s">
        <v>117</v>
      </c>
      <c r="AU204" s="221" t="s">
        <v>83</v>
      </c>
      <c r="AY204" s="14" t="s">
        <v>115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4" t="s">
        <v>81</v>
      </c>
      <c r="BK204" s="222">
        <f>ROUND(I204*H204,2)</f>
        <v>0</v>
      </c>
      <c r="BL204" s="14" t="s">
        <v>188</v>
      </c>
      <c r="BM204" s="221" t="s">
        <v>280</v>
      </c>
    </row>
    <row r="205" s="2" customFormat="1">
      <c r="A205" s="35"/>
      <c r="B205" s="36"/>
      <c r="C205" s="37"/>
      <c r="D205" s="223" t="s">
        <v>123</v>
      </c>
      <c r="E205" s="37"/>
      <c r="F205" s="224" t="s">
        <v>279</v>
      </c>
      <c r="G205" s="37"/>
      <c r="H205" s="37"/>
      <c r="I205" s="225"/>
      <c r="J205" s="37"/>
      <c r="K205" s="37"/>
      <c r="L205" s="41"/>
      <c r="M205" s="240"/>
      <c r="N205" s="241"/>
      <c r="O205" s="242"/>
      <c r="P205" s="242"/>
      <c r="Q205" s="242"/>
      <c r="R205" s="242"/>
      <c r="S205" s="242"/>
      <c r="T205" s="24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123</v>
      </c>
      <c r="AU205" s="14" t="s">
        <v>83</v>
      </c>
    </row>
    <row r="206" s="2" customFormat="1" ht="6.96" customHeight="1">
      <c r="A206" s="35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41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sheetProtection sheet="1" autoFilter="0" formatColumns="0" formatRows="0" objects="1" scenarios="1" spinCount="100000" saltValue="ouRL+O4qg3pb2ztUVaIqKjjKD8jg3vvZ+GUfLz7mdgT39i0U6MlaetxVcnvmXH1en6P9mIAXyvgOW2t2uLe+Pg==" hashValue="8AAr3qXIncUppiAfqw1aJwhzZcsoG4IKdOyvKf5Rp1t31a+457Zks1a1Ls1mWbisNSJAAMuWmnz/RbgJVzTeeQ==" algorithmName="SHA-512" password="CC35"/>
  <autoFilter ref="C121:K205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Vojtěch Hlubuček</dc:creator>
  <cp:lastModifiedBy>Vojtěch Hlubuček</cp:lastModifiedBy>
  <dcterms:created xsi:type="dcterms:W3CDTF">2021-08-30T07:37:50Z</dcterms:created>
  <dcterms:modified xsi:type="dcterms:W3CDTF">2021-08-30T07:37:53Z</dcterms:modified>
</cp:coreProperties>
</file>