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81018 - VD Bojmany, opra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'181018 - VD Bojmany, opra...'!$C$79:$K$150</definedName>
    <definedName name="_xlnm.Print_Area" localSheetId="1">'181018 - VD Bojmany, opra...'!$C$4:$J$34,'181018 - VD Bojmany, opra...'!$C$40:$J$63,'181018 - VD Bojmany, opra...'!$C$69:$K$150</definedName>
    <definedName name="_xlnm.Print_Titles" localSheetId="1">'181018 - VD Bojmany, opra...'!$79:$79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150"/>
  <c r="BH150"/>
  <c r="BG150"/>
  <c r="BF150"/>
  <c r="T150"/>
  <c r="R150"/>
  <c r="P150"/>
  <c r="BK150"/>
  <c r="J150"/>
  <c r="BE150"/>
  <c r="BI149"/>
  <c r="BH149"/>
  <c r="BG149"/>
  <c r="BF149"/>
  <c r="T149"/>
  <c r="T148"/>
  <c r="R149"/>
  <c r="R148"/>
  <c r="P149"/>
  <c r="P148"/>
  <c r="BK149"/>
  <c r="BK148"/>
  <c r="J148"/>
  <c r="J149"/>
  <c r="BE149"/>
  <c r="J62"/>
  <c r="BI147"/>
  <c r="BH147"/>
  <c r="BG147"/>
  <c r="BF147"/>
  <c r="T147"/>
  <c r="R147"/>
  <c r="P147"/>
  <c r="BK147"/>
  <c r="J147"/>
  <c r="BE147"/>
  <c r="BI146"/>
  <c r="BH146"/>
  <c r="BG146"/>
  <c r="BF146"/>
  <c r="T146"/>
  <c r="T145"/>
  <c r="R146"/>
  <c r="R145"/>
  <c r="P146"/>
  <c r="P145"/>
  <c r="BK146"/>
  <c r="BK145"/>
  <c r="J145"/>
  <c r="J146"/>
  <c r="BE146"/>
  <c r="J61"/>
  <c r="BI144"/>
  <c r="BH144"/>
  <c r="BG144"/>
  <c r="BF144"/>
  <c r="T144"/>
  <c r="R144"/>
  <c r="P144"/>
  <c r="BK144"/>
  <c r="J144"/>
  <c r="BE144"/>
  <c r="BI140"/>
  <c r="BH140"/>
  <c r="BG140"/>
  <c r="BF140"/>
  <c r="T140"/>
  <c r="R140"/>
  <c r="P140"/>
  <c r="BK140"/>
  <c r="J140"/>
  <c r="BE140"/>
  <c r="BI139"/>
  <c r="BH139"/>
  <c r="BG139"/>
  <c r="BF139"/>
  <c r="T139"/>
  <c r="T138"/>
  <c r="T137"/>
  <c r="R139"/>
  <c r="R138"/>
  <c r="R137"/>
  <c r="P139"/>
  <c r="P138"/>
  <c r="P137"/>
  <c r="BK139"/>
  <c r="BK138"/>
  <c r="J138"/>
  <c r="BK137"/>
  <c r="J137"/>
  <c r="J139"/>
  <c r="BE139"/>
  <c r="J60"/>
  <c r="J59"/>
  <c r="BI136"/>
  <c r="BH136"/>
  <c r="BG136"/>
  <c r="BF136"/>
  <c r="T136"/>
  <c r="T135"/>
  <c r="R136"/>
  <c r="R135"/>
  <c r="P136"/>
  <c r="P135"/>
  <c r="BK136"/>
  <c r="BK135"/>
  <c r="J135"/>
  <c r="J136"/>
  <c r="BE136"/>
  <c r="J58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29"/>
  <c r="BH129"/>
  <c r="BG129"/>
  <c r="BF129"/>
  <c r="T129"/>
  <c r="T128"/>
  <c r="R129"/>
  <c r="R128"/>
  <c r="P129"/>
  <c r="P128"/>
  <c r="BK129"/>
  <c r="BK128"/>
  <c r="J128"/>
  <c r="J129"/>
  <c r="BE129"/>
  <c r="J57"/>
  <c r="BI127"/>
  <c r="BH127"/>
  <c r="BG127"/>
  <c r="BF127"/>
  <c r="T127"/>
  <c r="R127"/>
  <c r="P127"/>
  <c r="BK127"/>
  <c r="J127"/>
  <c r="BE127"/>
  <c r="BI125"/>
  <c r="BH125"/>
  <c r="BG125"/>
  <c r="BF125"/>
  <c r="T125"/>
  <c r="T124"/>
  <c r="R125"/>
  <c r="R124"/>
  <c r="P125"/>
  <c r="P124"/>
  <c r="BK125"/>
  <c r="BK124"/>
  <c r="J124"/>
  <c r="J125"/>
  <c r="BE125"/>
  <c r="J56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0"/>
  <c r="BH110"/>
  <c r="BG110"/>
  <c r="BF110"/>
  <c r="T110"/>
  <c r="R110"/>
  <c r="P110"/>
  <c r="BK110"/>
  <c r="J110"/>
  <c r="BE110"/>
  <c r="BI108"/>
  <c r="BH108"/>
  <c r="BG108"/>
  <c r="BF108"/>
  <c r="T108"/>
  <c r="T107"/>
  <c r="R108"/>
  <c r="R107"/>
  <c r="P108"/>
  <c r="P107"/>
  <c r="BK108"/>
  <c r="BK107"/>
  <c r="J107"/>
  <c r="J108"/>
  <c r="BE108"/>
  <c r="J55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3"/>
  <c r="F32"/>
  <c i="1" r="BD52"/>
  <c i="2" r="BH83"/>
  <c r="F31"/>
  <c i="1" r="BC52"/>
  <c i="2" r="BG83"/>
  <c r="F30"/>
  <c i="1" r="BB52"/>
  <c i="2" r="BF83"/>
  <c r="J29"/>
  <c i="1" r="AW52"/>
  <c i="2" r="F29"/>
  <c i="1" r="BA52"/>
  <c i="2" r="T83"/>
  <c r="T82"/>
  <c r="T81"/>
  <c r="T80"/>
  <c r="R83"/>
  <c r="R82"/>
  <c r="R81"/>
  <c r="R80"/>
  <c r="P83"/>
  <c r="P82"/>
  <c r="P81"/>
  <c r="P80"/>
  <c i="1" r="AU52"/>
  <c i="2" r="BK83"/>
  <c r="BK82"/>
  <c r="J82"/>
  <c r="BK81"/>
  <c r="J81"/>
  <c r="BK80"/>
  <c r="J80"/>
  <c r="J52"/>
  <c r="J25"/>
  <c i="1" r="AG52"/>
  <c i="2" r="J83"/>
  <c r="BE83"/>
  <c r="J28"/>
  <c i="1" r="AV52"/>
  <c i="2" r="F28"/>
  <c i="1" r="AZ52"/>
  <c i="2" r="J54"/>
  <c r="J53"/>
  <c r="F76"/>
  <c r="F74"/>
  <c r="E72"/>
  <c r="F47"/>
  <c r="F45"/>
  <c r="E43"/>
  <c r="J34"/>
  <c r="J19"/>
  <c r="E19"/>
  <c r="J76"/>
  <c r="J47"/>
  <c r="J18"/>
  <c r="J16"/>
  <c r="E16"/>
  <c r="F77"/>
  <c r="F48"/>
  <c r="J15"/>
  <c r="J10"/>
  <c r="J74"/>
  <c r="J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<sst xmlns="http://schemas.openxmlformats.org/spreadsheetml/2006/main">
  <si>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</si>
  <si>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</si>
  <si>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</si>
  <si>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</si>
  <si>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</si>
  <si>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</si>
  <si>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</si>
  <si>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{3d1ef09b-a58c-4e6b-a128-a8210a4b9653}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</si>
  <si>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</si>
  <si>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</si>
  <si>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</si>
  <si>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</si>
  <si>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</si>
  <si>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</si>
  <si>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</si>
  <si>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</si>
  <si>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181018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</si>
  <si>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</si>
  <si>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</si>
  <si>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VD Bojmany, oprava opevnění v podjezí, ř.km 13,695</t>
  </si>
  <si>
    <t>KSO:</t>
  </si>
  <si>
    <t/>
  </si>
  <si>
    <t>CC-CZ:</t>
  </si>
  <si>
    <t>Místo:</t>
  </si>
  <si>
    <t xml:space="preserve"> </t>
  </si>
  <si>
    <t>Datum:</t>
  </si>
  <si>
    <t>18. 10. 2018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</si>
  <si>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</si>
  <si>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</si>
  <si>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</si>
  <si>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</si>
  <si>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</si>
  <si>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</si>
  <si>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</si>
  <si>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</si>
  <si>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</si>
  <si>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</si>
  <si>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</si>
  <si>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</si>
  <si>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</si>
  <si>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</si>
  <si>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</si>
  <si>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</si>
  <si>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</si>
  <si>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</si>
  <si>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</si>
  <si>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</si>
  <si>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</si>
  <si>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</si>
  <si>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</si>
  <si>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</si>
  <si>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</si>
  <si>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</si>
  <si>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</si>
  <si>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</si>
  <si>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</si>
  <si>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</si>
  <si>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</si>
  <si>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</si>
  <si>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</si>
  <si>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</si>
  <si>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</si>
  <si>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</si>
  <si>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</si>
  <si>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</si>
  <si>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</si>
  <si>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</si>
  <si>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</si>
  <si>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</si>
  <si>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</si>
  <si>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</si>
  <si>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</si>
  <si>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</si>
  <si>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</si>
  <si>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</si>
  <si>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</si>
  <si>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</si>
  <si>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</si>
  <si>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</si>
  <si>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</si>
  <si>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</si>
  <si>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</si>
  <si>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</si>
  <si>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</si>
  <si>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</si>
  <si>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</si>
  <si>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</si>
  <si>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</si>
  <si>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</si>
  <si>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</si>
  <si>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</si>
  <si>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</si>
  <si>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</si>
  <si>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</si>
  <si>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</si>
  <si>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</si>
  <si>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998 - Přesun hmot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</si>
  <si>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</si>
  <si>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</si>
  <si>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</si>
  <si>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</si>
  <si>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</si>
  <si>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</si>
  <si>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</si>
  <si>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</si>
  <si>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</si>
  <si>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</si>
  <si>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</si>
  <si>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</si>
  <si>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</si>
  <si>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</si>
  <si>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</si>
  <si>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</si>
  <si>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</si>
  <si>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</si>
  <si>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</si>
  <si>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</si>
  <si>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</si>
  <si>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</si>
  <si>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</si>
  <si>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114203103</t>
  </si>
  <si>
    <t>Rozebrání dlažeb z lomového kamene nebo betonových tvárnic do cementové malty</t>
  </si>
  <si>
    <t>m3</t>
  </si>
  <si>
    <t>CS ÚRS 2018 01</t>
  </si>
  <si>
    <t>4</t>
  </si>
  <si>
    <t>1006841317</t>
  </si>
  <si>
    <t>VV</t>
  </si>
  <si>
    <t>7,7*(0,9+1,5+0,6)*0,25</t>
  </si>
  <si>
    <t>114203104</t>
  </si>
  <si>
    <t>Rozebrání záhozů a rovnanin na sucho</t>
  </si>
  <si>
    <t>-1526577838</t>
  </si>
  <si>
    <t>P</t>
  </si>
  <si>
    <t>Poznámka k položce:
V ceně je přesun záhozu v korytě pro provedení opravy opevnění i zpětný přesun záhozu zpět k patě opěrné zdi po dokončení opravy.</t>
  </si>
  <si>
    <t>3</t>
  </si>
  <si>
    <t>114203202</t>
  </si>
  <si>
    <t>Očištění lomového kamene nebo betonových tvárnic od malty</t>
  </si>
  <si>
    <t>-1768916539</t>
  </si>
  <si>
    <t>7,7*(1,5+0,6)*0,25</t>
  </si>
  <si>
    <t>114203301</t>
  </si>
  <si>
    <t>Třídění lomového kamene nebo betonových tvárnic podle druhu, velikosti nebo tvaru</t>
  </si>
  <si>
    <t>-1399276004</t>
  </si>
  <si>
    <t>5</t>
  </si>
  <si>
    <t>115101201</t>
  </si>
  <si>
    <t>Čerpání vody na dopravní výšku do 10 m průměrný přítok do 500 l/min</t>
  </si>
  <si>
    <t>hod</t>
  </si>
  <si>
    <t>839067542</t>
  </si>
  <si>
    <t>6</t>
  </si>
  <si>
    <t>115101301</t>
  </si>
  <si>
    <t>Pohotovost čerpací soupravy pro dopravní výšku do 10 m přítok do 500 l/min</t>
  </si>
  <si>
    <t>den</t>
  </si>
  <si>
    <t>506223995</t>
  </si>
  <si>
    <t>14*24-50</t>
  </si>
  <si>
    <t>7</t>
  </si>
  <si>
    <t>122201101</t>
  </si>
  <si>
    <t>Odkopávky a prokopávky nezapažené v hornině tř. 3 objem do 100 m3</t>
  </si>
  <si>
    <t>217631758</t>
  </si>
  <si>
    <t>Zrušení zemní hrázky</t>
  </si>
  <si>
    <t>18</t>
  </si>
  <si>
    <t>Odkopání zeminy pro nové opevnění svahu</t>
  </si>
  <si>
    <t>7,7*(1,5+0,6)*0,2</t>
  </si>
  <si>
    <t>Součet</t>
  </si>
  <si>
    <t>8</t>
  </si>
  <si>
    <t>132201201</t>
  </si>
  <si>
    <t>Hloubení rýh š do 2000 mm v hornině tř. 3 objemu do 100 m3</t>
  </si>
  <si>
    <t>1844207267</t>
  </si>
  <si>
    <t>Rýha pro opěrnou zeď</t>
  </si>
  <si>
    <t>7,7*1*(1,8-0,25)</t>
  </si>
  <si>
    <t>9</t>
  </si>
  <si>
    <t>162701105</t>
  </si>
  <si>
    <t>Vodorovné přemístění do 10000 m výkopku/sypaniny z horniny tř. 1 až 4</t>
  </si>
  <si>
    <t>1983224951</t>
  </si>
  <si>
    <t>11,935+3,234</t>
  </si>
  <si>
    <t>10</t>
  </si>
  <si>
    <t>171103101</t>
  </si>
  <si>
    <t>Zemní hrázky melioračních kanálů z horniny tř. 1 až 4</t>
  </si>
  <si>
    <t>-2035666883</t>
  </si>
  <si>
    <t>12*1,5</t>
  </si>
  <si>
    <t>11</t>
  </si>
  <si>
    <t>171201201</t>
  </si>
  <si>
    <t>Uložení sypaniny na skládky</t>
  </si>
  <si>
    <t>-155340047</t>
  </si>
  <si>
    <t>Zakládání</t>
  </si>
  <si>
    <t>12</t>
  </si>
  <si>
    <t>271572211</t>
  </si>
  <si>
    <t>Podsyp pod základové konstrukce se zhutněním z netříděného štěrkopísku</t>
  </si>
  <si>
    <t>-105792027</t>
  </si>
  <si>
    <t>7,7*(1,5+0,6)*0,1</t>
  </si>
  <si>
    <t>13</t>
  </si>
  <si>
    <t>274313811</t>
  </si>
  <si>
    <t>Základové pásy z betonu tř. C 25/30</t>
  </si>
  <si>
    <t>791525872</t>
  </si>
  <si>
    <t>Základový pas</t>
  </si>
  <si>
    <t>7,7*0,8*1</t>
  </si>
  <si>
    <t>Výplňový beton</t>
  </si>
  <si>
    <t>7,7*0,7*0,9</t>
  </si>
  <si>
    <t>14</t>
  </si>
  <si>
    <t>2791131R1</t>
  </si>
  <si>
    <t>Základová zeď tl do 300 mm z tvárnic ztraceného bednění včetně výplně z betonu tř. C 30/37</t>
  </si>
  <si>
    <t>m2</t>
  </si>
  <si>
    <t>-961950533</t>
  </si>
  <si>
    <t>7,7*0,9</t>
  </si>
  <si>
    <t>279361821</t>
  </si>
  <si>
    <t>Výztuž základových zdí nosných betonářskou ocelí 10 505</t>
  </si>
  <si>
    <t>t</t>
  </si>
  <si>
    <t>1939305346</t>
  </si>
  <si>
    <t>Výztuž tvárnic Ø 8 mm</t>
  </si>
  <si>
    <t>(7,7*2*1,2+2*7,7*3)*0,395/1000</t>
  </si>
  <si>
    <t>Výztuž základu Ø 18 mm</t>
  </si>
  <si>
    <t>44*0,6*1,998/1000</t>
  </si>
  <si>
    <t>Vodorovné konstrukce</t>
  </si>
  <si>
    <t>16</t>
  </si>
  <si>
    <t>4513111R1</t>
  </si>
  <si>
    <t>Podklad pod dlažbu z betonu prostého, do prostředí s mrazovými cykly, tl do 100 mm, beton tř. C 25/30</t>
  </si>
  <si>
    <t>-58116672</t>
  </si>
  <si>
    <t>7,7*(1,5+0,6)</t>
  </si>
  <si>
    <t>17</t>
  </si>
  <si>
    <t>465513227</t>
  </si>
  <si>
    <t>Dlažba z lomového kamene na cementovou maltu s vyspárováním tl 250 mm pro hydromeliorace</t>
  </si>
  <si>
    <t>-1206860552</t>
  </si>
  <si>
    <t>Úpravy povrchů, podlahy a osazování výplní</t>
  </si>
  <si>
    <t>631311225</t>
  </si>
  <si>
    <t>Mazanina tl do 120 mm z betonu prostého se zvýšenými nároky na prostředí tř. C 30/37</t>
  </si>
  <si>
    <t>-821181010</t>
  </si>
  <si>
    <t>Zhlaví opěrné zdi</t>
  </si>
  <si>
    <t>7,7*0,9*0,1</t>
  </si>
  <si>
    <t>19</t>
  </si>
  <si>
    <t>631319022</t>
  </si>
  <si>
    <t>Příplatek k mazanině tl do 120 mm za přehlazení s poprášením cementem</t>
  </si>
  <si>
    <t>-218300431</t>
  </si>
  <si>
    <t>20</t>
  </si>
  <si>
    <t>631362021</t>
  </si>
  <si>
    <t>Výztuž mazanin svařovanými sítěmi Kari</t>
  </si>
  <si>
    <t>-428560043</t>
  </si>
  <si>
    <t>7,7*0,9*1,2*4,44/1000</t>
  </si>
  <si>
    <t>998</t>
  </si>
  <si>
    <t>Přesun hmot</t>
  </si>
  <si>
    <t>998332011</t>
  </si>
  <si>
    <t>Přesun hmot pro úpravy vodních toků a kanály</t>
  </si>
  <si>
    <t>-487780024</t>
  </si>
  <si>
    <t>OST</t>
  </si>
  <si>
    <t>Vedlejší a ostatní rozpočtové náklady</t>
  </si>
  <si>
    <t>01</t>
  </si>
  <si>
    <t>Vedlejší rozpočtové náklady</t>
  </si>
  <si>
    <t>22</t>
  </si>
  <si>
    <t>011</t>
  </si>
  <si>
    <t>Zajištění kompletního zařízení staveniště a jeho připojení na sítě</t>
  </si>
  <si>
    <t>soubor</t>
  </si>
  <si>
    <t>-384967537</t>
  </si>
  <si>
    <t>23</t>
  </si>
  <si>
    <t>0110</t>
  </si>
  <si>
    <t>Zajištění zřízení sjezdů</t>
  </si>
  <si>
    <t>2005548928</t>
  </si>
  <si>
    <t>- zajištění zřízení a odstranění dočasných sjezdů a nájezdů pro realizaci stavby (1 ks)</t>
  </si>
  <si>
    <t>24</t>
  </si>
  <si>
    <t>01131</t>
  </si>
  <si>
    <t>Zajištění obnovy stávající nezpevněné komunikace</t>
  </si>
  <si>
    <t>104117477</t>
  </si>
  <si>
    <t>02</t>
  </si>
  <si>
    <t>Projektová dokumentace - ostatní náklady</t>
  </si>
  <si>
    <t>25</t>
  </si>
  <si>
    <t>0210</t>
  </si>
  <si>
    <t>Zhotovitelem vypracovaný Plán opatření pro případ havárie, pro případ úniku závadných látek (např. ropné produkty, cementové výluhy, odpadní vody z těsnících clon, atd.)</t>
  </si>
  <si>
    <t>kus</t>
  </si>
  <si>
    <t>514047102</t>
  </si>
  <si>
    <t>26</t>
  </si>
  <si>
    <t>0221</t>
  </si>
  <si>
    <t>Zpracování povodňového plánu stavby dle §71 zákona č. 254/2001 Sb. včetně zajištění schválení příslušnými orgány správy a Povodím Labe, státní podnik</t>
  </si>
  <si>
    <t>-1770376184</t>
  </si>
  <si>
    <t>09</t>
  </si>
  <si>
    <t>Ostatní náklady</t>
  </si>
  <si>
    <t>27</t>
  </si>
  <si>
    <t>094</t>
  </si>
  <si>
    <t>Zajištění vytýčení veškerých podzemních zařízení</t>
  </si>
  <si>
    <t>-807602482</t>
  </si>
  <si>
    <t>28</t>
  </si>
  <si>
    <t>09991</t>
  </si>
  <si>
    <t>Zajištění fotodokumentace veškerých konstrukcí, které budou v průběhu výstavby skryty nebo zakryty</t>
  </si>
  <si>
    <t>-595621927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</si>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</sst>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3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6" fillId="0" borderId="29" xfId="0" applyFont="1" applyBorder="1" applyAlignment="1">
      <alignment vertical="center" wrapText="1"/>
      <protection locked="0"/>
    </xf>
    <xf numFmtId="0" fontId="36" fillId="0" borderId="30" xfId="0" applyFont="1" applyBorder="1" applyAlignment="1">
      <alignment vertical="center" wrapText="1"/>
      <protection locked="0"/>
    </xf>
    <xf numFmtId="0" fontId="36" fillId="0" borderId="31" xfId="0" applyFont="1" applyBorder="1" applyAlignment="1">
      <alignment vertical="center" wrapText="1"/>
      <protection locked="0"/>
    </xf>
    <xf numFmtId="0" fontId="36" fillId="0" borderId="32" xfId="0" applyFont="1" applyBorder="1" applyAlignment="1">
      <alignment horizontal="center" vertical="center" wrapText="1"/>
      <protection locked="0"/>
    </xf>
    <xf numFmtId="0" fontId="37" fillId="0" borderId="1" xfId="0" applyFont="1" applyBorder="1" applyAlignment="1">
      <alignment horizontal="center" vertical="center" wrapText="1"/>
      <protection locked="0"/>
    </xf>
    <xf numFmtId="0" fontId="36" fillId="0" borderId="33" xfId="0" applyFont="1" applyBorder="1" applyAlignment="1">
      <alignment horizontal="center" vertical="center" wrapText="1"/>
      <protection locked="0"/>
    </xf>
    <xf numFmtId="0" fontId="36" fillId="0" borderId="32" xfId="0" applyFont="1" applyBorder="1" applyAlignment="1">
      <alignment vertical="center" wrapText="1"/>
      <protection locked="0"/>
    </xf>
    <xf numFmtId="0" fontId="38" fillId="0" borderId="34" xfId="0" applyFont="1" applyBorder="1" applyAlignment="1">
      <alignment horizontal="left" wrapText="1"/>
      <protection locked="0"/>
    </xf>
    <xf numFmtId="0" fontId="36" fillId="0" borderId="33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49" fontId="39" fillId="0" borderId="1" xfId="0" applyNumberFormat="1" applyFont="1" applyBorder="1" applyAlignment="1">
      <alignment horizontal="left" vertical="center" wrapText="1"/>
      <protection locked="0"/>
    </xf>
    <xf numFmtId="49" fontId="39" fillId="0" borderId="1" xfId="0" applyNumberFormat="1" applyFont="1" applyBorder="1" applyAlignment="1">
      <alignment vertical="center" wrapText="1"/>
      <protection locked="0"/>
    </xf>
    <xf numFmtId="0" fontId="36" fillId="0" borderId="35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vertical="center" wrapText="1"/>
      <protection locked="0"/>
    </xf>
    <xf numFmtId="0" fontId="36" fillId="0" borderId="36" xfId="0" applyFont="1" applyBorder="1" applyAlignment="1">
      <alignment vertical="center" wrapText="1"/>
      <protection locked="0"/>
    </xf>
    <xf numFmtId="0" fontId="36" fillId="0" borderId="1" xfId="0" applyFont="1" applyBorder="1" applyAlignment="1">
      <alignment vertical="top"/>
      <protection locked="0"/>
    </xf>
    <xf numFmtId="0" fontId="36" fillId="0" borderId="0" xfId="0" applyFont="1" applyAlignment="1">
      <alignment vertical="top"/>
      <protection locked="0"/>
    </xf>
    <xf numFmtId="0" fontId="36" fillId="0" borderId="29" xfId="0" applyFont="1" applyBorder="1" applyAlignment="1">
      <alignment horizontal="left" vertical="center"/>
      <protection locked="0"/>
    </xf>
    <xf numFmtId="0" fontId="36" fillId="0" borderId="30" xfId="0" applyFont="1" applyBorder="1" applyAlignment="1">
      <alignment horizontal="left" vertical="center"/>
      <protection locked="0"/>
    </xf>
    <xf numFmtId="0" fontId="36" fillId="0" borderId="31" xfId="0" applyFont="1" applyBorder="1" applyAlignment="1">
      <alignment horizontal="left" vertical="center"/>
      <protection locked="0"/>
    </xf>
    <xf numFmtId="0" fontId="36" fillId="0" borderId="32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6" fillId="0" borderId="33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center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39" fillId="0" borderId="0" xfId="0" applyFont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39" fillId="0" borderId="1" xfId="0" applyFont="1" applyFill="1" applyBorder="1" applyAlignment="1">
      <alignment horizontal="left" vertical="center"/>
      <protection locked="0"/>
    </xf>
    <xf numFmtId="0" fontId="39" fillId="0" borderId="1" xfId="0" applyFont="1" applyFill="1" applyBorder="1" applyAlignment="1">
      <alignment horizontal="center" vertical="center"/>
      <protection locked="0"/>
    </xf>
    <xf numFmtId="0" fontId="36" fillId="0" borderId="35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6" fillId="0" borderId="36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6" fillId="0" borderId="29" xfId="0" applyFont="1" applyBorder="1" applyAlignment="1">
      <alignment horizontal="left" vertical="center" wrapText="1"/>
      <protection locked="0"/>
    </xf>
    <xf numFmtId="0" fontId="36" fillId="0" borderId="30" xfId="0" applyFont="1" applyBorder="1" applyAlignment="1">
      <alignment horizontal="left" vertical="center" wrapText="1"/>
      <protection locked="0"/>
    </xf>
    <xf numFmtId="0" fontId="36" fillId="0" borderId="31" xfId="0" applyFont="1" applyBorder="1" applyAlignment="1">
      <alignment horizontal="left" vertical="center" wrapText="1"/>
      <protection locked="0"/>
    </xf>
    <xf numFmtId="0" fontId="36" fillId="0" borderId="32" xfId="0" applyFont="1" applyBorder="1" applyAlignment="1">
      <alignment horizontal="left" vertical="center" wrapText="1"/>
      <protection locked="0"/>
    </xf>
    <xf numFmtId="0" fontId="36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39" fillId="0" borderId="35" xfId="0" applyFont="1" applyBorder="1" applyAlignment="1">
      <alignment horizontal="left" vertical="center" wrapText="1"/>
      <protection locked="0"/>
    </xf>
    <xf numFmtId="0" fontId="39" fillId="0" borderId="34" xfId="0" applyFont="1" applyBorder="1" applyAlignment="1">
      <alignment horizontal="left" vertical="center" wrapText="1"/>
      <protection locked="0"/>
    </xf>
    <xf numFmtId="0" fontId="39" fillId="0" borderId="36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1" xfId="0" applyFont="1" applyBorder="1" applyAlignment="1">
      <alignment horizontal="center" vertical="top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41" fillId="0" borderId="0" xfId="0" applyFont="1" applyAlignment="1">
      <alignment vertical="center"/>
      <protection locked="0"/>
    </xf>
    <xf numFmtId="0" fontId="38" fillId="0" borderId="1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38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9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8" fillId="0" borderId="34" xfId="0" applyFont="1" applyBorder="1" applyAlignment="1">
      <alignment horizontal="left"/>
      <protection locked="0"/>
    </xf>
    <xf numFmtId="0" fontId="41" fillId="0" borderId="34" xfId="0" applyFont="1" applyBorder="1" applyAlignment="1">
      <protection locked="0"/>
    </xf>
    <xf numFmtId="0" fontId="36" fillId="0" borderId="32" xfId="0" applyFont="1" applyBorder="1" applyAlignment="1">
      <alignment vertical="top"/>
      <protection locked="0"/>
    </xf>
    <xf numFmtId="0" fontId="36" fillId="0" borderId="33" xfId="0" applyFont="1" applyBorder="1" applyAlignment="1">
      <alignment vertical="top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6" fillId="0" borderId="1" xfId="0" applyFont="1" applyBorder="1" applyAlignment="1">
      <alignment horizontal="left" vertical="top"/>
      <protection locked="0"/>
    </xf>
    <xf numFmtId="0" fontId="36" fillId="0" borderId="35" xfId="0" applyFont="1" applyBorder="1" applyAlignment="1">
      <alignment vertical="top"/>
      <protection locked="0"/>
    </xf>
    <xf numFmtId="0" fontId="36" fillId="0" borderId="34" xfId="0" applyFont="1" applyBorder="1" applyAlignment="1">
      <alignment vertical="top"/>
      <protection locked="0"/>
    </xf>
    <xf numFmtId="0" fontId="36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29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31</v>
      </c>
      <c r="AL11" s="28"/>
      <c r="AM11" s="28"/>
      <c r="AN11" s="34" t="s">
        <v>32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34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28"/>
      <c r="AM14" s="28"/>
      <c r="AN14" s="41" t="s">
        <v>34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31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36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38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39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40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41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42</v>
      </c>
      <c r="E26" s="53"/>
      <c r="F26" s="54" t="s">
        <v>43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44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45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46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47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48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49</v>
      </c>
      <c r="U32" s="60"/>
      <c r="V32" s="60"/>
      <c r="W32" s="60"/>
      <c r="X32" s="62" t="s">
        <v>50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181018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VD Bojmany, oprava opevnění v podjezí, ř.km 13,695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 "","",AN8)</f>
        <v>18. 10. 2018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Povodí Labe, státní podnik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35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52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33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53</v>
      </c>
      <c r="D49" s="96"/>
      <c r="E49" s="96"/>
      <c r="F49" s="96"/>
      <c r="G49" s="96"/>
      <c r="H49" s="97"/>
      <c r="I49" s="98" t="s">
        <v>54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55</v>
      </c>
      <c r="AH49" s="96"/>
      <c r="AI49" s="96"/>
      <c r="AJ49" s="96"/>
      <c r="AK49" s="96"/>
      <c r="AL49" s="96"/>
      <c r="AM49" s="96"/>
      <c r="AN49" s="98" t="s">
        <v>56</v>
      </c>
      <c r="AO49" s="96"/>
      <c r="AP49" s="96"/>
      <c r="AQ49" s="100" t="s">
        <v>57</v>
      </c>
      <c r="AR49" s="71"/>
      <c r="AS49" s="101" t="s">
        <v>58</v>
      </c>
      <c r="AT49" s="102" t="s">
        <v>59</v>
      </c>
      <c r="AU49" s="102" t="s">
        <v>60</v>
      </c>
      <c r="AV49" s="102" t="s">
        <v>61</v>
      </c>
      <c r="AW49" s="102" t="s">
        <v>62</v>
      </c>
      <c r="AX49" s="102" t="s">
        <v>63</v>
      </c>
      <c r="AY49" s="102" t="s">
        <v>64</v>
      </c>
      <c r="AZ49" s="102" t="s">
        <v>65</v>
      </c>
      <c r="BA49" s="102" t="s">
        <v>66</v>
      </c>
      <c r="BB49" s="102" t="s">
        <v>67</v>
      </c>
      <c r="BC49" s="102" t="s">
        <v>68</v>
      </c>
      <c r="BD49" s="103" t="s">
        <v>69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71</v>
      </c>
      <c r="BT51" s="116" t="s">
        <v>72</v>
      </c>
      <c r="BV51" s="116" t="s">
        <v>73</v>
      </c>
      <c r="BW51" s="116" t="s">
        <v>7</v>
      </c>
      <c r="BX51" s="116" t="s">
        <v>74</v>
      </c>
      <c r="CL51" s="116" t="s">
        <v>21</v>
      </c>
    </row>
    <row r="52" s="5" customFormat="1" ht="31.5" customHeight="1">
      <c r="A52" s="117" t="s">
        <v>75</v>
      </c>
      <c r="B52" s="118"/>
      <c r="C52" s="119"/>
      <c r="D52" s="120" t="s">
        <v>16</v>
      </c>
      <c r="E52" s="120"/>
      <c r="F52" s="120"/>
      <c r="G52" s="120"/>
      <c r="H52" s="120"/>
      <c r="I52" s="121"/>
      <c r="J52" s="120" t="s">
        <v>19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'181018 - VD Bojmany, opra...'!J25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76</v>
      </c>
      <c r="AR52" s="124"/>
      <c r="AS52" s="125">
        <v>0</v>
      </c>
      <c r="AT52" s="126">
        <f>ROUND(SUM(AV52:AW52),2)</f>
        <v>0</v>
      </c>
      <c r="AU52" s="127">
        <f>'181018 - VD Bojmany, opra...'!P80</f>
        <v>0</v>
      </c>
      <c r="AV52" s="126">
        <f>'181018 - VD Bojmany, opra...'!J28</f>
        <v>0</v>
      </c>
      <c r="AW52" s="126">
        <f>'181018 - VD Bojmany, opra...'!J29</f>
        <v>0</v>
      </c>
      <c r="AX52" s="126">
        <f>'181018 - VD Bojmany, opra...'!J30</f>
        <v>0</v>
      </c>
      <c r="AY52" s="126">
        <f>'181018 - VD Bojmany, opra...'!J31</f>
        <v>0</v>
      </c>
      <c r="AZ52" s="126">
        <f>'181018 - VD Bojmany, opra...'!F28</f>
        <v>0</v>
      </c>
      <c r="BA52" s="126">
        <f>'181018 - VD Bojmany, opra...'!F29</f>
        <v>0</v>
      </c>
      <c r="BB52" s="126">
        <f>'181018 - VD Bojmany, opra...'!F30</f>
        <v>0</v>
      </c>
      <c r="BC52" s="126">
        <f>'181018 - VD Bojmany, opra...'!F31</f>
        <v>0</v>
      </c>
      <c r="BD52" s="128">
        <f>'181018 - VD Bojmany, opra...'!F32</f>
        <v>0</v>
      </c>
      <c r="BT52" s="129" t="s">
        <v>77</v>
      </c>
      <c r="BU52" s="129" t="s">
        <v>78</v>
      </c>
      <c r="BV52" s="129" t="s">
        <v>73</v>
      </c>
      <c r="BW52" s="129" t="s">
        <v>7</v>
      </c>
      <c r="BX52" s="129" t="s">
        <v>74</v>
      </c>
      <c r="CL52" s="129" t="s">
        <v>21</v>
      </c>
    </row>
    <row r="53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="1" customFormat="1" ht="6.96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sheet="1" formatColumns="0" formatRows="0" objects="1" scenarios="1" spinCount="100000" saltValue="Ht+IsO9p6CADt8L3KE1o7cXndDb2K0a3oCySadJ3N2vdQlS4FhH3uRmxiEyDvdR9tsLErjpt/gMEGEnHQumgQQ==" hashValue="DcG+5oJFzJj7x4EnRVRMmcZA41tFmkpU0FHZnoQaRFLw/ZrOcZk13Hft2NJ6a0lg4KjMCRpjhI4w8vbH54kQKA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81018 - VD Bojmany, opra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1"/>
      <c r="C1" s="131"/>
      <c r="D1" s="132" t="s">
        <v>1</v>
      </c>
      <c r="E1" s="131"/>
      <c r="F1" s="133" t="s">
        <v>79</v>
      </c>
      <c r="G1" s="133" t="s">
        <v>80</v>
      </c>
      <c r="H1" s="133"/>
      <c r="I1" s="134"/>
      <c r="J1" s="133" t="s">
        <v>81</v>
      </c>
      <c r="K1" s="132" t="s">
        <v>82</v>
      </c>
      <c r="L1" s="133" t="s">
        <v>83</v>
      </c>
      <c r="M1" s="133"/>
      <c r="N1" s="133"/>
      <c r="O1" s="133"/>
      <c r="P1" s="133"/>
      <c r="Q1" s="133"/>
      <c r="R1" s="133"/>
      <c r="S1" s="133"/>
      <c r="T1" s="13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7</v>
      </c>
    </row>
    <row r="3" ht="6.96" customHeight="1">
      <c r="B3" s="24"/>
      <c r="C3" s="25"/>
      <c r="D3" s="25"/>
      <c r="E3" s="25"/>
      <c r="F3" s="25"/>
      <c r="G3" s="25"/>
      <c r="H3" s="25"/>
      <c r="I3" s="135"/>
      <c r="J3" s="25"/>
      <c r="K3" s="26"/>
      <c r="AT3" s="23" t="s">
        <v>84</v>
      </c>
    </row>
    <row r="4" ht="36.96" customHeight="1">
      <c r="B4" s="27"/>
      <c r="C4" s="28"/>
      <c r="D4" s="29" t="s">
        <v>85</v>
      </c>
      <c r="E4" s="28"/>
      <c r="F4" s="28"/>
      <c r="G4" s="28"/>
      <c r="H4" s="28"/>
      <c r="I4" s="136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36"/>
      <c r="J5" s="28"/>
      <c r="K5" s="30"/>
    </row>
    <row r="6" s="1" customFormat="1">
      <c r="B6" s="45"/>
      <c r="C6" s="46"/>
      <c r="D6" s="39" t="s">
        <v>18</v>
      </c>
      <c r="E6" s="46"/>
      <c r="F6" s="46"/>
      <c r="G6" s="46"/>
      <c r="H6" s="46"/>
      <c r="I6" s="137"/>
      <c r="J6" s="46"/>
      <c r="K6" s="50"/>
    </row>
    <row r="7" s="1" customFormat="1" ht="36.96" customHeight="1">
      <c r="B7" s="45"/>
      <c r="C7" s="46"/>
      <c r="D7" s="46"/>
      <c r="E7" s="138" t="s">
        <v>19</v>
      </c>
      <c r="F7" s="46"/>
      <c r="G7" s="46"/>
      <c r="H7" s="46"/>
      <c r="I7" s="137"/>
      <c r="J7" s="46"/>
      <c r="K7" s="50"/>
    </row>
    <row r="8" s="1" customFormat="1">
      <c r="B8" s="45"/>
      <c r="C8" s="46"/>
      <c r="D8" s="46"/>
      <c r="E8" s="46"/>
      <c r="F8" s="46"/>
      <c r="G8" s="46"/>
      <c r="H8" s="46"/>
      <c r="I8" s="137"/>
      <c r="J8" s="46"/>
      <c r="K8" s="50"/>
    </row>
    <row r="9" s="1" customFormat="1" ht="14.4" customHeight="1">
      <c r="B9" s="45"/>
      <c r="C9" s="46"/>
      <c r="D9" s="39" t="s">
        <v>20</v>
      </c>
      <c r="E9" s="46"/>
      <c r="F9" s="34" t="s">
        <v>21</v>
      </c>
      <c r="G9" s="46"/>
      <c r="H9" s="46"/>
      <c r="I9" s="139" t="s">
        <v>22</v>
      </c>
      <c r="J9" s="34" t="s">
        <v>21</v>
      </c>
      <c r="K9" s="50"/>
    </row>
    <row r="10" s="1" customFormat="1" ht="14.4" customHeight="1">
      <c r="B10" s="45"/>
      <c r="C10" s="46"/>
      <c r="D10" s="39" t="s">
        <v>23</v>
      </c>
      <c r="E10" s="46"/>
      <c r="F10" s="34" t="s">
        <v>24</v>
      </c>
      <c r="G10" s="46"/>
      <c r="H10" s="46"/>
      <c r="I10" s="139" t="s">
        <v>25</v>
      </c>
      <c r="J10" s="140" t="str">
        <f>'Rekapitulace stavby'!AN8</f>
        <v>18. 10. 2018</v>
      </c>
      <c r="K10" s="50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137"/>
      <c r="J11" s="46"/>
      <c r="K11" s="50"/>
    </row>
    <row r="12" s="1" customFormat="1" ht="14.4" customHeight="1">
      <c r="B12" s="45"/>
      <c r="C12" s="46"/>
      <c r="D12" s="39" t="s">
        <v>27</v>
      </c>
      <c r="E12" s="46"/>
      <c r="F12" s="46"/>
      <c r="G12" s="46"/>
      <c r="H12" s="46"/>
      <c r="I12" s="139" t="s">
        <v>28</v>
      </c>
      <c r="J12" s="34" t="s">
        <v>29</v>
      </c>
      <c r="K12" s="50"/>
    </row>
    <row r="13" s="1" customFormat="1" ht="18" customHeight="1">
      <c r="B13" s="45"/>
      <c r="C13" s="46"/>
      <c r="D13" s="46"/>
      <c r="E13" s="34" t="s">
        <v>30</v>
      </c>
      <c r="F13" s="46"/>
      <c r="G13" s="46"/>
      <c r="H13" s="46"/>
      <c r="I13" s="139" t="s">
        <v>31</v>
      </c>
      <c r="J13" s="34" t="s">
        <v>32</v>
      </c>
      <c r="K13" s="50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137"/>
      <c r="J14" s="46"/>
      <c r="K14" s="50"/>
    </row>
    <row r="15" s="1" customFormat="1" ht="14.4" customHeight="1">
      <c r="B15" s="45"/>
      <c r="C15" s="46"/>
      <c r="D15" s="39" t="s">
        <v>33</v>
      </c>
      <c r="E15" s="46"/>
      <c r="F15" s="46"/>
      <c r="G15" s="46"/>
      <c r="H15" s="46"/>
      <c r="I15" s="139" t="s">
        <v>28</v>
      </c>
      <c r="J15" s="34" t="str">
        <f>IF('Rekapitulace stavby'!AN13="Vyplň údaj","",IF('Rekapitulace stavby'!AN13="","",'Rekapitulace stavby'!AN13))</f>
        <v/>
      </c>
      <c r="K15" s="50"/>
    </row>
    <row r="16" s="1" customFormat="1" ht="18" customHeight="1">
      <c r="B16" s="45"/>
      <c r="C16" s="46"/>
      <c r="D16" s="46"/>
      <c r="E16" s="34" t="str">
        <f>IF('Rekapitulace stavby'!E14="Vyplň údaj","",IF('Rekapitulace stavby'!E14="","",'Rekapitulace stavby'!E14))</f>
        <v/>
      </c>
      <c r="F16" s="46"/>
      <c r="G16" s="46"/>
      <c r="H16" s="46"/>
      <c r="I16" s="139" t="s">
        <v>31</v>
      </c>
      <c r="J16" s="34" t="str">
        <f>IF('Rekapitulace stavby'!AN14="Vyplň údaj","",IF('Rekapitulace stavby'!AN14="","",'Rekapitulace stavby'!AN14))</f>
        <v/>
      </c>
      <c r="K16" s="50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137"/>
      <c r="J17" s="46"/>
      <c r="K17" s="50"/>
    </row>
    <row r="18" s="1" customFormat="1" ht="14.4" customHeight="1">
      <c r="B18" s="45"/>
      <c r="C18" s="46"/>
      <c r="D18" s="39" t="s">
        <v>35</v>
      </c>
      <c r="E18" s="46"/>
      <c r="F18" s="46"/>
      <c r="G18" s="46"/>
      <c r="H18" s="46"/>
      <c r="I18" s="139" t="s">
        <v>28</v>
      </c>
      <c r="J18" s="34" t="str">
        <f>IF('Rekapitulace stavby'!AN16="","",'Rekapitulace stavby'!AN16)</f>
        <v/>
      </c>
      <c r="K18" s="50"/>
    </row>
    <row r="19" s="1" customFormat="1" ht="18" customHeight="1">
      <c r="B19" s="45"/>
      <c r="C19" s="46"/>
      <c r="D19" s="46"/>
      <c r="E19" s="34" t="str">
        <f>IF('Rekapitulace stavby'!E17="","",'Rekapitulace stavby'!E17)</f>
        <v xml:space="preserve"> </v>
      </c>
      <c r="F19" s="46"/>
      <c r="G19" s="46"/>
      <c r="H19" s="46"/>
      <c r="I19" s="139" t="s">
        <v>31</v>
      </c>
      <c r="J19" s="34" t="str">
        <f>IF('Rekapitulace stavby'!AN17="","",'Rekapitulace stavby'!AN17)</f>
        <v/>
      </c>
      <c r="K19" s="50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137"/>
      <c r="J20" s="46"/>
      <c r="K20" s="50"/>
    </row>
    <row r="21" s="1" customFormat="1" ht="14.4" customHeight="1">
      <c r="B21" s="45"/>
      <c r="C21" s="46"/>
      <c r="D21" s="39" t="s">
        <v>37</v>
      </c>
      <c r="E21" s="46"/>
      <c r="F21" s="46"/>
      <c r="G21" s="46"/>
      <c r="H21" s="46"/>
      <c r="I21" s="137"/>
      <c r="J21" s="46"/>
      <c r="K21" s="50"/>
    </row>
    <row r="22" s="6" customFormat="1" ht="16.5" customHeight="1">
      <c r="B22" s="141"/>
      <c r="C22" s="142"/>
      <c r="D22" s="142"/>
      <c r="E22" s="43" t="s">
        <v>21</v>
      </c>
      <c r="F22" s="43"/>
      <c r="G22" s="43"/>
      <c r="H22" s="43"/>
      <c r="I22" s="143"/>
      <c r="J22" s="142"/>
      <c r="K22" s="144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137"/>
      <c r="J23" s="46"/>
      <c r="K23" s="50"/>
    </row>
    <row r="24" s="1" customFormat="1" ht="6.96" customHeight="1">
      <c r="B24" s="45"/>
      <c r="C24" s="46"/>
      <c r="D24" s="105"/>
      <c r="E24" s="105"/>
      <c r="F24" s="105"/>
      <c r="G24" s="105"/>
      <c r="H24" s="105"/>
      <c r="I24" s="145"/>
      <c r="J24" s="105"/>
      <c r="K24" s="146"/>
    </row>
    <row r="25" s="1" customFormat="1" ht="25.44" customHeight="1">
      <c r="B25" s="45"/>
      <c r="C25" s="46"/>
      <c r="D25" s="147" t="s">
        <v>38</v>
      </c>
      <c r="E25" s="46"/>
      <c r="F25" s="46"/>
      <c r="G25" s="46"/>
      <c r="H25" s="46"/>
      <c r="I25" s="137"/>
      <c r="J25" s="148">
        <f>ROUND(J80,2)</f>
        <v>0</v>
      </c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45"/>
      <c r="J26" s="105"/>
      <c r="K26" s="146"/>
    </row>
    <row r="27" s="1" customFormat="1" ht="14.4" customHeight="1">
      <c r="B27" s="45"/>
      <c r="C27" s="46"/>
      <c r="D27" s="46"/>
      <c r="E27" s="46"/>
      <c r="F27" s="51" t="s">
        <v>40</v>
      </c>
      <c r="G27" s="46"/>
      <c r="H27" s="46"/>
      <c r="I27" s="149" t="s">
        <v>39</v>
      </c>
      <c r="J27" s="51" t="s">
        <v>41</v>
      </c>
      <c r="K27" s="50"/>
    </row>
    <row r="28" s="1" customFormat="1" ht="14.4" customHeight="1">
      <c r="B28" s="45"/>
      <c r="C28" s="46"/>
      <c r="D28" s="54" t="s">
        <v>42</v>
      </c>
      <c r="E28" s="54" t="s">
        <v>43</v>
      </c>
      <c r="F28" s="150">
        <f>ROUND(SUM(BE80:BE150), 2)</f>
        <v>0</v>
      </c>
      <c r="G28" s="46"/>
      <c r="H28" s="46"/>
      <c r="I28" s="151">
        <v>0.20999999999999999</v>
      </c>
      <c r="J28" s="150">
        <f>ROUND(ROUND((SUM(BE80:BE150)), 2)*I28, 2)</f>
        <v>0</v>
      </c>
      <c r="K28" s="50"/>
    </row>
    <row r="29" s="1" customFormat="1" ht="14.4" customHeight="1">
      <c r="B29" s="45"/>
      <c r="C29" s="46"/>
      <c r="D29" s="46"/>
      <c r="E29" s="54" t="s">
        <v>44</v>
      </c>
      <c r="F29" s="150">
        <f>ROUND(SUM(BF80:BF150), 2)</f>
        <v>0</v>
      </c>
      <c r="G29" s="46"/>
      <c r="H29" s="46"/>
      <c r="I29" s="151">
        <v>0.14999999999999999</v>
      </c>
      <c r="J29" s="150">
        <f>ROUND(ROUND((SUM(BF80:BF150)), 2)*I29, 2)</f>
        <v>0</v>
      </c>
      <c r="K29" s="50"/>
    </row>
    <row r="30" hidden="1" s="1" customFormat="1" ht="14.4" customHeight="1">
      <c r="B30" s="45"/>
      <c r="C30" s="46"/>
      <c r="D30" s="46"/>
      <c r="E30" s="54" t="s">
        <v>45</v>
      </c>
      <c r="F30" s="150">
        <f>ROUND(SUM(BG80:BG150), 2)</f>
        <v>0</v>
      </c>
      <c r="G30" s="46"/>
      <c r="H30" s="46"/>
      <c r="I30" s="151">
        <v>0.20999999999999999</v>
      </c>
      <c r="J30" s="150">
        <v>0</v>
      </c>
      <c r="K30" s="50"/>
    </row>
    <row r="31" hidden="1" s="1" customFormat="1" ht="14.4" customHeight="1">
      <c r="B31" s="45"/>
      <c r="C31" s="46"/>
      <c r="D31" s="46"/>
      <c r="E31" s="54" t="s">
        <v>46</v>
      </c>
      <c r="F31" s="150">
        <f>ROUND(SUM(BH80:BH150), 2)</f>
        <v>0</v>
      </c>
      <c r="G31" s="46"/>
      <c r="H31" s="46"/>
      <c r="I31" s="151">
        <v>0.14999999999999999</v>
      </c>
      <c r="J31" s="150">
        <v>0</v>
      </c>
      <c r="K31" s="50"/>
    </row>
    <row r="32" hidden="1" s="1" customFormat="1" ht="14.4" customHeight="1">
      <c r="B32" s="45"/>
      <c r="C32" s="46"/>
      <c r="D32" s="46"/>
      <c r="E32" s="54" t="s">
        <v>47</v>
      </c>
      <c r="F32" s="150">
        <f>ROUND(SUM(BI80:BI150), 2)</f>
        <v>0</v>
      </c>
      <c r="G32" s="46"/>
      <c r="H32" s="46"/>
      <c r="I32" s="151">
        <v>0</v>
      </c>
      <c r="J32" s="150">
        <v>0</v>
      </c>
      <c r="K32" s="50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137"/>
      <c r="J33" s="46"/>
      <c r="K33" s="50"/>
    </row>
    <row r="34" s="1" customFormat="1" ht="25.44" customHeight="1">
      <c r="B34" s="45"/>
      <c r="C34" s="152"/>
      <c r="D34" s="153" t="s">
        <v>48</v>
      </c>
      <c r="E34" s="97"/>
      <c r="F34" s="97"/>
      <c r="G34" s="154" t="s">
        <v>49</v>
      </c>
      <c r="H34" s="155" t="s">
        <v>50</v>
      </c>
      <c r="I34" s="156"/>
      <c r="J34" s="157">
        <f>SUM(J25:J32)</f>
        <v>0</v>
      </c>
      <c r="K34" s="158"/>
    </row>
    <row r="35" s="1" customFormat="1" ht="14.4" customHeight="1">
      <c r="B35" s="66"/>
      <c r="C35" s="67"/>
      <c r="D35" s="67"/>
      <c r="E35" s="67"/>
      <c r="F35" s="67"/>
      <c r="G35" s="67"/>
      <c r="H35" s="67"/>
      <c r="I35" s="159"/>
      <c r="J35" s="67"/>
      <c r="K35" s="68"/>
    </row>
    <row r="39" s="1" customFormat="1" ht="6.96" customHeight="1">
      <c r="B39" s="160"/>
      <c r="C39" s="161"/>
      <c r="D39" s="161"/>
      <c r="E39" s="161"/>
      <c r="F39" s="161"/>
      <c r="G39" s="161"/>
      <c r="H39" s="161"/>
      <c r="I39" s="162"/>
      <c r="J39" s="161"/>
      <c r="K39" s="163"/>
    </row>
    <row r="40" s="1" customFormat="1" ht="36.96" customHeight="1">
      <c r="B40" s="45"/>
      <c r="C40" s="29" t="s">
        <v>86</v>
      </c>
      <c r="D40" s="46"/>
      <c r="E40" s="46"/>
      <c r="F40" s="46"/>
      <c r="G40" s="46"/>
      <c r="H40" s="46"/>
      <c r="I40" s="137"/>
      <c r="J40" s="46"/>
      <c r="K40" s="50"/>
    </row>
    <row r="41" s="1" customFormat="1" ht="6.96" customHeight="1">
      <c r="B41" s="45"/>
      <c r="C41" s="46"/>
      <c r="D41" s="46"/>
      <c r="E41" s="46"/>
      <c r="F41" s="46"/>
      <c r="G41" s="46"/>
      <c r="H41" s="46"/>
      <c r="I41" s="137"/>
      <c r="J41" s="46"/>
      <c r="K41" s="50"/>
    </row>
    <row r="42" s="1" customFormat="1" ht="14.4" customHeight="1">
      <c r="B42" s="45"/>
      <c r="C42" s="39" t="s">
        <v>18</v>
      </c>
      <c r="D42" s="46"/>
      <c r="E42" s="46"/>
      <c r="F42" s="46"/>
      <c r="G42" s="46"/>
      <c r="H42" s="46"/>
      <c r="I42" s="137"/>
      <c r="J42" s="46"/>
      <c r="K42" s="50"/>
    </row>
    <row r="43" s="1" customFormat="1" ht="17.25" customHeight="1">
      <c r="B43" s="45"/>
      <c r="C43" s="46"/>
      <c r="D43" s="46"/>
      <c r="E43" s="138" t="str">
        <f>E7</f>
        <v>VD Bojmany, oprava opevnění v podjezí, ř.km 13,695</v>
      </c>
      <c r="F43" s="46"/>
      <c r="G43" s="46"/>
      <c r="H43" s="46"/>
      <c r="I43" s="137"/>
      <c r="J43" s="46"/>
      <c r="K43" s="50"/>
    </row>
    <row r="44" s="1" customFormat="1" ht="6.96" customHeight="1">
      <c r="B44" s="45"/>
      <c r="C44" s="46"/>
      <c r="D44" s="46"/>
      <c r="E44" s="46"/>
      <c r="F44" s="46"/>
      <c r="G44" s="46"/>
      <c r="H44" s="46"/>
      <c r="I44" s="137"/>
      <c r="J44" s="46"/>
      <c r="K44" s="50"/>
    </row>
    <row r="45" s="1" customFormat="1" ht="18" customHeight="1">
      <c r="B45" s="45"/>
      <c r="C45" s="39" t="s">
        <v>23</v>
      </c>
      <c r="D45" s="46"/>
      <c r="E45" s="46"/>
      <c r="F45" s="34" t="str">
        <f>F10</f>
        <v xml:space="preserve"> </v>
      </c>
      <c r="G45" s="46"/>
      <c r="H45" s="46"/>
      <c r="I45" s="139" t="s">
        <v>25</v>
      </c>
      <c r="J45" s="140" t="str">
        <f>IF(J10="","",J10)</f>
        <v>18. 10. 2018</v>
      </c>
      <c r="K45" s="50"/>
    </row>
    <row r="46" s="1" customFormat="1" ht="6.96" customHeight="1">
      <c r="B46" s="45"/>
      <c r="C46" s="46"/>
      <c r="D46" s="46"/>
      <c r="E46" s="46"/>
      <c r="F46" s="46"/>
      <c r="G46" s="46"/>
      <c r="H46" s="46"/>
      <c r="I46" s="137"/>
      <c r="J46" s="46"/>
      <c r="K46" s="50"/>
    </row>
    <row r="47" s="1" customFormat="1">
      <c r="B47" s="45"/>
      <c r="C47" s="39" t="s">
        <v>27</v>
      </c>
      <c r="D47" s="46"/>
      <c r="E47" s="46"/>
      <c r="F47" s="34" t="str">
        <f>E13</f>
        <v>Povodí Labe, státní podnik</v>
      </c>
      <c r="G47" s="46"/>
      <c r="H47" s="46"/>
      <c r="I47" s="139" t="s">
        <v>35</v>
      </c>
      <c r="J47" s="43" t="str">
        <f>E19</f>
        <v xml:space="preserve"> </v>
      </c>
      <c r="K47" s="50"/>
    </row>
    <row r="48" s="1" customFormat="1" ht="14.4" customHeight="1">
      <c r="B48" s="45"/>
      <c r="C48" s="39" t="s">
        <v>33</v>
      </c>
      <c r="D48" s="46"/>
      <c r="E48" s="46"/>
      <c r="F48" s="34" t="str">
        <f>IF(E16="","",E16)</f>
        <v/>
      </c>
      <c r="G48" s="46"/>
      <c r="H48" s="46"/>
      <c r="I48" s="137"/>
      <c r="J48" s="164"/>
      <c r="K48" s="50"/>
    </row>
    <row r="49" s="1" customFormat="1" ht="10.32" customHeight="1">
      <c r="B49" s="45"/>
      <c r="C49" s="46"/>
      <c r="D49" s="46"/>
      <c r="E49" s="46"/>
      <c r="F49" s="46"/>
      <c r="G49" s="46"/>
      <c r="H49" s="46"/>
      <c r="I49" s="137"/>
      <c r="J49" s="46"/>
      <c r="K49" s="50"/>
    </row>
    <row r="50" s="1" customFormat="1" ht="29.28" customHeight="1">
      <c r="B50" s="45"/>
      <c r="C50" s="165" t="s">
        <v>87</v>
      </c>
      <c r="D50" s="152"/>
      <c r="E50" s="152"/>
      <c r="F50" s="152"/>
      <c r="G50" s="152"/>
      <c r="H50" s="152"/>
      <c r="I50" s="166"/>
      <c r="J50" s="167" t="s">
        <v>88</v>
      </c>
      <c r="K50" s="168"/>
    </row>
    <row r="51" s="1" customFormat="1" ht="10.32" customHeight="1">
      <c r="B51" s="45"/>
      <c r="C51" s="46"/>
      <c r="D51" s="46"/>
      <c r="E51" s="46"/>
      <c r="F51" s="46"/>
      <c r="G51" s="46"/>
      <c r="H51" s="46"/>
      <c r="I51" s="137"/>
      <c r="J51" s="46"/>
      <c r="K51" s="50"/>
    </row>
    <row r="52" s="1" customFormat="1" ht="29.28" customHeight="1">
      <c r="B52" s="45"/>
      <c r="C52" s="169" t="s">
        <v>89</v>
      </c>
      <c r="D52" s="46"/>
      <c r="E52" s="46"/>
      <c r="F52" s="46"/>
      <c r="G52" s="46"/>
      <c r="H52" s="46"/>
      <c r="I52" s="137"/>
      <c r="J52" s="148">
        <f>J80</f>
        <v>0</v>
      </c>
      <c r="K52" s="50"/>
      <c r="AU52" s="23" t="s">
        <v>90</v>
      </c>
    </row>
    <row r="53" s="7" customFormat="1" ht="24.96" customHeight="1">
      <c r="B53" s="170"/>
      <c r="C53" s="171"/>
      <c r="D53" s="172" t="s">
        <v>91</v>
      </c>
      <c r="E53" s="173"/>
      <c r="F53" s="173"/>
      <c r="G53" s="173"/>
      <c r="H53" s="173"/>
      <c r="I53" s="174"/>
      <c r="J53" s="175">
        <f>J81</f>
        <v>0</v>
      </c>
      <c r="K53" s="176"/>
    </row>
    <row r="54" s="8" customFormat="1" ht="19.92" customHeight="1">
      <c r="B54" s="177"/>
      <c r="C54" s="178"/>
      <c r="D54" s="179" t="s">
        <v>92</v>
      </c>
      <c r="E54" s="180"/>
      <c r="F54" s="180"/>
      <c r="G54" s="180"/>
      <c r="H54" s="180"/>
      <c r="I54" s="181"/>
      <c r="J54" s="182">
        <f>J82</f>
        <v>0</v>
      </c>
      <c r="K54" s="183"/>
    </row>
    <row r="55" s="8" customFormat="1" ht="19.92" customHeight="1">
      <c r="B55" s="177"/>
      <c r="C55" s="178"/>
      <c r="D55" s="179" t="s">
        <v>93</v>
      </c>
      <c r="E55" s="180"/>
      <c r="F55" s="180"/>
      <c r="G55" s="180"/>
      <c r="H55" s="180"/>
      <c r="I55" s="181"/>
      <c r="J55" s="182">
        <f>J107</f>
        <v>0</v>
      </c>
      <c r="K55" s="183"/>
    </row>
    <row r="56" s="8" customFormat="1" ht="19.92" customHeight="1">
      <c r="B56" s="177"/>
      <c r="C56" s="178"/>
      <c r="D56" s="179" t="s">
        <v>94</v>
      </c>
      <c r="E56" s="180"/>
      <c r="F56" s="180"/>
      <c r="G56" s="180"/>
      <c r="H56" s="180"/>
      <c r="I56" s="181"/>
      <c r="J56" s="182">
        <f>J124</f>
        <v>0</v>
      </c>
      <c r="K56" s="183"/>
    </row>
    <row r="57" s="8" customFormat="1" ht="19.92" customHeight="1">
      <c r="B57" s="177"/>
      <c r="C57" s="178"/>
      <c r="D57" s="179" t="s">
        <v>95</v>
      </c>
      <c r="E57" s="180"/>
      <c r="F57" s="180"/>
      <c r="G57" s="180"/>
      <c r="H57" s="180"/>
      <c r="I57" s="181"/>
      <c r="J57" s="182">
        <f>J128</f>
        <v>0</v>
      </c>
      <c r="K57" s="183"/>
    </row>
    <row r="58" s="8" customFormat="1" ht="19.92" customHeight="1">
      <c r="B58" s="177"/>
      <c r="C58" s="178"/>
      <c r="D58" s="179" t="s">
        <v>96</v>
      </c>
      <c r="E58" s="180"/>
      <c r="F58" s="180"/>
      <c r="G58" s="180"/>
      <c r="H58" s="180"/>
      <c r="I58" s="181"/>
      <c r="J58" s="182">
        <f>J135</f>
        <v>0</v>
      </c>
      <c r="K58" s="183"/>
    </row>
    <row r="59" s="7" customFormat="1" ht="24.96" customHeight="1">
      <c r="B59" s="170"/>
      <c r="C59" s="171"/>
      <c r="D59" s="172" t="s">
        <v>97</v>
      </c>
      <c r="E59" s="173"/>
      <c r="F59" s="173"/>
      <c r="G59" s="173"/>
      <c r="H59" s="173"/>
      <c r="I59" s="174"/>
      <c r="J59" s="175">
        <f>J137</f>
        <v>0</v>
      </c>
      <c r="K59" s="176"/>
    </row>
    <row r="60" s="8" customFormat="1" ht="19.92" customHeight="1">
      <c r="B60" s="177"/>
      <c r="C60" s="178"/>
      <c r="D60" s="179" t="s">
        <v>98</v>
      </c>
      <c r="E60" s="180"/>
      <c r="F60" s="180"/>
      <c r="G60" s="180"/>
      <c r="H60" s="180"/>
      <c r="I60" s="181"/>
      <c r="J60" s="182">
        <f>J138</f>
        <v>0</v>
      </c>
      <c r="K60" s="183"/>
    </row>
    <row r="61" s="8" customFormat="1" ht="19.92" customHeight="1">
      <c r="B61" s="177"/>
      <c r="C61" s="178"/>
      <c r="D61" s="179" t="s">
        <v>99</v>
      </c>
      <c r="E61" s="180"/>
      <c r="F61" s="180"/>
      <c r="G61" s="180"/>
      <c r="H61" s="180"/>
      <c r="I61" s="181"/>
      <c r="J61" s="182">
        <f>J145</f>
        <v>0</v>
      </c>
      <c r="K61" s="183"/>
    </row>
    <row r="62" s="8" customFormat="1" ht="19.92" customHeight="1">
      <c r="B62" s="177"/>
      <c r="C62" s="178"/>
      <c r="D62" s="179" t="s">
        <v>100</v>
      </c>
      <c r="E62" s="180"/>
      <c r="F62" s="180"/>
      <c r="G62" s="180"/>
      <c r="H62" s="180"/>
      <c r="I62" s="181"/>
      <c r="J62" s="182">
        <f>J148</f>
        <v>0</v>
      </c>
      <c r="K62" s="183"/>
    </row>
    <row r="63" s="1" customFormat="1" ht="21.84" customHeight="1">
      <c r="B63" s="45"/>
      <c r="C63" s="46"/>
      <c r="D63" s="46"/>
      <c r="E63" s="46"/>
      <c r="F63" s="46"/>
      <c r="G63" s="46"/>
      <c r="H63" s="46"/>
      <c r="I63" s="137"/>
      <c r="J63" s="46"/>
      <c r="K63" s="50"/>
    </row>
    <row r="64" s="1" customFormat="1" ht="6.96" customHeight="1">
      <c r="B64" s="66"/>
      <c r="C64" s="67"/>
      <c r="D64" s="67"/>
      <c r="E64" s="67"/>
      <c r="F64" s="67"/>
      <c r="G64" s="67"/>
      <c r="H64" s="67"/>
      <c r="I64" s="159"/>
      <c r="J64" s="67"/>
      <c r="K64" s="68"/>
    </row>
    <row r="68" s="1" customFormat="1" ht="6.96" customHeight="1">
      <c r="B68" s="69"/>
      <c r="C68" s="70"/>
      <c r="D68" s="70"/>
      <c r="E68" s="70"/>
      <c r="F68" s="70"/>
      <c r="G68" s="70"/>
      <c r="H68" s="70"/>
      <c r="I68" s="162"/>
      <c r="J68" s="70"/>
      <c r="K68" s="70"/>
      <c r="L68" s="71"/>
    </row>
    <row r="69" s="1" customFormat="1" ht="36.96" customHeight="1">
      <c r="B69" s="45"/>
      <c r="C69" s="72" t="s">
        <v>101</v>
      </c>
      <c r="D69" s="73"/>
      <c r="E69" s="73"/>
      <c r="F69" s="73"/>
      <c r="G69" s="73"/>
      <c r="H69" s="73"/>
      <c r="I69" s="184"/>
      <c r="J69" s="73"/>
      <c r="K69" s="73"/>
      <c r="L69" s="71"/>
    </row>
    <row r="70" s="1" customFormat="1" ht="6.96" customHeight="1">
      <c r="B70" s="45"/>
      <c r="C70" s="73"/>
      <c r="D70" s="73"/>
      <c r="E70" s="73"/>
      <c r="F70" s="73"/>
      <c r="G70" s="73"/>
      <c r="H70" s="73"/>
      <c r="I70" s="184"/>
      <c r="J70" s="73"/>
      <c r="K70" s="73"/>
      <c r="L70" s="71"/>
    </row>
    <row r="71" s="1" customFormat="1" ht="14.4" customHeight="1">
      <c r="B71" s="45"/>
      <c r="C71" s="75" t="s">
        <v>18</v>
      </c>
      <c r="D71" s="73"/>
      <c r="E71" s="73"/>
      <c r="F71" s="73"/>
      <c r="G71" s="73"/>
      <c r="H71" s="73"/>
      <c r="I71" s="184"/>
      <c r="J71" s="73"/>
      <c r="K71" s="73"/>
      <c r="L71" s="71"/>
    </row>
    <row r="72" s="1" customFormat="1" ht="17.25" customHeight="1">
      <c r="B72" s="45"/>
      <c r="C72" s="73"/>
      <c r="D72" s="73"/>
      <c r="E72" s="81" t="str">
        <f>E7</f>
        <v>VD Bojmany, oprava opevnění v podjezí, ř.km 13,695</v>
      </c>
      <c r="F72" s="73"/>
      <c r="G72" s="73"/>
      <c r="H72" s="73"/>
      <c r="I72" s="184"/>
      <c r="J72" s="73"/>
      <c r="K72" s="73"/>
      <c r="L72" s="71"/>
    </row>
    <row r="73" s="1" customFormat="1" ht="6.96" customHeight="1">
      <c r="B73" s="45"/>
      <c r="C73" s="73"/>
      <c r="D73" s="73"/>
      <c r="E73" s="73"/>
      <c r="F73" s="73"/>
      <c r="G73" s="73"/>
      <c r="H73" s="73"/>
      <c r="I73" s="184"/>
      <c r="J73" s="73"/>
      <c r="K73" s="73"/>
      <c r="L73" s="71"/>
    </row>
    <row r="74" s="1" customFormat="1" ht="18" customHeight="1">
      <c r="B74" s="45"/>
      <c r="C74" s="75" t="s">
        <v>23</v>
      </c>
      <c r="D74" s="73"/>
      <c r="E74" s="73"/>
      <c r="F74" s="185" t="str">
        <f>F10</f>
        <v xml:space="preserve"> </v>
      </c>
      <c r="G74" s="73"/>
      <c r="H74" s="73"/>
      <c r="I74" s="186" t="s">
        <v>25</v>
      </c>
      <c r="J74" s="84" t="str">
        <f>IF(J10="","",J10)</f>
        <v>18. 10. 2018</v>
      </c>
      <c r="K74" s="73"/>
      <c r="L74" s="71"/>
    </row>
    <row r="75" s="1" customFormat="1" ht="6.96" customHeight="1">
      <c r="B75" s="45"/>
      <c r="C75" s="73"/>
      <c r="D75" s="73"/>
      <c r="E75" s="73"/>
      <c r="F75" s="73"/>
      <c r="G75" s="73"/>
      <c r="H75" s="73"/>
      <c r="I75" s="184"/>
      <c r="J75" s="73"/>
      <c r="K75" s="73"/>
      <c r="L75" s="71"/>
    </row>
    <row r="76" s="1" customFormat="1">
      <c r="B76" s="45"/>
      <c r="C76" s="75" t="s">
        <v>27</v>
      </c>
      <c r="D76" s="73"/>
      <c r="E76" s="73"/>
      <c r="F76" s="185" t="str">
        <f>E13</f>
        <v>Povodí Labe, státní podnik</v>
      </c>
      <c r="G76" s="73"/>
      <c r="H76" s="73"/>
      <c r="I76" s="186" t="s">
        <v>35</v>
      </c>
      <c r="J76" s="185" t="str">
        <f>E19</f>
        <v xml:space="preserve"> </v>
      </c>
      <c r="K76" s="73"/>
      <c r="L76" s="71"/>
    </row>
    <row r="77" s="1" customFormat="1" ht="14.4" customHeight="1">
      <c r="B77" s="45"/>
      <c r="C77" s="75" t="s">
        <v>33</v>
      </c>
      <c r="D77" s="73"/>
      <c r="E77" s="73"/>
      <c r="F77" s="185" t="str">
        <f>IF(E16="","",E16)</f>
        <v/>
      </c>
      <c r="G77" s="73"/>
      <c r="H77" s="73"/>
      <c r="I77" s="184"/>
      <c r="J77" s="73"/>
      <c r="K77" s="73"/>
      <c r="L77" s="71"/>
    </row>
    <row r="78" s="1" customFormat="1" ht="10.32" customHeight="1">
      <c r="B78" s="45"/>
      <c r="C78" s="73"/>
      <c r="D78" s="73"/>
      <c r="E78" s="73"/>
      <c r="F78" s="73"/>
      <c r="G78" s="73"/>
      <c r="H78" s="73"/>
      <c r="I78" s="184"/>
      <c r="J78" s="73"/>
      <c r="K78" s="73"/>
      <c r="L78" s="71"/>
    </row>
    <row r="79" s="9" customFormat="1" ht="29.28" customHeight="1">
      <c r="B79" s="187"/>
      <c r="C79" s="188" t="s">
        <v>102</v>
      </c>
      <c r="D79" s="189" t="s">
        <v>57</v>
      </c>
      <c r="E79" s="189" t="s">
        <v>53</v>
      </c>
      <c r="F79" s="189" t="s">
        <v>103</v>
      </c>
      <c r="G79" s="189" t="s">
        <v>104</v>
      </c>
      <c r="H79" s="189" t="s">
        <v>105</v>
      </c>
      <c r="I79" s="190" t="s">
        <v>106</v>
      </c>
      <c r="J79" s="189" t="s">
        <v>88</v>
      </c>
      <c r="K79" s="191" t="s">
        <v>107</v>
      </c>
      <c r="L79" s="192"/>
      <c r="M79" s="101" t="s">
        <v>108</v>
      </c>
      <c r="N79" s="102" t="s">
        <v>42</v>
      </c>
      <c r="O79" s="102" t="s">
        <v>109</v>
      </c>
      <c r="P79" s="102" t="s">
        <v>110</v>
      </c>
      <c r="Q79" s="102" t="s">
        <v>111</v>
      </c>
      <c r="R79" s="102" t="s">
        <v>112</v>
      </c>
      <c r="S79" s="102" t="s">
        <v>113</v>
      </c>
      <c r="T79" s="103" t="s">
        <v>114</v>
      </c>
    </row>
    <row r="80" s="1" customFormat="1" ht="29.28" customHeight="1">
      <c r="B80" s="45"/>
      <c r="C80" s="107" t="s">
        <v>89</v>
      </c>
      <c r="D80" s="73"/>
      <c r="E80" s="73"/>
      <c r="F80" s="73"/>
      <c r="G80" s="73"/>
      <c r="H80" s="73"/>
      <c r="I80" s="184"/>
      <c r="J80" s="193">
        <f>BK80</f>
        <v>0</v>
      </c>
      <c r="K80" s="73"/>
      <c r="L80" s="71"/>
      <c r="M80" s="104"/>
      <c r="N80" s="105"/>
      <c r="O80" s="105"/>
      <c r="P80" s="194">
        <f>P81+P137</f>
        <v>0</v>
      </c>
      <c r="Q80" s="105"/>
      <c r="R80" s="194">
        <f>R81+R137</f>
        <v>50.322184778199997</v>
      </c>
      <c r="S80" s="105"/>
      <c r="T80" s="195">
        <f>T81+T137</f>
        <v>0</v>
      </c>
      <c r="AT80" s="23" t="s">
        <v>71</v>
      </c>
      <c r="AU80" s="23" t="s">
        <v>90</v>
      </c>
      <c r="BK80" s="196">
        <f>BK81+BK137</f>
        <v>0</v>
      </c>
    </row>
    <row r="81" s="10" customFormat="1" ht="37.44" customHeight="1">
      <c r="B81" s="197"/>
      <c r="C81" s="198"/>
      <c r="D81" s="199" t="s">
        <v>71</v>
      </c>
      <c r="E81" s="200" t="s">
        <v>115</v>
      </c>
      <c r="F81" s="200" t="s">
        <v>116</v>
      </c>
      <c r="G81" s="198"/>
      <c r="H81" s="198"/>
      <c r="I81" s="201"/>
      <c r="J81" s="202">
        <f>BK81</f>
        <v>0</v>
      </c>
      <c r="K81" s="198"/>
      <c r="L81" s="203"/>
      <c r="M81" s="204"/>
      <c r="N81" s="205"/>
      <c r="O81" s="205"/>
      <c r="P81" s="206">
        <f>P82+P107+P124+P128+P135</f>
        <v>0</v>
      </c>
      <c r="Q81" s="205"/>
      <c r="R81" s="206">
        <f>R82+R107+R124+R128+R135</f>
        <v>50.322184778199997</v>
      </c>
      <c r="S81" s="205"/>
      <c r="T81" s="207">
        <f>T82+T107+T124+T128+T135</f>
        <v>0</v>
      </c>
      <c r="AR81" s="208" t="s">
        <v>77</v>
      </c>
      <c r="AT81" s="209" t="s">
        <v>71</v>
      </c>
      <c r="AU81" s="209" t="s">
        <v>72</v>
      </c>
      <c r="AY81" s="208" t="s">
        <v>117</v>
      </c>
      <c r="BK81" s="210">
        <f>BK82+BK107+BK124+BK128+BK135</f>
        <v>0</v>
      </c>
    </row>
    <row r="82" s="10" customFormat="1" ht="19.92" customHeight="1">
      <c r="B82" s="197"/>
      <c r="C82" s="198"/>
      <c r="D82" s="199" t="s">
        <v>71</v>
      </c>
      <c r="E82" s="211" t="s">
        <v>77</v>
      </c>
      <c r="F82" s="211" t="s">
        <v>118</v>
      </c>
      <c r="G82" s="198"/>
      <c r="H82" s="198"/>
      <c r="I82" s="201"/>
      <c r="J82" s="212">
        <f>BK82</f>
        <v>0</v>
      </c>
      <c r="K82" s="198"/>
      <c r="L82" s="203"/>
      <c r="M82" s="204"/>
      <c r="N82" s="205"/>
      <c r="O82" s="205"/>
      <c r="P82" s="206">
        <f>SUM(P83:P106)</f>
        <v>0</v>
      </c>
      <c r="Q82" s="205"/>
      <c r="R82" s="206">
        <f>SUM(R83:R106)</f>
        <v>0</v>
      </c>
      <c r="S82" s="205"/>
      <c r="T82" s="207">
        <f>SUM(T83:T106)</f>
        <v>0</v>
      </c>
      <c r="AR82" s="208" t="s">
        <v>77</v>
      </c>
      <c r="AT82" s="209" t="s">
        <v>71</v>
      </c>
      <c r="AU82" s="209" t="s">
        <v>77</v>
      </c>
      <c r="AY82" s="208" t="s">
        <v>117</v>
      </c>
      <c r="BK82" s="210">
        <f>SUM(BK83:BK106)</f>
        <v>0</v>
      </c>
    </row>
    <row r="83" s="1" customFormat="1" ht="25.5" customHeight="1">
      <c r="B83" s="45"/>
      <c r="C83" s="213" t="s">
        <v>77</v>
      </c>
      <c r="D83" s="213" t="s">
        <v>119</v>
      </c>
      <c r="E83" s="214" t="s">
        <v>120</v>
      </c>
      <c r="F83" s="215" t="s">
        <v>121</v>
      </c>
      <c r="G83" s="216" t="s">
        <v>122</v>
      </c>
      <c r="H83" s="217">
        <v>5.7750000000000004</v>
      </c>
      <c r="I83" s="218"/>
      <c r="J83" s="219">
        <f>ROUND(I83*H83,2)</f>
        <v>0</v>
      </c>
      <c r="K83" s="215" t="s">
        <v>123</v>
      </c>
      <c r="L83" s="71"/>
      <c r="M83" s="220" t="s">
        <v>21</v>
      </c>
      <c r="N83" s="221" t="s">
        <v>43</v>
      </c>
      <c r="O83" s="46"/>
      <c r="P83" s="222">
        <f>O83*H83</f>
        <v>0</v>
      </c>
      <c r="Q83" s="222">
        <v>0</v>
      </c>
      <c r="R83" s="222">
        <f>Q83*H83</f>
        <v>0</v>
      </c>
      <c r="S83" s="222">
        <v>0</v>
      </c>
      <c r="T83" s="223">
        <f>S83*H83</f>
        <v>0</v>
      </c>
      <c r="AR83" s="23" t="s">
        <v>124</v>
      </c>
      <c r="AT83" s="23" t="s">
        <v>119</v>
      </c>
      <c r="AU83" s="23" t="s">
        <v>84</v>
      </c>
      <c r="AY83" s="23" t="s">
        <v>117</v>
      </c>
      <c r="BE83" s="224">
        <f>IF(N83="základní",J83,0)</f>
        <v>0</v>
      </c>
      <c r="BF83" s="224">
        <f>IF(N83="snížená",J83,0)</f>
        <v>0</v>
      </c>
      <c r="BG83" s="224">
        <f>IF(N83="zákl. přenesená",J83,0)</f>
        <v>0</v>
      </c>
      <c r="BH83" s="224">
        <f>IF(N83="sníž. přenesená",J83,0)</f>
        <v>0</v>
      </c>
      <c r="BI83" s="224">
        <f>IF(N83="nulová",J83,0)</f>
        <v>0</v>
      </c>
      <c r="BJ83" s="23" t="s">
        <v>77</v>
      </c>
      <c r="BK83" s="224">
        <f>ROUND(I83*H83,2)</f>
        <v>0</v>
      </c>
      <c r="BL83" s="23" t="s">
        <v>124</v>
      </c>
      <c r="BM83" s="23" t="s">
        <v>125</v>
      </c>
    </row>
    <row r="84" s="11" customFormat="1">
      <c r="B84" s="225"/>
      <c r="C84" s="226"/>
      <c r="D84" s="227" t="s">
        <v>126</v>
      </c>
      <c r="E84" s="228" t="s">
        <v>21</v>
      </c>
      <c r="F84" s="229" t="s">
        <v>127</v>
      </c>
      <c r="G84" s="226"/>
      <c r="H84" s="230">
        <v>5.7750000000000004</v>
      </c>
      <c r="I84" s="231"/>
      <c r="J84" s="226"/>
      <c r="K84" s="226"/>
      <c r="L84" s="232"/>
      <c r="M84" s="233"/>
      <c r="N84" s="234"/>
      <c r="O84" s="234"/>
      <c r="P84" s="234"/>
      <c r="Q84" s="234"/>
      <c r="R84" s="234"/>
      <c r="S84" s="234"/>
      <c r="T84" s="235"/>
      <c r="AT84" s="236" t="s">
        <v>126</v>
      </c>
      <c r="AU84" s="236" t="s">
        <v>84</v>
      </c>
      <c r="AV84" s="11" t="s">
        <v>84</v>
      </c>
      <c r="AW84" s="11" t="s">
        <v>36</v>
      </c>
      <c r="AX84" s="11" t="s">
        <v>77</v>
      </c>
      <c r="AY84" s="236" t="s">
        <v>117</v>
      </c>
    </row>
    <row r="85" s="1" customFormat="1" ht="16.5" customHeight="1">
      <c r="B85" s="45"/>
      <c r="C85" s="213" t="s">
        <v>84</v>
      </c>
      <c r="D85" s="213" t="s">
        <v>119</v>
      </c>
      <c r="E85" s="214" t="s">
        <v>128</v>
      </c>
      <c r="F85" s="215" t="s">
        <v>129</v>
      </c>
      <c r="G85" s="216" t="s">
        <v>122</v>
      </c>
      <c r="H85" s="217">
        <v>16</v>
      </c>
      <c r="I85" s="218"/>
      <c r="J85" s="219">
        <f>ROUND(I85*H85,2)</f>
        <v>0</v>
      </c>
      <c r="K85" s="215" t="s">
        <v>123</v>
      </c>
      <c r="L85" s="71"/>
      <c r="M85" s="220" t="s">
        <v>21</v>
      </c>
      <c r="N85" s="221" t="s">
        <v>43</v>
      </c>
      <c r="O85" s="46"/>
      <c r="P85" s="222">
        <f>O85*H85</f>
        <v>0</v>
      </c>
      <c r="Q85" s="222">
        <v>0</v>
      </c>
      <c r="R85" s="222">
        <f>Q85*H85</f>
        <v>0</v>
      </c>
      <c r="S85" s="222">
        <v>0</v>
      </c>
      <c r="T85" s="223">
        <f>S85*H85</f>
        <v>0</v>
      </c>
      <c r="AR85" s="23" t="s">
        <v>124</v>
      </c>
      <c r="AT85" s="23" t="s">
        <v>119</v>
      </c>
      <c r="AU85" s="23" t="s">
        <v>84</v>
      </c>
      <c r="AY85" s="23" t="s">
        <v>117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23" t="s">
        <v>77</v>
      </c>
      <c r="BK85" s="224">
        <f>ROUND(I85*H85,2)</f>
        <v>0</v>
      </c>
      <c r="BL85" s="23" t="s">
        <v>124</v>
      </c>
      <c r="BM85" s="23" t="s">
        <v>130</v>
      </c>
    </row>
    <row r="86" s="1" customFormat="1">
      <c r="B86" s="45"/>
      <c r="C86" s="73"/>
      <c r="D86" s="227" t="s">
        <v>131</v>
      </c>
      <c r="E86" s="73"/>
      <c r="F86" s="237" t="s">
        <v>132</v>
      </c>
      <c r="G86" s="73"/>
      <c r="H86" s="73"/>
      <c r="I86" s="184"/>
      <c r="J86" s="73"/>
      <c r="K86" s="73"/>
      <c r="L86" s="71"/>
      <c r="M86" s="238"/>
      <c r="N86" s="46"/>
      <c r="O86" s="46"/>
      <c r="P86" s="46"/>
      <c r="Q86" s="46"/>
      <c r="R86" s="46"/>
      <c r="S86" s="46"/>
      <c r="T86" s="94"/>
      <c r="AT86" s="23" t="s">
        <v>131</v>
      </c>
      <c r="AU86" s="23" t="s">
        <v>84</v>
      </c>
    </row>
    <row r="87" s="1" customFormat="1" ht="16.5" customHeight="1">
      <c r="B87" s="45"/>
      <c r="C87" s="213" t="s">
        <v>133</v>
      </c>
      <c r="D87" s="213" t="s">
        <v>119</v>
      </c>
      <c r="E87" s="214" t="s">
        <v>134</v>
      </c>
      <c r="F87" s="215" t="s">
        <v>135</v>
      </c>
      <c r="G87" s="216" t="s">
        <v>122</v>
      </c>
      <c r="H87" s="217">
        <v>4.0430000000000001</v>
      </c>
      <c r="I87" s="218"/>
      <c r="J87" s="219">
        <f>ROUND(I87*H87,2)</f>
        <v>0</v>
      </c>
      <c r="K87" s="215" t="s">
        <v>123</v>
      </c>
      <c r="L87" s="71"/>
      <c r="M87" s="220" t="s">
        <v>21</v>
      </c>
      <c r="N87" s="221" t="s">
        <v>43</v>
      </c>
      <c r="O87" s="46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AR87" s="23" t="s">
        <v>124</v>
      </c>
      <c r="AT87" s="23" t="s">
        <v>119</v>
      </c>
      <c r="AU87" s="23" t="s">
        <v>84</v>
      </c>
      <c r="AY87" s="23" t="s">
        <v>117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23" t="s">
        <v>77</v>
      </c>
      <c r="BK87" s="224">
        <f>ROUND(I87*H87,2)</f>
        <v>0</v>
      </c>
      <c r="BL87" s="23" t="s">
        <v>124</v>
      </c>
      <c r="BM87" s="23" t="s">
        <v>136</v>
      </c>
    </row>
    <row r="88" s="11" customFormat="1">
      <c r="B88" s="225"/>
      <c r="C88" s="226"/>
      <c r="D88" s="227" t="s">
        <v>126</v>
      </c>
      <c r="E88" s="228" t="s">
        <v>21</v>
      </c>
      <c r="F88" s="229" t="s">
        <v>137</v>
      </c>
      <c r="G88" s="226"/>
      <c r="H88" s="230">
        <v>4.0430000000000001</v>
      </c>
      <c r="I88" s="231"/>
      <c r="J88" s="226"/>
      <c r="K88" s="226"/>
      <c r="L88" s="232"/>
      <c r="M88" s="233"/>
      <c r="N88" s="234"/>
      <c r="O88" s="234"/>
      <c r="P88" s="234"/>
      <c r="Q88" s="234"/>
      <c r="R88" s="234"/>
      <c r="S88" s="234"/>
      <c r="T88" s="235"/>
      <c r="AT88" s="236" t="s">
        <v>126</v>
      </c>
      <c r="AU88" s="236" t="s">
        <v>84</v>
      </c>
      <c r="AV88" s="11" t="s">
        <v>84</v>
      </c>
      <c r="AW88" s="11" t="s">
        <v>36</v>
      </c>
      <c r="AX88" s="11" t="s">
        <v>77</v>
      </c>
      <c r="AY88" s="236" t="s">
        <v>117</v>
      </c>
    </row>
    <row r="89" s="1" customFormat="1" ht="25.5" customHeight="1">
      <c r="B89" s="45"/>
      <c r="C89" s="213" t="s">
        <v>124</v>
      </c>
      <c r="D89" s="213" t="s">
        <v>119</v>
      </c>
      <c r="E89" s="214" t="s">
        <v>138</v>
      </c>
      <c r="F89" s="215" t="s">
        <v>139</v>
      </c>
      <c r="G89" s="216" t="s">
        <v>122</v>
      </c>
      <c r="H89" s="217">
        <v>5.7750000000000004</v>
      </c>
      <c r="I89" s="218"/>
      <c r="J89" s="219">
        <f>ROUND(I89*H89,2)</f>
        <v>0</v>
      </c>
      <c r="K89" s="215" t="s">
        <v>123</v>
      </c>
      <c r="L89" s="71"/>
      <c r="M89" s="220" t="s">
        <v>21</v>
      </c>
      <c r="N89" s="221" t="s">
        <v>43</v>
      </c>
      <c r="O89" s="46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AR89" s="23" t="s">
        <v>124</v>
      </c>
      <c r="AT89" s="23" t="s">
        <v>119</v>
      </c>
      <c r="AU89" s="23" t="s">
        <v>84</v>
      </c>
      <c r="AY89" s="23" t="s">
        <v>117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23" t="s">
        <v>77</v>
      </c>
      <c r="BK89" s="224">
        <f>ROUND(I89*H89,2)</f>
        <v>0</v>
      </c>
      <c r="BL89" s="23" t="s">
        <v>124</v>
      </c>
      <c r="BM89" s="23" t="s">
        <v>140</v>
      </c>
    </row>
    <row r="90" s="1" customFormat="1" ht="16.5" customHeight="1">
      <c r="B90" s="45"/>
      <c r="C90" s="213" t="s">
        <v>141</v>
      </c>
      <c r="D90" s="213" t="s">
        <v>119</v>
      </c>
      <c r="E90" s="214" t="s">
        <v>142</v>
      </c>
      <c r="F90" s="215" t="s">
        <v>143</v>
      </c>
      <c r="G90" s="216" t="s">
        <v>144</v>
      </c>
      <c r="H90" s="217">
        <v>50</v>
      </c>
      <c r="I90" s="218"/>
      <c r="J90" s="219">
        <f>ROUND(I90*H90,2)</f>
        <v>0</v>
      </c>
      <c r="K90" s="215" t="s">
        <v>123</v>
      </c>
      <c r="L90" s="71"/>
      <c r="M90" s="220" t="s">
        <v>21</v>
      </c>
      <c r="N90" s="221" t="s">
        <v>43</v>
      </c>
      <c r="O90" s="46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AR90" s="23" t="s">
        <v>124</v>
      </c>
      <c r="AT90" s="23" t="s">
        <v>119</v>
      </c>
      <c r="AU90" s="23" t="s">
        <v>84</v>
      </c>
      <c r="AY90" s="23" t="s">
        <v>117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23" t="s">
        <v>77</v>
      </c>
      <c r="BK90" s="224">
        <f>ROUND(I90*H90,2)</f>
        <v>0</v>
      </c>
      <c r="BL90" s="23" t="s">
        <v>124</v>
      </c>
      <c r="BM90" s="23" t="s">
        <v>145</v>
      </c>
    </row>
    <row r="91" s="1" customFormat="1" ht="25.5" customHeight="1">
      <c r="B91" s="45"/>
      <c r="C91" s="213" t="s">
        <v>146</v>
      </c>
      <c r="D91" s="213" t="s">
        <v>119</v>
      </c>
      <c r="E91" s="214" t="s">
        <v>147</v>
      </c>
      <c r="F91" s="215" t="s">
        <v>148</v>
      </c>
      <c r="G91" s="216" t="s">
        <v>149</v>
      </c>
      <c r="H91" s="217">
        <v>286</v>
      </c>
      <c r="I91" s="218"/>
      <c r="J91" s="219">
        <f>ROUND(I91*H91,2)</f>
        <v>0</v>
      </c>
      <c r="K91" s="215" t="s">
        <v>123</v>
      </c>
      <c r="L91" s="71"/>
      <c r="M91" s="220" t="s">
        <v>21</v>
      </c>
      <c r="N91" s="221" t="s">
        <v>43</v>
      </c>
      <c r="O91" s="46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AR91" s="23" t="s">
        <v>124</v>
      </c>
      <c r="AT91" s="23" t="s">
        <v>119</v>
      </c>
      <c r="AU91" s="23" t="s">
        <v>84</v>
      </c>
      <c r="AY91" s="23" t="s">
        <v>117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23" t="s">
        <v>77</v>
      </c>
      <c r="BK91" s="224">
        <f>ROUND(I91*H91,2)</f>
        <v>0</v>
      </c>
      <c r="BL91" s="23" t="s">
        <v>124</v>
      </c>
      <c r="BM91" s="23" t="s">
        <v>150</v>
      </c>
    </row>
    <row r="92" s="11" customFormat="1">
      <c r="B92" s="225"/>
      <c r="C92" s="226"/>
      <c r="D92" s="227" t="s">
        <v>126</v>
      </c>
      <c r="E92" s="228" t="s">
        <v>21</v>
      </c>
      <c r="F92" s="229" t="s">
        <v>151</v>
      </c>
      <c r="G92" s="226"/>
      <c r="H92" s="230">
        <v>286</v>
      </c>
      <c r="I92" s="231"/>
      <c r="J92" s="226"/>
      <c r="K92" s="226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126</v>
      </c>
      <c r="AU92" s="236" t="s">
        <v>84</v>
      </c>
      <c r="AV92" s="11" t="s">
        <v>84</v>
      </c>
      <c r="AW92" s="11" t="s">
        <v>36</v>
      </c>
      <c r="AX92" s="11" t="s">
        <v>77</v>
      </c>
      <c r="AY92" s="236" t="s">
        <v>117</v>
      </c>
    </row>
    <row r="93" s="1" customFormat="1" ht="16.5" customHeight="1">
      <c r="B93" s="45"/>
      <c r="C93" s="213" t="s">
        <v>152</v>
      </c>
      <c r="D93" s="213" t="s">
        <v>119</v>
      </c>
      <c r="E93" s="214" t="s">
        <v>153</v>
      </c>
      <c r="F93" s="215" t="s">
        <v>154</v>
      </c>
      <c r="G93" s="216" t="s">
        <v>122</v>
      </c>
      <c r="H93" s="217">
        <v>21.234000000000002</v>
      </c>
      <c r="I93" s="218"/>
      <c r="J93" s="219">
        <f>ROUND(I93*H93,2)</f>
        <v>0</v>
      </c>
      <c r="K93" s="215" t="s">
        <v>123</v>
      </c>
      <c r="L93" s="71"/>
      <c r="M93" s="220" t="s">
        <v>21</v>
      </c>
      <c r="N93" s="221" t="s">
        <v>43</v>
      </c>
      <c r="O93" s="46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AR93" s="23" t="s">
        <v>124</v>
      </c>
      <c r="AT93" s="23" t="s">
        <v>119</v>
      </c>
      <c r="AU93" s="23" t="s">
        <v>84</v>
      </c>
      <c r="AY93" s="23" t="s">
        <v>117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23" t="s">
        <v>77</v>
      </c>
      <c r="BK93" s="224">
        <f>ROUND(I93*H93,2)</f>
        <v>0</v>
      </c>
      <c r="BL93" s="23" t="s">
        <v>124</v>
      </c>
      <c r="BM93" s="23" t="s">
        <v>155</v>
      </c>
    </row>
    <row r="94" s="12" customFormat="1">
      <c r="B94" s="239"/>
      <c r="C94" s="240"/>
      <c r="D94" s="227" t="s">
        <v>126</v>
      </c>
      <c r="E94" s="241" t="s">
        <v>21</v>
      </c>
      <c r="F94" s="242" t="s">
        <v>156</v>
      </c>
      <c r="G94" s="240"/>
      <c r="H94" s="241" t="s">
        <v>21</v>
      </c>
      <c r="I94" s="243"/>
      <c r="J94" s="240"/>
      <c r="K94" s="240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126</v>
      </c>
      <c r="AU94" s="248" t="s">
        <v>84</v>
      </c>
      <c r="AV94" s="12" t="s">
        <v>77</v>
      </c>
      <c r="AW94" s="12" t="s">
        <v>36</v>
      </c>
      <c r="AX94" s="12" t="s">
        <v>72</v>
      </c>
      <c r="AY94" s="248" t="s">
        <v>117</v>
      </c>
    </row>
    <row r="95" s="11" customFormat="1">
      <c r="B95" s="225"/>
      <c r="C95" s="226"/>
      <c r="D95" s="227" t="s">
        <v>126</v>
      </c>
      <c r="E95" s="228" t="s">
        <v>21</v>
      </c>
      <c r="F95" s="229" t="s">
        <v>157</v>
      </c>
      <c r="G95" s="226"/>
      <c r="H95" s="230">
        <v>18</v>
      </c>
      <c r="I95" s="231"/>
      <c r="J95" s="226"/>
      <c r="K95" s="226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126</v>
      </c>
      <c r="AU95" s="236" t="s">
        <v>84</v>
      </c>
      <c r="AV95" s="11" t="s">
        <v>84</v>
      </c>
      <c r="AW95" s="11" t="s">
        <v>36</v>
      </c>
      <c r="AX95" s="11" t="s">
        <v>72</v>
      </c>
      <c r="AY95" s="236" t="s">
        <v>117</v>
      </c>
    </row>
    <row r="96" s="12" customFormat="1">
      <c r="B96" s="239"/>
      <c r="C96" s="240"/>
      <c r="D96" s="227" t="s">
        <v>126</v>
      </c>
      <c r="E96" s="241" t="s">
        <v>21</v>
      </c>
      <c r="F96" s="242" t="s">
        <v>158</v>
      </c>
      <c r="G96" s="240"/>
      <c r="H96" s="241" t="s">
        <v>21</v>
      </c>
      <c r="I96" s="243"/>
      <c r="J96" s="240"/>
      <c r="K96" s="240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126</v>
      </c>
      <c r="AU96" s="248" t="s">
        <v>84</v>
      </c>
      <c r="AV96" s="12" t="s">
        <v>77</v>
      </c>
      <c r="AW96" s="12" t="s">
        <v>36</v>
      </c>
      <c r="AX96" s="12" t="s">
        <v>72</v>
      </c>
      <c r="AY96" s="248" t="s">
        <v>117</v>
      </c>
    </row>
    <row r="97" s="11" customFormat="1">
      <c r="B97" s="225"/>
      <c r="C97" s="226"/>
      <c r="D97" s="227" t="s">
        <v>126</v>
      </c>
      <c r="E97" s="228" t="s">
        <v>21</v>
      </c>
      <c r="F97" s="229" t="s">
        <v>159</v>
      </c>
      <c r="G97" s="226"/>
      <c r="H97" s="230">
        <v>3.234</v>
      </c>
      <c r="I97" s="231"/>
      <c r="J97" s="226"/>
      <c r="K97" s="226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126</v>
      </c>
      <c r="AU97" s="236" t="s">
        <v>84</v>
      </c>
      <c r="AV97" s="11" t="s">
        <v>84</v>
      </c>
      <c r="AW97" s="11" t="s">
        <v>36</v>
      </c>
      <c r="AX97" s="11" t="s">
        <v>72</v>
      </c>
      <c r="AY97" s="236" t="s">
        <v>117</v>
      </c>
    </row>
    <row r="98" s="13" customFormat="1">
      <c r="B98" s="249"/>
      <c r="C98" s="250"/>
      <c r="D98" s="227" t="s">
        <v>126</v>
      </c>
      <c r="E98" s="251" t="s">
        <v>21</v>
      </c>
      <c r="F98" s="252" t="s">
        <v>160</v>
      </c>
      <c r="G98" s="250"/>
      <c r="H98" s="253">
        <v>21.234000000000002</v>
      </c>
      <c r="I98" s="254"/>
      <c r="J98" s="250"/>
      <c r="K98" s="250"/>
      <c r="L98" s="255"/>
      <c r="M98" s="256"/>
      <c r="N98" s="257"/>
      <c r="O98" s="257"/>
      <c r="P98" s="257"/>
      <c r="Q98" s="257"/>
      <c r="R98" s="257"/>
      <c r="S98" s="257"/>
      <c r="T98" s="258"/>
      <c r="AT98" s="259" t="s">
        <v>126</v>
      </c>
      <c r="AU98" s="259" t="s">
        <v>84</v>
      </c>
      <c r="AV98" s="13" t="s">
        <v>124</v>
      </c>
      <c r="AW98" s="13" t="s">
        <v>36</v>
      </c>
      <c r="AX98" s="13" t="s">
        <v>77</v>
      </c>
      <c r="AY98" s="259" t="s">
        <v>117</v>
      </c>
    </row>
    <row r="99" s="1" customFormat="1" ht="16.5" customHeight="1">
      <c r="B99" s="45"/>
      <c r="C99" s="213" t="s">
        <v>161</v>
      </c>
      <c r="D99" s="213" t="s">
        <v>119</v>
      </c>
      <c r="E99" s="214" t="s">
        <v>162</v>
      </c>
      <c r="F99" s="215" t="s">
        <v>163</v>
      </c>
      <c r="G99" s="216" t="s">
        <v>122</v>
      </c>
      <c r="H99" s="217">
        <v>11.935000000000001</v>
      </c>
      <c r="I99" s="218"/>
      <c r="J99" s="219">
        <f>ROUND(I99*H99,2)</f>
        <v>0</v>
      </c>
      <c r="K99" s="215" t="s">
        <v>123</v>
      </c>
      <c r="L99" s="71"/>
      <c r="M99" s="220" t="s">
        <v>21</v>
      </c>
      <c r="N99" s="221" t="s">
        <v>43</v>
      </c>
      <c r="O99" s="4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AR99" s="23" t="s">
        <v>124</v>
      </c>
      <c r="AT99" s="23" t="s">
        <v>119</v>
      </c>
      <c r="AU99" s="23" t="s">
        <v>84</v>
      </c>
      <c r="AY99" s="23" t="s">
        <v>117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23" t="s">
        <v>77</v>
      </c>
      <c r="BK99" s="224">
        <f>ROUND(I99*H99,2)</f>
        <v>0</v>
      </c>
      <c r="BL99" s="23" t="s">
        <v>124</v>
      </c>
      <c r="BM99" s="23" t="s">
        <v>164</v>
      </c>
    </row>
    <row r="100" s="12" customFormat="1">
      <c r="B100" s="239"/>
      <c r="C100" s="240"/>
      <c r="D100" s="227" t="s">
        <v>126</v>
      </c>
      <c r="E100" s="241" t="s">
        <v>21</v>
      </c>
      <c r="F100" s="242" t="s">
        <v>165</v>
      </c>
      <c r="G100" s="240"/>
      <c r="H100" s="241" t="s">
        <v>21</v>
      </c>
      <c r="I100" s="243"/>
      <c r="J100" s="240"/>
      <c r="K100" s="240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126</v>
      </c>
      <c r="AU100" s="248" t="s">
        <v>84</v>
      </c>
      <c r="AV100" s="12" t="s">
        <v>77</v>
      </c>
      <c r="AW100" s="12" t="s">
        <v>36</v>
      </c>
      <c r="AX100" s="12" t="s">
        <v>72</v>
      </c>
      <c r="AY100" s="248" t="s">
        <v>117</v>
      </c>
    </row>
    <row r="101" s="11" customFormat="1">
      <c r="B101" s="225"/>
      <c r="C101" s="226"/>
      <c r="D101" s="227" t="s">
        <v>126</v>
      </c>
      <c r="E101" s="228" t="s">
        <v>21</v>
      </c>
      <c r="F101" s="229" t="s">
        <v>166</v>
      </c>
      <c r="G101" s="226"/>
      <c r="H101" s="230">
        <v>11.935000000000001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126</v>
      </c>
      <c r="AU101" s="236" t="s">
        <v>84</v>
      </c>
      <c r="AV101" s="11" t="s">
        <v>84</v>
      </c>
      <c r="AW101" s="11" t="s">
        <v>36</v>
      </c>
      <c r="AX101" s="11" t="s">
        <v>77</v>
      </c>
      <c r="AY101" s="236" t="s">
        <v>117</v>
      </c>
    </row>
    <row r="102" s="1" customFormat="1" ht="16.5" customHeight="1">
      <c r="B102" s="45"/>
      <c r="C102" s="213" t="s">
        <v>167</v>
      </c>
      <c r="D102" s="213" t="s">
        <v>119</v>
      </c>
      <c r="E102" s="214" t="s">
        <v>168</v>
      </c>
      <c r="F102" s="215" t="s">
        <v>169</v>
      </c>
      <c r="G102" s="216" t="s">
        <v>122</v>
      </c>
      <c r="H102" s="217">
        <v>15.169000000000001</v>
      </c>
      <c r="I102" s="218"/>
      <c r="J102" s="219">
        <f>ROUND(I102*H102,2)</f>
        <v>0</v>
      </c>
      <c r="K102" s="215" t="s">
        <v>123</v>
      </c>
      <c r="L102" s="71"/>
      <c r="M102" s="220" t="s">
        <v>21</v>
      </c>
      <c r="N102" s="221" t="s">
        <v>43</v>
      </c>
      <c r="O102" s="46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AR102" s="23" t="s">
        <v>124</v>
      </c>
      <c r="AT102" s="23" t="s">
        <v>119</v>
      </c>
      <c r="AU102" s="23" t="s">
        <v>84</v>
      </c>
      <c r="AY102" s="23" t="s">
        <v>117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23" t="s">
        <v>77</v>
      </c>
      <c r="BK102" s="224">
        <f>ROUND(I102*H102,2)</f>
        <v>0</v>
      </c>
      <c r="BL102" s="23" t="s">
        <v>124</v>
      </c>
      <c r="BM102" s="23" t="s">
        <v>170</v>
      </c>
    </row>
    <row r="103" s="11" customFormat="1">
      <c r="B103" s="225"/>
      <c r="C103" s="226"/>
      <c r="D103" s="227" t="s">
        <v>126</v>
      </c>
      <c r="E103" s="228" t="s">
        <v>21</v>
      </c>
      <c r="F103" s="229" t="s">
        <v>171</v>
      </c>
      <c r="G103" s="226"/>
      <c r="H103" s="230">
        <v>15.169000000000001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126</v>
      </c>
      <c r="AU103" s="236" t="s">
        <v>84</v>
      </c>
      <c r="AV103" s="11" t="s">
        <v>84</v>
      </c>
      <c r="AW103" s="11" t="s">
        <v>36</v>
      </c>
      <c r="AX103" s="11" t="s">
        <v>77</v>
      </c>
      <c r="AY103" s="236" t="s">
        <v>117</v>
      </c>
    </row>
    <row r="104" s="1" customFormat="1" ht="16.5" customHeight="1">
      <c r="B104" s="45"/>
      <c r="C104" s="213" t="s">
        <v>172</v>
      </c>
      <c r="D104" s="213" t="s">
        <v>119</v>
      </c>
      <c r="E104" s="214" t="s">
        <v>173</v>
      </c>
      <c r="F104" s="215" t="s">
        <v>174</v>
      </c>
      <c r="G104" s="216" t="s">
        <v>122</v>
      </c>
      <c r="H104" s="217">
        <v>18</v>
      </c>
      <c r="I104" s="218"/>
      <c r="J104" s="219">
        <f>ROUND(I104*H104,2)</f>
        <v>0</v>
      </c>
      <c r="K104" s="215" t="s">
        <v>123</v>
      </c>
      <c r="L104" s="71"/>
      <c r="M104" s="220" t="s">
        <v>21</v>
      </c>
      <c r="N104" s="221" t="s">
        <v>43</v>
      </c>
      <c r="O104" s="4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AR104" s="23" t="s">
        <v>124</v>
      </c>
      <c r="AT104" s="23" t="s">
        <v>119</v>
      </c>
      <c r="AU104" s="23" t="s">
        <v>84</v>
      </c>
      <c r="AY104" s="23" t="s">
        <v>117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23" t="s">
        <v>77</v>
      </c>
      <c r="BK104" s="224">
        <f>ROUND(I104*H104,2)</f>
        <v>0</v>
      </c>
      <c r="BL104" s="23" t="s">
        <v>124</v>
      </c>
      <c r="BM104" s="23" t="s">
        <v>175</v>
      </c>
    </row>
    <row r="105" s="11" customFormat="1">
      <c r="B105" s="225"/>
      <c r="C105" s="226"/>
      <c r="D105" s="227" t="s">
        <v>126</v>
      </c>
      <c r="E105" s="228" t="s">
        <v>21</v>
      </c>
      <c r="F105" s="229" t="s">
        <v>176</v>
      </c>
      <c r="G105" s="226"/>
      <c r="H105" s="230">
        <v>18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126</v>
      </c>
      <c r="AU105" s="236" t="s">
        <v>84</v>
      </c>
      <c r="AV105" s="11" t="s">
        <v>84</v>
      </c>
      <c r="AW105" s="11" t="s">
        <v>36</v>
      </c>
      <c r="AX105" s="11" t="s">
        <v>77</v>
      </c>
      <c r="AY105" s="236" t="s">
        <v>117</v>
      </c>
    </row>
    <row r="106" s="1" customFormat="1" ht="16.5" customHeight="1">
      <c r="B106" s="45"/>
      <c r="C106" s="213" t="s">
        <v>177</v>
      </c>
      <c r="D106" s="213" t="s">
        <v>119</v>
      </c>
      <c r="E106" s="214" t="s">
        <v>178</v>
      </c>
      <c r="F106" s="215" t="s">
        <v>179</v>
      </c>
      <c r="G106" s="216" t="s">
        <v>122</v>
      </c>
      <c r="H106" s="217">
        <v>15.169000000000001</v>
      </c>
      <c r="I106" s="218"/>
      <c r="J106" s="219">
        <f>ROUND(I106*H106,2)</f>
        <v>0</v>
      </c>
      <c r="K106" s="215" t="s">
        <v>123</v>
      </c>
      <c r="L106" s="71"/>
      <c r="M106" s="220" t="s">
        <v>21</v>
      </c>
      <c r="N106" s="221" t="s">
        <v>43</v>
      </c>
      <c r="O106" s="4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AR106" s="23" t="s">
        <v>124</v>
      </c>
      <c r="AT106" s="23" t="s">
        <v>119</v>
      </c>
      <c r="AU106" s="23" t="s">
        <v>84</v>
      </c>
      <c r="AY106" s="23" t="s">
        <v>117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23" t="s">
        <v>77</v>
      </c>
      <c r="BK106" s="224">
        <f>ROUND(I106*H106,2)</f>
        <v>0</v>
      </c>
      <c r="BL106" s="23" t="s">
        <v>124</v>
      </c>
      <c r="BM106" s="23" t="s">
        <v>180</v>
      </c>
    </row>
    <row r="107" s="10" customFormat="1" ht="29.88" customHeight="1">
      <c r="B107" s="197"/>
      <c r="C107" s="198"/>
      <c r="D107" s="199" t="s">
        <v>71</v>
      </c>
      <c r="E107" s="211" t="s">
        <v>84</v>
      </c>
      <c r="F107" s="211" t="s">
        <v>181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SUM(P108:P123)</f>
        <v>0</v>
      </c>
      <c r="Q107" s="205"/>
      <c r="R107" s="206">
        <f>SUM(R108:R123)</f>
        <v>35.256596418199997</v>
      </c>
      <c r="S107" s="205"/>
      <c r="T107" s="207">
        <f>SUM(T108:T123)</f>
        <v>0</v>
      </c>
      <c r="AR107" s="208" t="s">
        <v>77</v>
      </c>
      <c r="AT107" s="209" t="s">
        <v>71</v>
      </c>
      <c r="AU107" s="209" t="s">
        <v>77</v>
      </c>
      <c r="AY107" s="208" t="s">
        <v>117</v>
      </c>
      <c r="BK107" s="210">
        <f>SUM(BK108:BK123)</f>
        <v>0</v>
      </c>
    </row>
    <row r="108" s="1" customFormat="1" ht="16.5" customHeight="1">
      <c r="B108" s="45"/>
      <c r="C108" s="213" t="s">
        <v>182</v>
      </c>
      <c r="D108" s="213" t="s">
        <v>119</v>
      </c>
      <c r="E108" s="214" t="s">
        <v>183</v>
      </c>
      <c r="F108" s="215" t="s">
        <v>184</v>
      </c>
      <c r="G108" s="216" t="s">
        <v>122</v>
      </c>
      <c r="H108" s="217">
        <v>1.617</v>
      </c>
      <c r="I108" s="218"/>
      <c r="J108" s="219">
        <f>ROUND(I108*H108,2)</f>
        <v>0</v>
      </c>
      <c r="K108" s="215" t="s">
        <v>123</v>
      </c>
      <c r="L108" s="71"/>
      <c r="M108" s="220" t="s">
        <v>21</v>
      </c>
      <c r="N108" s="221" t="s">
        <v>43</v>
      </c>
      <c r="O108" s="46"/>
      <c r="P108" s="222">
        <f>O108*H108</f>
        <v>0</v>
      </c>
      <c r="Q108" s="222">
        <v>1.98</v>
      </c>
      <c r="R108" s="222">
        <f>Q108*H108</f>
        <v>3.20166</v>
      </c>
      <c r="S108" s="222">
        <v>0</v>
      </c>
      <c r="T108" s="223">
        <f>S108*H108</f>
        <v>0</v>
      </c>
      <c r="AR108" s="23" t="s">
        <v>124</v>
      </c>
      <c r="AT108" s="23" t="s">
        <v>119</v>
      </c>
      <c r="AU108" s="23" t="s">
        <v>84</v>
      </c>
      <c r="AY108" s="23" t="s">
        <v>117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3" t="s">
        <v>77</v>
      </c>
      <c r="BK108" s="224">
        <f>ROUND(I108*H108,2)</f>
        <v>0</v>
      </c>
      <c r="BL108" s="23" t="s">
        <v>124</v>
      </c>
      <c r="BM108" s="23" t="s">
        <v>185</v>
      </c>
    </row>
    <row r="109" s="11" customFormat="1">
      <c r="B109" s="225"/>
      <c r="C109" s="226"/>
      <c r="D109" s="227" t="s">
        <v>126</v>
      </c>
      <c r="E109" s="228" t="s">
        <v>21</v>
      </c>
      <c r="F109" s="229" t="s">
        <v>186</v>
      </c>
      <c r="G109" s="226"/>
      <c r="H109" s="230">
        <v>1.617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126</v>
      </c>
      <c r="AU109" s="236" t="s">
        <v>84</v>
      </c>
      <c r="AV109" s="11" t="s">
        <v>84</v>
      </c>
      <c r="AW109" s="11" t="s">
        <v>36</v>
      </c>
      <c r="AX109" s="11" t="s">
        <v>77</v>
      </c>
      <c r="AY109" s="236" t="s">
        <v>117</v>
      </c>
    </row>
    <row r="110" s="1" customFormat="1" ht="16.5" customHeight="1">
      <c r="B110" s="45"/>
      <c r="C110" s="213" t="s">
        <v>187</v>
      </c>
      <c r="D110" s="213" t="s">
        <v>119</v>
      </c>
      <c r="E110" s="214" t="s">
        <v>188</v>
      </c>
      <c r="F110" s="215" t="s">
        <v>189</v>
      </c>
      <c r="G110" s="216" t="s">
        <v>122</v>
      </c>
      <c r="H110" s="217">
        <v>11.010999999999999</v>
      </c>
      <c r="I110" s="218"/>
      <c r="J110" s="219">
        <f>ROUND(I110*H110,2)</f>
        <v>0</v>
      </c>
      <c r="K110" s="215" t="s">
        <v>123</v>
      </c>
      <c r="L110" s="71"/>
      <c r="M110" s="220" t="s">
        <v>21</v>
      </c>
      <c r="N110" s="221" t="s">
        <v>43</v>
      </c>
      <c r="O110" s="46"/>
      <c r="P110" s="222">
        <f>O110*H110</f>
        <v>0</v>
      </c>
      <c r="Q110" s="222">
        <v>2.45329</v>
      </c>
      <c r="R110" s="222">
        <f>Q110*H110</f>
        <v>27.013176189999999</v>
      </c>
      <c r="S110" s="222">
        <v>0</v>
      </c>
      <c r="T110" s="223">
        <f>S110*H110</f>
        <v>0</v>
      </c>
      <c r="AR110" s="23" t="s">
        <v>124</v>
      </c>
      <c r="AT110" s="23" t="s">
        <v>119</v>
      </c>
      <c r="AU110" s="23" t="s">
        <v>84</v>
      </c>
      <c r="AY110" s="23" t="s">
        <v>117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3" t="s">
        <v>77</v>
      </c>
      <c r="BK110" s="224">
        <f>ROUND(I110*H110,2)</f>
        <v>0</v>
      </c>
      <c r="BL110" s="23" t="s">
        <v>124</v>
      </c>
      <c r="BM110" s="23" t="s">
        <v>190</v>
      </c>
    </row>
    <row r="111" s="12" customFormat="1">
      <c r="B111" s="239"/>
      <c r="C111" s="240"/>
      <c r="D111" s="227" t="s">
        <v>126</v>
      </c>
      <c r="E111" s="241" t="s">
        <v>21</v>
      </c>
      <c r="F111" s="242" t="s">
        <v>191</v>
      </c>
      <c r="G111" s="240"/>
      <c r="H111" s="241" t="s">
        <v>21</v>
      </c>
      <c r="I111" s="243"/>
      <c r="J111" s="240"/>
      <c r="K111" s="240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126</v>
      </c>
      <c r="AU111" s="248" t="s">
        <v>84</v>
      </c>
      <c r="AV111" s="12" t="s">
        <v>77</v>
      </c>
      <c r="AW111" s="12" t="s">
        <v>36</v>
      </c>
      <c r="AX111" s="12" t="s">
        <v>72</v>
      </c>
      <c r="AY111" s="248" t="s">
        <v>117</v>
      </c>
    </row>
    <row r="112" s="11" customFormat="1">
      <c r="B112" s="225"/>
      <c r="C112" s="226"/>
      <c r="D112" s="227" t="s">
        <v>126</v>
      </c>
      <c r="E112" s="228" t="s">
        <v>21</v>
      </c>
      <c r="F112" s="229" t="s">
        <v>192</v>
      </c>
      <c r="G112" s="226"/>
      <c r="H112" s="230">
        <v>6.1600000000000001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126</v>
      </c>
      <c r="AU112" s="236" t="s">
        <v>84</v>
      </c>
      <c r="AV112" s="11" t="s">
        <v>84</v>
      </c>
      <c r="AW112" s="11" t="s">
        <v>36</v>
      </c>
      <c r="AX112" s="11" t="s">
        <v>72</v>
      </c>
      <c r="AY112" s="236" t="s">
        <v>117</v>
      </c>
    </row>
    <row r="113" s="12" customFormat="1">
      <c r="B113" s="239"/>
      <c r="C113" s="240"/>
      <c r="D113" s="227" t="s">
        <v>126</v>
      </c>
      <c r="E113" s="241" t="s">
        <v>21</v>
      </c>
      <c r="F113" s="242" t="s">
        <v>193</v>
      </c>
      <c r="G113" s="240"/>
      <c r="H113" s="241" t="s">
        <v>21</v>
      </c>
      <c r="I113" s="243"/>
      <c r="J113" s="240"/>
      <c r="K113" s="240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126</v>
      </c>
      <c r="AU113" s="248" t="s">
        <v>84</v>
      </c>
      <c r="AV113" s="12" t="s">
        <v>77</v>
      </c>
      <c r="AW113" s="12" t="s">
        <v>36</v>
      </c>
      <c r="AX113" s="12" t="s">
        <v>72</v>
      </c>
      <c r="AY113" s="248" t="s">
        <v>117</v>
      </c>
    </row>
    <row r="114" s="11" customFormat="1">
      <c r="B114" s="225"/>
      <c r="C114" s="226"/>
      <c r="D114" s="227" t="s">
        <v>126</v>
      </c>
      <c r="E114" s="228" t="s">
        <v>21</v>
      </c>
      <c r="F114" s="229" t="s">
        <v>194</v>
      </c>
      <c r="G114" s="226"/>
      <c r="H114" s="230">
        <v>4.851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126</v>
      </c>
      <c r="AU114" s="236" t="s">
        <v>84</v>
      </c>
      <c r="AV114" s="11" t="s">
        <v>84</v>
      </c>
      <c r="AW114" s="11" t="s">
        <v>36</v>
      </c>
      <c r="AX114" s="11" t="s">
        <v>72</v>
      </c>
      <c r="AY114" s="236" t="s">
        <v>117</v>
      </c>
    </row>
    <row r="115" s="13" customFormat="1">
      <c r="B115" s="249"/>
      <c r="C115" s="250"/>
      <c r="D115" s="227" t="s">
        <v>126</v>
      </c>
      <c r="E115" s="251" t="s">
        <v>21</v>
      </c>
      <c r="F115" s="252" t="s">
        <v>160</v>
      </c>
      <c r="G115" s="250"/>
      <c r="H115" s="253">
        <v>11.010999999999999</v>
      </c>
      <c r="I115" s="254"/>
      <c r="J115" s="250"/>
      <c r="K115" s="250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126</v>
      </c>
      <c r="AU115" s="259" t="s">
        <v>84</v>
      </c>
      <c r="AV115" s="13" t="s">
        <v>124</v>
      </c>
      <c r="AW115" s="13" t="s">
        <v>36</v>
      </c>
      <c r="AX115" s="13" t="s">
        <v>77</v>
      </c>
      <c r="AY115" s="259" t="s">
        <v>117</v>
      </c>
    </row>
    <row r="116" s="1" customFormat="1" ht="25.5" customHeight="1">
      <c r="B116" s="45"/>
      <c r="C116" s="213" t="s">
        <v>195</v>
      </c>
      <c r="D116" s="213" t="s">
        <v>119</v>
      </c>
      <c r="E116" s="214" t="s">
        <v>196</v>
      </c>
      <c r="F116" s="215" t="s">
        <v>197</v>
      </c>
      <c r="G116" s="216" t="s">
        <v>198</v>
      </c>
      <c r="H116" s="217">
        <v>6.9299999999999997</v>
      </c>
      <c r="I116" s="218"/>
      <c r="J116" s="219">
        <f>ROUND(I116*H116,2)</f>
        <v>0</v>
      </c>
      <c r="K116" s="215" t="s">
        <v>21</v>
      </c>
      <c r="L116" s="71"/>
      <c r="M116" s="220" t="s">
        <v>21</v>
      </c>
      <c r="N116" s="221" t="s">
        <v>43</v>
      </c>
      <c r="O116" s="46"/>
      <c r="P116" s="222">
        <f>O116*H116</f>
        <v>0</v>
      </c>
      <c r="Q116" s="222">
        <v>0.71545773999999995</v>
      </c>
      <c r="R116" s="222">
        <f>Q116*H116</f>
        <v>4.9581221381999994</v>
      </c>
      <c r="S116" s="222">
        <v>0</v>
      </c>
      <c r="T116" s="223">
        <f>S116*H116</f>
        <v>0</v>
      </c>
      <c r="AR116" s="23" t="s">
        <v>124</v>
      </c>
      <c r="AT116" s="23" t="s">
        <v>119</v>
      </c>
      <c r="AU116" s="23" t="s">
        <v>84</v>
      </c>
      <c r="AY116" s="23" t="s">
        <v>117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3" t="s">
        <v>77</v>
      </c>
      <c r="BK116" s="224">
        <f>ROUND(I116*H116,2)</f>
        <v>0</v>
      </c>
      <c r="BL116" s="23" t="s">
        <v>124</v>
      </c>
      <c r="BM116" s="23" t="s">
        <v>199</v>
      </c>
    </row>
    <row r="117" s="11" customFormat="1">
      <c r="B117" s="225"/>
      <c r="C117" s="226"/>
      <c r="D117" s="227" t="s">
        <v>126</v>
      </c>
      <c r="E117" s="228" t="s">
        <v>21</v>
      </c>
      <c r="F117" s="229" t="s">
        <v>200</v>
      </c>
      <c r="G117" s="226"/>
      <c r="H117" s="230">
        <v>6.9299999999999997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126</v>
      </c>
      <c r="AU117" s="236" t="s">
        <v>84</v>
      </c>
      <c r="AV117" s="11" t="s">
        <v>84</v>
      </c>
      <c r="AW117" s="11" t="s">
        <v>36</v>
      </c>
      <c r="AX117" s="11" t="s">
        <v>77</v>
      </c>
      <c r="AY117" s="236" t="s">
        <v>117</v>
      </c>
    </row>
    <row r="118" s="1" customFormat="1" ht="16.5" customHeight="1">
      <c r="B118" s="45"/>
      <c r="C118" s="213" t="s">
        <v>10</v>
      </c>
      <c r="D118" s="213" t="s">
        <v>119</v>
      </c>
      <c r="E118" s="214" t="s">
        <v>201</v>
      </c>
      <c r="F118" s="215" t="s">
        <v>202</v>
      </c>
      <c r="G118" s="216" t="s">
        <v>203</v>
      </c>
      <c r="H118" s="217">
        <v>0.079000000000000001</v>
      </c>
      <c r="I118" s="218"/>
      <c r="J118" s="219">
        <f>ROUND(I118*H118,2)</f>
        <v>0</v>
      </c>
      <c r="K118" s="215" t="s">
        <v>123</v>
      </c>
      <c r="L118" s="71"/>
      <c r="M118" s="220" t="s">
        <v>21</v>
      </c>
      <c r="N118" s="221" t="s">
        <v>43</v>
      </c>
      <c r="O118" s="46"/>
      <c r="P118" s="222">
        <f>O118*H118</f>
        <v>0</v>
      </c>
      <c r="Q118" s="222">
        <v>1.05871</v>
      </c>
      <c r="R118" s="222">
        <f>Q118*H118</f>
        <v>0.083638089999999998</v>
      </c>
      <c r="S118" s="222">
        <v>0</v>
      </c>
      <c r="T118" s="223">
        <f>S118*H118</f>
        <v>0</v>
      </c>
      <c r="AR118" s="23" t="s">
        <v>124</v>
      </c>
      <c r="AT118" s="23" t="s">
        <v>119</v>
      </c>
      <c r="AU118" s="23" t="s">
        <v>84</v>
      </c>
      <c r="AY118" s="23" t="s">
        <v>117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3" t="s">
        <v>77</v>
      </c>
      <c r="BK118" s="224">
        <f>ROUND(I118*H118,2)</f>
        <v>0</v>
      </c>
      <c r="BL118" s="23" t="s">
        <v>124</v>
      </c>
      <c r="BM118" s="23" t="s">
        <v>204</v>
      </c>
    </row>
    <row r="119" s="12" customFormat="1">
      <c r="B119" s="239"/>
      <c r="C119" s="240"/>
      <c r="D119" s="227" t="s">
        <v>126</v>
      </c>
      <c r="E119" s="241" t="s">
        <v>21</v>
      </c>
      <c r="F119" s="242" t="s">
        <v>205</v>
      </c>
      <c r="G119" s="240"/>
      <c r="H119" s="241" t="s">
        <v>21</v>
      </c>
      <c r="I119" s="243"/>
      <c r="J119" s="240"/>
      <c r="K119" s="240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126</v>
      </c>
      <c r="AU119" s="248" t="s">
        <v>84</v>
      </c>
      <c r="AV119" s="12" t="s">
        <v>77</v>
      </c>
      <c r="AW119" s="12" t="s">
        <v>36</v>
      </c>
      <c r="AX119" s="12" t="s">
        <v>72</v>
      </c>
      <c r="AY119" s="248" t="s">
        <v>117</v>
      </c>
    </row>
    <row r="120" s="11" customFormat="1">
      <c r="B120" s="225"/>
      <c r="C120" s="226"/>
      <c r="D120" s="227" t="s">
        <v>126</v>
      </c>
      <c r="E120" s="228" t="s">
        <v>21</v>
      </c>
      <c r="F120" s="229" t="s">
        <v>206</v>
      </c>
      <c r="G120" s="226"/>
      <c r="H120" s="230">
        <v>0.025999999999999999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126</v>
      </c>
      <c r="AU120" s="236" t="s">
        <v>84</v>
      </c>
      <c r="AV120" s="11" t="s">
        <v>84</v>
      </c>
      <c r="AW120" s="11" t="s">
        <v>36</v>
      </c>
      <c r="AX120" s="11" t="s">
        <v>72</v>
      </c>
      <c r="AY120" s="236" t="s">
        <v>117</v>
      </c>
    </row>
    <row r="121" s="12" customFormat="1">
      <c r="B121" s="239"/>
      <c r="C121" s="240"/>
      <c r="D121" s="227" t="s">
        <v>126</v>
      </c>
      <c r="E121" s="241" t="s">
        <v>21</v>
      </c>
      <c r="F121" s="242" t="s">
        <v>207</v>
      </c>
      <c r="G121" s="240"/>
      <c r="H121" s="241" t="s">
        <v>21</v>
      </c>
      <c r="I121" s="243"/>
      <c r="J121" s="240"/>
      <c r="K121" s="240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126</v>
      </c>
      <c r="AU121" s="248" t="s">
        <v>84</v>
      </c>
      <c r="AV121" s="12" t="s">
        <v>77</v>
      </c>
      <c r="AW121" s="12" t="s">
        <v>36</v>
      </c>
      <c r="AX121" s="12" t="s">
        <v>72</v>
      </c>
      <c r="AY121" s="248" t="s">
        <v>117</v>
      </c>
    </row>
    <row r="122" s="11" customFormat="1">
      <c r="B122" s="225"/>
      <c r="C122" s="226"/>
      <c r="D122" s="227" t="s">
        <v>126</v>
      </c>
      <c r="E122" s="228" t="s">
        <v>21</v>
      </c>
      <c r="F122" s="229" t="s">
        <v>208</v>
      </c>
      <c r="G122" s="226"/>
      <c r="H122" s="230">
        <v>0.052999999999999998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126</v>
      </c>
      <c r="AU122" s="236" t="s">
        <v>84</v>
      </c>
      <c r="AV122" s="11" t="s">
        <v>84</v>
      </c>
      <c r="AW122" s="11" t="s">
        <v>36</v>
      </c>
      <c r="AX122" s="11" t="s">
        <v>72</v>
      </c>
      <c r="AY122" s="236" t="s">
        <v>117</v>
      </c>
    </row>
    <row r="123" s="13" customFormat="1">
      <c r="B123" s="249"/>
      <c r="C123" s="250"/>
      <c r="D123" s="227" t="s">
        <v>126</v>
      </c>
      <c r="E123" s="251" t="s">
        <v>21</v>
      </c>
      <c r="F123" s="252" t="s">
        <v>160</v>
      </c>
      <c r="G123" s="250"/>
      <c r="H123" s="253">
        <v>0.079000000000000001</v>
      </c>
      <c r="I123" s="254"/>
      <c r="J123" s="250"/>
      <c r="K123" s="250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126</v>
      </c>
      <c r="AU123" s="259" t="s">
        <v>84</v>
      </c>
      <c r="AV123" s="13" t="s">
        <v>124</v>
      </c>
      <c r="AW123" s="13" t="s">
        <v>36</v>
      </c>
      <c r="AX123" s="13" t="s">
        <v>77</v>
      </c>
      <c r="AY123" s="259" t="s">
        <v>117</v>
      </c>
    </row>
    <row r="124" s="10" customFormat="1" ht="29.88" customHeight="1">
      <c r="B124" s="197"/>
      <c r="C124" s="198"/>
      <c r="D124" s="199" t="s">
        <v>71</v>
      </c>
      <c r="E124" s="211" t="s">
        <v>124</v>
      </c>
      <c r="F124" s="211" t="s">
        <v>209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SUM(P125:P127)</f>
        <v>0</v>
      </c>
      <c r="Q124" s="205"/>
      <c r="R124" s="206">
        <f>SUM(R125:R127)</f>
        <v>13.312275900000001</v>
      </c>
      <c r="S124" s="205"/>
      <c r="T124" s="207">
        <f>SUM(T125:T127)</f>
        <v>0</v>
      </c>
      <c r="AR124" s="208" t="s">
        <v>77</v>
      </c>
      <c r="AT124" s="209" t="s">
        <v>71</v>
      </c>
      <c r="AU124" s="209" t="s">
        <v>77</v>
      </c>
      <c r="AY124" s="208" t="s">
        <v>117</v>
      </c>
      <c r="BK124" s="210">
        <f>SUM(BK125:BK127)</f>
        <v>0</v>
      </c>
    </row>
    <row r="125" s="1" customFormat="1" ht="25.5" customHeight="1">
      <c r="B125" s="45"/>
      <c r="C125" s="213" t="s">
        <v>210</v>
      </c>
      <c r="D125" s="213" t="s">
        <v>119</v>
      </c>
      <c r="E125" s="214" t="s">
        <v>211</v>
      </c>
      <c r="F125" s="215" t="s">
        <v>212</v>
      </c>
      <c r="G125" s="216" t="s">
        <v>198</v>
      </c>
      <c r="H125" s="217">
        <v>16.170000000000002</v>
      </c>
      <c r="I125" s="218"/>
      <c r="J125" s="219">
        <f>ROUND(I125*H125,2)</f>
        <v>0</v>
      </c>
      <c r="K125" s="215" t="s">
        <v>21</v>
      </c>
      <c r="L125" s="71"/>
      <c r="M125" s="220" t="s">
        <v>21</v>
      </c>
      <c r="N125" s="221" t="s">
        <v>43</v>
      </c>
      <c r="O125" s="46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AR125" s="23" t="s">
        <v>124</v>
      </c>
      <c r="AT125" s="23" t="s">
        <v>119</v>
      </c>
      <c r="AU125" s="23" t="s">
        <v>84</v>
      </c>
      <c r="AY125" s="23" t="s">
        <v>117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3" t="s">
        <v>77</v>
      </c>
      <c r="BK125" s="224">
        <f>ROUND(I125*H125,2)</f>
        <v>0</v>
      </c>
      <c r="BL125" s="23" t="s">
        <v>124</v>
      </c>
      <c r="BM125" s="23" t="s">
        <v>213</v>
      </c>
    </row>
    <row r="126" s="11" customFormat="1">
      <c r="B126" s="225"/>
      <c r="C126" s="226"/>
      <c r="D126" s="227" t="s">
        <v>126</v>
      </c>
      <c r="E126" s="228" t="s">
        <v>21</v>
      </c>
      <c r="F126" s="229" t="s">
        <v>214</v>
      </c>
      <c r="G126" s="226"/>
      <c r="H126" s="230">
        <v>16.170000000000002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126</v>
      </c>
      <c r="AU126" s="236" t="s">
        <v>84</v>
      </c>
      <c r="AV126" s="11" t="s">
        <v>84</v>
      </c>
      <c r="AW126" s="11" t="s">
        <v>36</v>
      </c>
      <c r="AX126" s="11" t="s">
        <v>77</v>
      </c>
      <c r="AY126" s="236" t="s">
        <v>117</v>
      </c>
    </row>
    <row r="127" s="1" customFormat="1" ht="25.5" customHeight="1">
      <c r="B127" s="45"/>
      <c r="C127" s="213" t="s">
        <v>215</v>
      </c>
      <c r="D127" s="213" t="s">
        <v>119</v>
      </c>
      <c r="E127" s="214" t="s">
        <v>216</v>
      </c>
      <c r="F127" s="215" t="s">
        <v>217</v>
      </c>
      <c r="G127" s="216" t="s">
        <v>198</v>
      </c>
      <c r="H127" s="217">
        <v>16.170000000000002</v>
      </c>
      <c r="I127" s="218"/>
      <c r="J127" s="219">
        <f>ROUND(I127*H127,2)</f>
        <v>0</v>
      </c>
      <c r="K127" s="215" t="s">
        <v>123</v>
      </c>
      <c r="L127" s="71"/>
      <c r="M127" s="220" t="s">
        <v>21</v>
      </c>
      <c r="N127" s="221" t="s">
        <v>43</v>
      </c>
      <c r="O127" s="46"/>
      <c r="P127" s="222">
        <f>O127*H127</f>
        <v>0</v>
      </c>
      <c r="Q127" s="222">
        <v>0.82326999999999995</v>
      </c>
      <c r="R127" s="222">
        <f>Q127*H127</f>
        <v>13.312275900000001</v>
      </c>
      <c r="S127" s="222">
        <v>0</v>
      </c>
      <c r="T127" s="223">
        <f>S127*H127</f>
        <v>0</v>
      </c>
      <c r="AR127" s="23" t="s">
        <v>124</v>
      </c>
      <c r="AT127" s="23" t="s">
        <v>119</v>
      </c>
      <c r="AU127" s="23" t="s">
        <v>84</v>
      </c>
      <c r="AY127" s="23" t="s">
        <v>117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23" t="s">
        <v>77</v>
      </c>
      <c r="BK127" s="224">
        <f>ROUND(I127*H127,2)</f>
        <v>0</v>
      </c>
      <c r="BL127" s="23" t="s">
        <v>124</v>
      </c>
      <c r="BM127" s="23" t="s">
        <v>218</v>
      </c>
    </row>
    <row r="128" s="10" customFormat="1" ht="29.88" customHeight="1">
      <c r="B128" s="197"/>
      <c r="C128" s="198"/>
      <c r="D128" s="199" t="s">
        <v>71</v>
      </c>
      <c r="E128" s="211" t="s">
        <v>146</v>
      </c>
      <c r="F128" s="211" t="s">
        <v>219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SUM(P129:P134)</f>
        <v>0</v>
      </c>
      <c r="Q128" s="205"/>
      <c r="R128" s="206">
        <f>SUM(R129:R134)</f>
        <v>1.7533124599999999</v>
      </c>
      <c r="S128" s="205"/>
      <c r="T128" s="207">
        <f>SUM(T129:T134)</f>
        <v>0</v>
      </c>
      <c r="AR128" s="208" t="s">
        <v>77</v>
      </c>
      <c r="AT128" s="209" t="s">
        <v>71</v>
      </c>
      <c r="AU128" s="209" t="s">
        <v>77</v>
      </c>
      <c r="AY128" s="208" t="s">
        <v>117</v>
      </c>
      <c r="BK128" s="210">
        <f>SUM(BK129:BK134)</f>
        <v>0</v>
      </c>
    </row>
    <row r="129" s="1" customFormat="1" ht="25.5" customHeight="1">
      <c r="B129" s="45"/>
      <c r="C129" s="213" t="s">
        <v>157</v>
      </c>
      <c r="D129" s="213" t="s">
        <v>119</v>
      </c>
      <c r="E129" s="214" t="s">
        <v>220</v>
      </c>
      <c r="F129" s="215" t="s">
        <v>221</v>
      </c>
      <c r="G129" s="216" t="s">
        <v>122</v>
      </c>
      <c r="H129" s="217">
        <v>0.69299999999999995</v>
      </c>
      <c r="I129" s="218"/>
      <c r="J129" s="219">
        <f>ROUND(I129*H129,2)</f>
        <v>0</v>
      </c>
      <c r="K129" s="215" t="s">
        <v>123</v>
      </c>
      <c r="L129" s="71"/>
      <c r="M129" s="220" t="s">
        <v>21</v>
      </c>
      <c r="N129" s="221" t="s">
        <v>43</v>
      </c>
      <c r="O129" s="46"/>
      <c r="P129" s="222">
        <f>O129*H129</f>
        <v>0</v>
      </c>
      <c r="Q129" s="222">
        <v>2.45329</v>
      </c>
      <c r="R129" s="222">
        <f>Q129*H129</f>
        <v>1.7001299699999999</v>
      </c>
      <c r="S129" s="222">
        <v>0</v>
      </c>
      <c r="T129" s="223">
        <f>S129*H129</f>
        <v>0</v>
      </c>
      <c r="AR129" s="23" t="s">
        <v>124</v>
      </c>
      <c r="AT129" s="23" t="s">
        <v>119</v>
      </c>
      <c r="AU129" s="23" t="s">
        <v>84</v>
      </c>
      <c r="AY129" s="23" t="s">
        <v>117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3" t="s">
        <v>77</v>
      </c>
      <c r="BK129" s="224">
        <f>ROUND(I129*H129,2)</f>
        <v>0</v>
      </c>
      <c r="BL129" s="23" t="s">
        <v>124</v>
      </c>
      <c r="BM129" s="23" t="s">
        <v>222</v>
      </c>
    </row>
    <row r="130" s="12" customFormat="1">
      <c r="B130" s="239"/>
      <c r="C130" s="240"/>
      <c r="D130" s="227" t="s">
        <v>126</v>
      </c>
      <c r="E130" s="241" t="s">
        <v>21</v>
      </c>
      <c r="F130" s="242" t="s">
        <v>223</v>
      </c>
      <c r="G130" s="240"/>
      <c r="H130" s="241" t="s">
        <v>21</v>
      </c>
      <c r="I130" s="243"/>
      <c r="J130" s="240"/>
      <c r="K130" s="240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126</v>
      </c>
      <c r="AU130" s="248" t="s">
        <v>84</v>
      </c>
      <c r="AV130" s="12" t="s">
        <v>77</v>
      </c>
      <c r="AW130" s="12" t="s">
        <v>36</v>
      </c>
      <c r="AX130" s="12" t="s">
        <v>72</v>
      </c>
      <c r="AY130" s="248" t="s">
        <v>117</v>
      </c>
    </row>
    <row r="131" s="11" customFormat="1">
      <c r="B131" s="225"/>
      <c r="C131" s="226"/>
      <c r="D131" s="227" t="s">
        <v>126</v>
      </c>
      <c r="E131" s="228" t="s">
        <v>21</v>
      </c>
      <c r="F131" s="229" t="s">
        <v>224</v>
      </c>
      <c r="G131" s="226"/>
      <c r="H131" s="230">
        <v>0.69299999999999995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126</v>
      </c>
      <c r="AU131" s="236" t="s">
        <v>84</v>
      </c>
      <c r="AV131" s="11" t="s">
        <v>84</v>
      </c>
      <c r="AW131" s="11" t="s">
        <v>36</v>
      </c>
      <c r="AX131" s="11" t="s">
        <v>77</v>
      </c>
      <c r="AY131" s="236" t="s">
        <v>117</v>
      </c>
    </row>
    <row r="132" s="1" customFormat="1" ht="16.5" customHeight="1">
      <c r="B132" s="45"/>
      <c r="C132" s="213" t="s">
        <v>225</v>
      </c>
      <c r="D132" s="213" t="s">
        <v>119</v>
      </c>
      <c r="E132" s="214" t="s">
        <v>226</v>
      </c>
      <c r="F132" s="215" t="s">
        <v>227</v>
      </c>
      <c r="G132" s="216" t="s">
        <v>122</v>
      </c>
      <c r="H132" s="217">
        <v>0.69299999999999995</v>
      </c>
      <c r="I132" s="218"/>
      <c r="J132" s="219">
        <f>ROUND(I132*H132,2)</f>
        <v>0</v>
      </c>
      <c r="K132" s="215" t="s">
        <v>123</v>
      </c>
      <c r="L132" s="71"/>
      <c r="M132" s="220" t="s">
        <v>21</v>
      </c>
      <c r="N132" s="221" t="s">
        <v>43</v>
      </c>
      <c r="O132" s="46"/>
      <c r="P132" s="222">
        <f>O132*H132</f>
        <v>0</v>
      </c>
      <c r="Q132" s="222">
        <v>0.02</v>
      </c>
      <c r="R132" s="222">
        <f>Q132*H132</f>
        <v>0.013859999999999999</v>
      </c>
      <c r="S132" s="222">
        <v>0</v>
      </c>
      <c r="T132" s="223">
        <f>S132*H132</f>
        <v>0</v>
      </c>
      <c r="AR132" s="23" t="s">
        <v>124</v>
      </c>
      <c r="AT132" s="23" t="s">
        <v>119</v>
      </c>
      <c r="AU132" s="23" t="s">
        <v>84</v>
      </c>
      <c r="AY132" s="23" t="s">
        <v>117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23" t="s">
        <v>77</v>
      </c>
      <c r="BK132" s="224">
        <f>ROUND(I132*H132,2)</f>
        <v>0</v>
      </c>
      <c r="BL132" s="23" t="s">
        <v>124</v>
      </c>
      <c r="BM132" s="23" t="s">
        <v>228</v>
      </c>
    </row>
    <row r="133" s="1" customFormat="1" ht="16.5" customHeight="1">
      <c r="B133" s="45"/>
      <c r="C133" s="213" t="s">
        <v>229</v>
      </c>
      <c r="D133" s="213" t="s">
        <v>119</v>
      </c>
      <c r="E133" s="214" t="s">
        <v>230</v>
      </c>
      <c r="F133" s="215" t="s">
        <v>231</v>
      </c>
      <c r="G133" s="216" t="s">
        <v>203</v>
      </c>
      <c r="H133" s="217">
        <v>0.036999999999999998</v>
      </c>
      <c r="I133" s="218"/>
      <c r="J133" s="219">
        <f>ROUND(I133*H133,2)</f>
        <v>0</v>
      </c>
      <c r="K133" s="215" t="s">
        <v>123</v>
      </c>
      <c r="L133" s="71"/>
      <c r="M133" s="220" t="s">
        <v>21</v>
      </c>
      <c r="N133" s="221" t="s">
        <v>43</v>
      </c>
      <c r="O133" s="46"/>
      <c r="P133" s="222">
        <f>O133*H133</f>
        <v>0</v>
      </c>
      <c r="Q133" s="222">
        <v>1.06277</v>
      </c>
      <c r="R133" s="222">
        <f>Q133*H133</f>
        <v>0.039322489999999995</v>
      </c>
      <c r="S133" s="222">
        <v>0</v>
      </c>
      <c r="T133" s="223">
        <f>S133*H133</f>
        <v>0</v>
      </c>
      <c r="AR133" s="23" t="s">
        <v>124</v>
      </c>
      <c r="AT133" s="23" t="s">
        <v>119</v>
      </c>
      <c r="AU133" s="23" t="s">
        <v>84</v>
      </c>
      <c r="AY133" s="23" t="s">
        <v>117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23" t="s">
        <v>77</v>
      </c>
      <c r="BK133" s="224">
        <f>ROUND(I133*H133,2)</f>
        <v>0</v>
      </c>
      <c r="BL133" s="23" t="s">
        <v>124</v>
      </c>
      <c r="BM133" s="23" t="s">
        <v>232</v>
      </c>
    </row>
    <row r="134" s="11" customFormat="1">
      <c r="B134" s="225"/>
      <c r="C134" s="226"/>
      <c r="D134" s="227" t="s">
        <v>126</v>
      </c>
      <c r="E134" s="228" t="s">
        <v>21</v>
      </c>
      <c r="F134" s="229" t="s">
        <v>233</v>
      </c>
      <c r="G134" s="226"/>
      <c r="H134" s="230">
        <v>0.036999999999999998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126</v>
      </c>
      <c r="AU134" s="236" t="s">
        <v>84</v>
      </c>
      <c r="AV134" s="11" t="s">
        <v>84</v>
      </c>
      <c r="AW134" s="11" t="s">
        <v>36</v>
      </c>
      <c r="AX134" s="11" t="s">
        <v>77</v>
      </c>
      <c r="AY134" s="236" t="s">
        <v>117</v>
      </c>
    </row>
    <row r="135" s="10" customFormat="1" ht="29.88" customHeight="1">
      <c r="B135" s="197"/>
      <c r="C135" s="198"/>
      <c r="D135" s="199" t="s">
        <v>71</v>
      </c>
      <c r="E135" s="211" t="s">
        <v>234</v>
      </c>
      <c r="F135" s="211" t="s">
        <v>235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P136</f>
        <v>0</v>
      </c>
      <c r="Q135" s="205"/>
      <c r="R135" s="206">
        <f>R136</f>
        <v>0</v>
      </c>
      <c r="S135" s="205"/>
      <c r="T135" s="207">
        <f>T136</f>
        <v>0</v>
      </c>
      <c r="AR135" s="208" t="s">
        <v>77</v>
      </c>
      <c r="AT135" s="209" t="s">
        <v>71</v>
      </c>
      <c r="AU135" s="209" t="s">
        <v>77</v>
      </c>
      <c r="AY135" s="208" t="s">
        <v>117</v>
      </c>
      <c r="BK135" s="210">
        <f>BK136</f>
        <v>0</v>
      </c>
    </row>
    <row r="136" s="1" customFormat="1" ht="16.5" customHeight="1">
      <c r="B136" s="45"/>
      <c r="C136" s="213" t="s">
        <v>9</v>
      </c>
      <c r="D136" s="213" t="s">
        <v>119</v>
      </c>
      <c r="E136" s="214" t="s">
        <v>236</v>
      </c>
      <c r="F136" s="215" t="s">
        <v>237</v>
      </c>
      <c r="G136" s="216" t="s">
        <v>203</v>
      </c>
      <c r="H136" s="217">
        <v>50.322000000000003</v>
      </c>
      <c r="I136" s="218"/>
      <c r="J136" s="219">
        <f>ROUND(I136*H136,2)</f>
        <v>0</v>
      </c>
      <c r="K136" s="215" t="s">
        <v>123</v>
      </c>
      <c r="L136" s="71"/>
      <c r="M136" s="220" t="s">
        <v>21</v>
      </c>
      <c r="N136" s="221" t="s">
        <v>43</v>
      </c>
      <c r="O136" s="46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AR136" s="23" t="s">
        <v>124</v>
      </c>
      <c r="AT136" s="23" t="s">
        <v>119</v>
      </c>
      <c r="AU136" s="23" t="s">
        <v>84</v>
      </c>
      <c r="AY136" s="23" t="s">
        <v>117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23" t="s">
        <v>77</v>
      </c>
      <c r="BK136" s="224">
        <f>ROUND(I136*H136,2)</f>
        <v>0</v>
      </c>
      <c r="BL136" s="23" t="s">
        <v>124</v>
      </c>
      <c r="BM136" s="23" t="s">
        <v>238</v>
      </c>
    </row>
    <row r="137" s="10" customFormat="1" ht="37.44" customHeight="1">
      <c r="B137" s="197"/>
      <c r="C137" s="198"/>
      <c r="D137" s="199" t="s">
        <v>71</v>
      </c>
      <c r="E137" s="200" t="s">
        <v>239</v>
      </c>
      <c r="F137" s="200" t="s">
        <v>240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P138+P145+P148</f>
        <v>0</v>
      </c>
      <c r="Q137" s="205"/>
      <c r="R137" s="206">
        <f>R138+R145+R148</f>
        <v>0</v>
      </c>
      <c r="S137" s="205"/>
      <c r="T137" s="207">
        <f>T138+T145+T148</f>
        <v>0</v>
      </c>
      <c r="AR137" s="208" t="s">
        <v>77</v>
      </c>
      <c r="AT137" s="209" t="s">
        <v>71</v>
      </c>
      <c r="AU137" s="209" t="s">
        <v>72</v>
      </c>
      <c r="AY137" s="208" t="s">
        <v>117</v>
      </c>
      <c r="BK137" s="210">
        <f>BK138+BK145+BK148</f>
        <v>0</v>
      </c>
    </row>
    <row r="138" s="10" customFormat="1" ht="19.92" customHeight="1">
      <c r="B138" s="197"/>
      <c r="C138" s="198"/>
      <c r="D138" s="199" t="s">
        <v>71</v>
      </c>
      <c r="E138" s="211" t="s">
        <v>241</v>
      </c>
      <c r="F138" s="211" t="s">
        <v>242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SUM(P139:P144)</f>
        <v>0</v>
      </c>
      <c r="Q138" s="205"/>
      <c r="R138" s="206">
        <f>SUM(R139:R144)</f>
        <v>0</v>
      </c>
      <c r="S138" s="205"/>
      <c r="T138" s="207">
        <f>SUM(T139:T144)</f>
        <v>0</v>
      </c>
      <c r="AR138" s="208" t="s">
        <v>77</v>
      </c>
      <c r="AT138" s="209" t="s">
        <v>71</v>
      </c>
      <c r="AU138" s="209" t="s">
        <v>77</v>
      </c>
      <c r="AY138" s="208" t="s">
        <v>117</v>
      </c>
      <c r="BK138" s="210">
        <f>SUM(BK139:BK144)</f>
        <v>0</v>
      </c>
    </row>
    <row r="139" s="1" customFormat="1" ht="16.5" customHeight="1">
      <c r="B139" s="45"/>
      <c r="C139" s="213" t="s">
        <v>243</v>
      </c>
      <c r="D139" s="213" t="s">
        <v>119</v>
      </c>
      <c r="E139" s="214" t="s">
        <v>244</v>
      </c>
      <c r="F139" s="215" t="s">
        <v>245</v>
      </c>
      <c r="G139" s="216" t="s">
        <v>246</v>
      </c>
      <c r="H139" s="217">
        <v>1</v>
      </c>
      <c r="I139" s="218"/>
      <c r="J139" s="219">
        <f>ROUND(I139*H139,2)</f>
        <v>0</v>
      </c>
      <c r="K139" s="215" t="s">
        <v>21</v>
      </c>
      <c r="L139" s="71"/>
      <c r="M139" s="220" t="s">
        <v>21</v>
      </c>
      <c r="N139" s="221" t="s">
        <v>43</v>
      </c>
      <c r="O139" s="46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AR139" s="23" t="s">
        <v>124</v>
      </c>
      <c r="AT139" s="23" t="s">
        <v>119</v>
      </c>
      <c r="AU139" s="23" t="s">
        <v>84</v>
      </c>
      <c r="AY139" s="23" t="s">
        <v>117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23" t="s">
        <v>77</v>
      </c>
      <c r="BK139" s="224">
        <f>ROUND(I139*H139,2)</f>
        <v>0</v>
      </c>
      <c r="BL139" s="23" t="s">
        <v>124</v>
      </c>
      <c r="BM139" s="23" t="s">
        <v>247</v>
      </c>
    </row>
    <row r="140" s="1" customFormat="1" ht="16.5" customHeight="1">
      <c r="B140" s="45"/>
      <c r="C140" s="213" t="s">
        <v>248</v>
      </c>
      <c r="D140" s="213" t="s">
        <v>119</v>
      </c>
      <c r="E140" s="214" t="s">
        <v>249</v>
      </c>
      <c r="F140" s="215" t="s">
        <v>250</v>
      </c>
      <c r="G140" s="216" t="s">
        <v>246</v>
      </c>
      <c r="H140" s="217">
        <v>1</v>
      </c>
      <c r="I140" s="218"/>
      <c r="J140" s="219">
        <f>ROUND(I140*H140,2)</f>
        <v>0</v>
      </c>
      <c r="K140" s="215" t="s">
        <v>21</v>
      </c>
      <c r="L140" s="71"/>
      <c r="M140" s="220" t="s">
        <v>21</v>
      </c>
      <c r="N140" s="221" t="s">
        <v>43</v>
      </c>
      <c r="O140" s="46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AR140" s="23" t="s">
        <v>124</v>
      </c>
      <c r="AT140" s="23" t="s">
        <v>119</v>
      </c>
      <c r="AU140" s="23" t="s">
        <v>84</v>
      </c>
      <c r="AY140" s="23" t="s">
        <v>117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23" t="s">
        <v>77</v>
      </c>
      <c r="BK140" s="224">
        <f>ROUND(I140*H140,2)</f>
        <v>0</v>
      </c>
      <c r="BL140" s="23" t="s">
        <v>124</v>
      </c>
      <c r="BM140" s="23" t="s">
        <v>251</v>
      </c>
    </row>
    <row r="141" s="12" customFormat="1">
      <c r="B141" s="239"/>
      <c r="C141" s="240"/>
      <c r="D141" s="227" t="s">
        <v>126</v>
      </c>
      <c r="E141" s="241" t="s">
        <v>21</v>
      </c>
      <c r="F141" s="242" t="s">
        <v>252</v>
      </c>
      <c r="G141" s="240"/>
      <c r="H141" s="241" t="s">
        <v>21</v>
      </c>
      <c r="I141" s="243"/>
      <c r="J141" s="240"/>
      <c r="K141" s="240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126</v>
      </c>
      <c r="AU141" s="248" t="s">
        <v>84</v>
      </c>
      <c r="AV141" s="12" t="s">
        <v>77</v>
      </c>
      <c r="AW141" s="12" t="s">
        <v>36</v>
      </c>
      <c r="AX141" s="12" t="s">
        <v>72</v>
      </c>
      <c r="AY141" s="248" t="s">
        <v>117</v>
      </c>
    </row>
    <row r="142" s="11" customFormat="1">
      <c r="B142" s="225"/>
      <c r="C142" s="226"/>
      <c r="D142" s="227" t="s">
        <v>126</v>
      </c>
      <c r="E142" s="228" t="s">
        <v>21</v>
      </c>
      <c r="F142" s="229" t="s">
        <v>77</v>
      </c>
      <c r="G142" s="226"/>
      <c r="H142" s="230">
        <v>1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126</v>
      </c>
      <c r="AU142" s="236" t="s">
        <v>84</v>
      </c>
      <c r="AV142" s="11" t="s">
        <v>84</v>
      </c>
      <c r="AW142" s="11" t="s">
        <v>36</v>
      </c>
      <c r="AX142" s="11" t="s">
        <v>72</v>
      </c>
      <c r="AY142" s="236" t="s">
        <v>117</v>
      </c>
    </row>
    <row r="143" s="13" customFormat="1">
      <c r="B143" s="249"/>
      <c r="C143" s="250"/>
      <c r="D143" s="227" t="s">
        <v>126</v>
      </c>
      <c r="E143" s="251" t="s">
        <v>21</v>
      </c>
      <c r="F143" s="252" t="s">
        <v>160</v>
      </c>
      <c r="G143" s="250"/>
      <c r="H143" s="253">
        <v>1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126</v>
      </c>
      <c r="AU143" s="259" t="s">
        <v>84</v>
      </c>
      <c r="AV143" s="13" t="s">
        <v>124</v>
      </c>
      <c r="AW143" s="13" t="s">
        <v>36</v>
      </c>
      <c r="AX143" s="13" t="s">
        <v>77</v>
      </c>
      <c r="AY143" s="259" t="s">
        <v>117</v>
      </c>
    </row>
    <row r="144" s="1" customFormat="1" ht="16.5" customHeight="1">
      <c r="B144" s="45"/>
      <c r="C144" s="213" t="s">
        <v>253</v>
      </c>
      <c r="D144" s="213" t="s">
        <v>119</v>
      </c>
      <c r="E144" s="214" t="s">
        <v>254</v>
      </c>
      <c r="F144" s="215" t="s">
        <v>255</v>
      </c>
      <c r="G144" s="216" t="s">
        <v>246</v>
      </c>
      <c r="H144" s="217">
        <v>1</v>
      </c>
      <c r="I144" s="218"/>
      <c r="J144" s="219">
        <f>ROUND(I144*H144,2)</f>
        <v>0</v>
      </c>
      <c r="K144" s="215" t="s">
        <v>21</v>
      </c>
      <c r="L144" s="71"/>
      <c r="M144" s="220" t="s">
        <v>21</v>
      </c>
      <c r="N144" s="221" t="s">
        <v>43</v>
      </c>
      <c r="O144" s="46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AR144" s="23" t="s">
        <v>124</v>
      </c>
      <c r="AT144" s="23" t="s">
        <v>119</v>
      </c>
      <c r="AU144" s="23" t="s">
        <v>84</v>
      </c>
      <c r="AY144" s="23" t="s">
        <v>117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23" t="s">
        <v>77</v>
      </c>
      <c r="BK144" s="224">
        <f>ROUND(I144*H144,2)</f>
        <v>0</v>
      </c>
      <c r="BL144" s="23" t="s">
        <v>124</v>
      </c>
      <c r="BM144" s="23" t="s">
        <v>256</v>
      </c>
    </row>
    <row r="145" s="10" customFormat="1" ht="29.88" customHeight="1">
      <c r="B145" s="197"/>
      <c r="C145" s="198"/>
      <c r="D145" s="199" t="s">
        <v>71</v>
      </c>
      <c r="E145" s="211" t="s">
        <v>257</v>
      </c>
      <c r="F145" s="211" t="s">
        <v>258</v>
      </c>
      <c r="G145" s="198"/>
      <c r="H145" s="198"/>
      <c r="I145" s="201"/>
      <c r="J145" s="212">
        <f>BK145</f>
        <v>0</v>
      </c>
      <c r="K145" s="198"/>
      <c r="L145" s="203"/>
      <c r="M145" s="204"/>
      <c r="N145" s="205"/>
      <c r="O145" s="205"/>
      <c r="P145" s="206">
        <f>SUM(P146:P147)</f>
        <v>0</v>
      </c>
      <c r="Q145" s="205"/>
      <c r="R145" s="206">
        <f>SUM(R146:R147)</f>
        <v>0</v>
      </c>
      <c r="S145" s="205"/>
      <c r="T145" s="207">
        <f>SUM(T146:T147)</f>
        <v>0</v>
      </c>
      <c r="AR145" s="208" t="s">
        <v>77</v>
      </c>
      <c r="AT145" s="209" t="s">
        <v>71</v>
      </c>
      <c r="AU145" s="209" t="s">
        <v>77</v>
      </c>
      <c r="AY145" s="208" t="s">
        <v>117</v>
      </c>
      <c r="BK145" s="210">
        <f>SUM(BK146:BK147)</f>
        <v>0</v>
      </c>
    </row>
    <row r="146" s="1" customFormat="1" ht="38.25" customHeight="1">
      <c r="B146" s="45"/>
      <c r="C146" s="213" t="s">
        <v>259</v>
      </c>
      <c r="D146" s="213" t="s">
        <v>119</v>
      </c>
      <c r="E146" s="214" t="s">
        <v>260</v>
      </c>
      <c r="F146" s="215" t="s">
        <v>261</v>
      </c>
      <c r="G146" s="216" t="s">
        <v>262</v>
      </c>
      <c r="H146" s="217">
        <v>1</v>
      </c>
      <c r="I146" s="218"/>
      <c r="J146" s="219">
        <f>ROUND(I146*H146,2)</f>
        <v>0</v>
      </c>
      <c r="K146" s="215" t="s">
        <v>21</v>
      </c>
      <c r="L146" s="71"/>
      <c r="M146" s="220" t="s">
        <v>21</v>
      </c>
      <c r="N146" s="221" t="s">
        <v>43</v>
      </c>
      <c r="O146" s="46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AR146" s="23" t="s">
        <v>124</v>
      </c>
      <c r="AT146" s="23" t="s">
        <v>119</v>
      </c>
      <c r="AU146" s="23" t="s">
        <v>84</v>
      </c>
      <c r="AY146" s="23" t="s">
        <v>117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23" t="s">
        <v>77</v>
      </c>
      <c r="BK146" s="224">
        <f>ROUND(I146*H146,2)</f>
        <v>0</v>
      </c>
      <c r="BL146" s="23" t="s">
        <v>124</v>
      </c>
      <c r="BM146" s="23" t="s">
        <v>263</v>
      </c>
    </row>
    <row r="147" s="1" customFormat="1" ht="38.25" customHeight="1">
      <c r="B147" s="45"/>
      <c r="C147" s="213" t="s">
        <v>264</v>
      </c>
      <c r="D147" s="213" t="s">
        <v>119</v>
      </c>
      <c r="E147" s="214" t="s">
        <v>265</v>
      </c>
      <c r="F147" s="215" t="s">
        <v>266</v>
      </c>
      <c r="G147" s="216" t="s">
        <v>262</v>
      </c>
      <c r="H147" s="217">
        <v>1</v>
      </c>
      <c r="I147" s="218"/>
      <c r="J147" s="219">
        <f>ROUND(I147*H147,2)</f>
        <v>0</v>
      </c>
      <c r="K147" s="215" t="s">
        <v>21</v>
      </c>
      <c r="L147" s="71"/>
      <c r="M147" s="220" t="s">
        <v>21</v>
      </c>
      <c r="N147" s="221" t="s">
        <v>43</v>
      </c>
      <c r="O147" s="46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AR147" s="23" t="s">
        <v>124</v>
      </c>
      <c r="AT147" s="23" t="s">
        <v>119</v>
      </c>
      <c r="AU147" s="23" t="s">
        <v>84</v>
      </c>
      <c r="AY147" s="23" t="s">
        <v>117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23" t="s">
        <v>77</v>
      </c>
      <c r="BK147" s="224">
        <f>ROUND(I147*H147,2)</f>
        <v>0</v>
      </c>
      <c r="BL147" s="23" t="s">
        <v>124</v>
      </c>
      <c r="BM147" s="23" t="s">
        <v>267</v>
      </c>
    </row>
    <row r="148" s="10" customFormat="1" ht="29.88" customHeight="1">
      <c r="B148" s="197"/>
      <c r="C148" s="198"/>
      <c r="D148" s="199" t="s">
        <v>71</v>
      </c>
      <c r="E148" s="211" t="s">
        <v>268</v>
      </c>
      <c r="F148" s="211" t="s">
        <v>269</v>
      </c>
      <c r="G148" s="198"/>
      <c r="H148" s="198"/>
      <c r="I148" s="201"/>
      <c r="J148" s="212">
        <f>BK148</f>
        <v>0</v>
      </c>
      <c r="K148" s="198"/>
      <c r="L148" s="203"/>
      <c r="M148" s="204"/>
      <c r="N148" s="205"/>
      <c r="O148" s="205"/>
      <c r="P148" s="206">
        <f>SUM(P149:P150)</f>
        <v>0</v>
      </c>
      <c r="Q148" s="205"/>
      <c r="R148" s="206">
        <f>SUM(R149:R150)</f>
        <v>0</v>
      </c>
      <c r="S148" s="205"/>
      <c r="T148" s="207">
        <f>SUM(T149:T150)</f>
        <v>0</v>
      </c>
      <c r="AR148" s="208" t="s">
        <v>77</v>
      </c>
      <c r="AT148" s="209" t="s">
        <v>71</v>
      </c>
      <c r="AU148" s="209" t="s">
        <v>77</v>
      </c>
      <c r="AY148" s="208" t="s">
        <v>117</v>
      </c>
      <c r="BK148" s="210">
        <f>SUM(BK149:BK150)</f>
        <v>0</v>
      </c>
    </row>
    <row r="149" s="1" customFormat="1" ht="16.5" customHeight="1">
      <c r="B149" s="45"/>
      <c r="C149" s="213" t="s">
        <v>270</v>
      </c>
      <c r="D149" s="213" t="s">
        <v>119</v>
      </c>
      <c r="E149" s="214" t="s">
        <v>271</v>
      </c>
      <c r="F149" s="215" t="s">
        <v>272</v>
      </c>
      <c r="G149" s="216" t="s">
        <v>262</v>
      </c>
      <c r="H149" s="217">
        <v>1</v>
      </c>
      <c r="I149" s="218"/>
      <c r="J149" s="219">
        <f>ROUND(I149*H149,2)</f>
        <v>0</v>
      </c>
      <c r="K149" s="215" t="s">
        <v>21</v>
      </c>
      <c r="L149" s="71"/>
      <c r="M149" s="220" t="s">
        <v>21</v>
      </c>
      <c r="N149" s="221" t="s">
        <v>43</v>
      </c>
      <c r="O149" s="46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AR149" s="23" t="s">
        <v>124</v>
      </c>
      <c r="AT149" s="23" t="s">
        <v>119</v>
      </c>
      <c r="AU149" s="23" t="s">
        <v>84</v>
      </c>
      <c r="AY149" s="23" t="s">
        <v>117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23" t="s">
        <v>77</v>
      </c>
      <c r="BK149" s="224">
        <f>ROUND(I149*H149,2)</f>
        <v>0</v>
      </c>
      <c r="BL149" s="23" t="s">
        <v>124</v>
      </c>
      <c r="BM149" s="23" t="s">
        <v>273</v>
      </c>
    </row>
    <row r="150" s="1" customFormat="1" ht="25.5" customHeight="1">
      <c r="B150" s="45"/>
      <c r="C150" s="213" t="s">
        <v>274</v>
      </c>
      <c r="D150" s="213" t="s">
        <v>119</v>
      </c>
      <c r="E150" s="214" t="s">
        <v>275</v>
      </c>
      <c r="F150" s="215" t="s">
        <v>276</v>
      </c>
      <c r="G150" s="216" t="s">
        <v>246</v>
      </c>
      <c r="H150" s="217">
        <v>1</v>
      </c>
      <c r="I150" s="218"/>
      <c r="J150" s="219">
        <f>ROUND(I150*H150,2)</f>
        <v>0</v>
      </c>
      <c r="K150" s="215" t="s">
        <v>21</v>
      </c>
      <c r="L150" s="71"/>
      <c r="M150" s="220" t="s">
        <v>21</v>
      </c>
      <c r="N150" s="260" t="s">
        <v>43</v>
      </c>
      <c r="O150" s="261"/>
      <c r="P150" s="262">
        <f>O150*H150</f>
        <v>0</v>
      </c>
      <c r="Q150" s="262">
        <v>0</v>
      </c>
      <c r="R150" s="262">
        <f>Q150*H150</f>
        <v>0</v>
      </c>
      <c r="S150" s="262">
        <v>0</v>
      </c>
      <c r="T150" s="263">
        <f>S150*H150</f>
        <v>0</v>
      </c>
      <c r="AR150" s="23" t="s">
        <v>124</v>
      </c>
      <c r="AT150" s="23" t="s">
        <v>119</v>
      </c>
      <c r="AU150" s="23" t="s">
        <v>84</v>
      </c>
      <c r="AY150" s="23" t="s">
        <v>117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23" t="s">
        <v>77</v>
      </c>
      <c r="BK150" s="224">
        <f>ROUND(I150*H150,2)</f>
        <v>0</v>
      </c>
      <c r="BL150" s="23" t="s">
        <v>124</v>
      </c>
      <c r="BM150" s="23" t="s">
        <v>277</v>
      </c>
    </row>
    <row r="151" s="1" customFormat="1" ht="6.96" customHeight="1">
      <c r="B151" s="66"/>
      <c r="C151" s="67"/>
      <c r="D151" s="67"/>
      <c r="E151" s="67"/>
      <c r="F151" s="67"/>
      <c r="G151" s="67"/>
      <c r="H151" s="67"/>
      <c r="I151" s="159"/>
      <c r="J151" s="67"/>
      <c r="K151" s="67"/>
      <c r="L151" s="71"/>
    </row>
  </sheetData>
  <sheetProtection sheet="1" autoFilter="0" formatColumns="0" formatRows="0" objects="1" scenarios="1" spinCount="100000" saltValue="qJ8gRMig232hhLwng0n7BtWqaqmi2WQYvb8kJxc64Pcx4qPDd9jvjqLppFzDtT9xxHZAujkfKke3qxvbLqjOsQ==" hashValue="rKRbJp/JsAN53cVv9l2HZ5Xeh2/V6Zp4u9yW9StJnTorPK3egGR7KUFGBQ1CVRVhdER6z5NSs3eLOh0mBQNruQ==" algorithmName="SHA-512" password="CC35"/>
  <autoFilter ref="C79:K150"/>
  <mergeCells count="7">
    <mergeCell ref="E7:H7"/>
    <mergeCell ref="E22:H22"/>
    <mergeCell ref="E43:H43"/>
    <mergeCell ref="J47:J48"/>
    <mergeCell ref="E72:H72"/>
    <mergeCell ref="G1:H1"/>
    <mergeCell ref="L2:V2"/>
  </mergeCells>
  <hyperlinks>
    <hyperlink ref="F1:G1" location="C2" display="1) Krycí list soupisu"/>
    <hyperlink ref="G1:H1" location="C50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64" customWidth="1"/>
    <col min="2" max="2" width="1.664063" style="264" customWidth="1"/>
    <col min="3" max="4" width="5" style="264" customWidth="1"/>
    <col min="5" max="5" width="11.67" style="264" customWidth="1"/>
    <col min="6" max="6" width="9.17" style="264" customWidth="1"/>
    <col min="7" max="7" width="5" style="264" customWidth="1"/>
    <col min="8" max="8" width="77.83" style="264" customWidth="1"/>
    <col min="9" max="10" width="20" style="264" customWidth="1"/>
    <col min="11" max="11" width="1.664063" style="264" customWidth="1"/>
  </cols>
  <sheetData>
    <row r="1" ht="37.5" customHeight="1"/>
    <row r="2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="14" customFormat="1" ht="45" customHeight="1">
      <c r="B3" s="268"/>
      <c r="C3" s="269" t="s">
        <v>278</v>
      </c>
      <c r="D3" s="269"/>
      <c r="E3" s="269"/>
      <c r="F3" s="269"/>
      <c r="G3" s="269"/>
      <c r="H3" s="269"/>
      <c r="I3" s="269"/>
      <c r="J3" s="269"/>
      <c r="K3" s="270"/>
    </row>
    <row r="4" ht="25.5" customHeight="1">
      <c r="B4" s="271"/>
      <c r="C4" s="272" t="s">
        <v>279</v>
      </c>
      <c r="D4" s="272"/>
      <c r="E4" s="272"/>
      <c r="F4" s="272"/>
      <c r="G4" s="272"/>
      <c r="H4" s="272"/>
      <c r="I4" s="272"/>
      <c r="J4" s="272"/>
      <c r="K4" s="273"/>
    </row>
    <row r="5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ht="15" customHeight="1">
      <c r="B6" s="271"/>
      <c r="C6" s="275" t="s">
        <v>280</v>
      </c>
      <c r="D6" s="275"/>
      <c r="E6" s="275"/>
      <c r="F6" s="275"/>
      <c r="G6" s="275"/>
      <c r="H6" s="275"/>
      <c r="I6" s="275"/>
      <c r="J6" s="275"/>
      <c r="K6" s="273"/>
    </row>
    <row r="7" ht="15" customHeight="1">
      <c r="B7" s="276"/>
      <c r="C7" s="275" t="s">
        <v>281</v>
      </c>
      <c r="D7" s="275"/>
      <c r="E7" s="275"/>
      <c r="F7" s="275"/>
      <c r="G7" s="275"/>
      <c r="H7" s="275"/>
      <c r="I7" s="275"/>
      <c r="J7" s="275"/>
      <c r="K7" s="273"/>
    </row>
    <row r="8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ht="15" customHeight="1">
      <c r="B9" s="276"/>
      <c r="C9" s="275" t="s">
        <v>282</v>
      </c>
      <c r="D9" s="275"/>
      <c r="E9" s="275"/>
      <c r="F9" s="275"/>
      <c r="G9" s="275"/>
      <c r="H9" s="275"/>
      <c r="I9" s="275"/>
      <c r="J9" s="275"/>
      <c r="K9" s="273"/>
    </row>
    <row r="10" ht="15" customHeight="1">
      <c r="B10" s="276"/>
      <c r="C10" s="275"/>
      <c r="D10" s="275" t="s">
        <v>283</v>
      </c>
      <c r="E10" s="275"/>
      <c r="F10" s="275"/>
      <c r="G10" s="275"/>
      <c r="H10" s="275"/>
      <c r="I10" s="275"/>
      <c r="J10" s="275"/>
      <c r="K10" s="273"/>
    </row>
    <row r="11" ht="15" customHeight="1">
      <c r="B11" s="276"/>
      <c r="C11" s="277"/>
      <c r="D11" s="275" t="s">
        <v>284</v>
      </c>
      <c r="E11" s="275"/>
      <c r="F11" s="275"/>
      <c r="G11" s="275"/>
      <c r="H11" s="275"/>
      <c r="I11" s="275"/>
      <c r="J11" s="275"/>
      <c r="K11" s="273"/>
    </row>
    <row r="12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ht="15" customHeight="1">
      <c r="B13" s="276"/>
      <c r="C13" s="277"/>
      <c r="D13" s="275" t="s">
        <v>285</v>
      </c>
      <c r="E13" s="275"/>
      <c r="F13" s="275"/>
      <c r="G13" s="275"/>
      <c r="H13" s="275"/>
      <c r="I13" s="275"/>
      <c r="J13" s="275"/>
      <c r="K13" s="273"/>
    </row>
    <row r="14" ht="15" customHeight="1">
      <c r="B14" s="276"/>
      <c r="C14" s="277"/>
      <c r="D14" s="275" t="s">
        <v>286</v>
      </c>
      <c r="E14" s="275"/>
      <c r="F14" s="275"/>
      <c r="G14" s="275"/>
      <c r="H14" s="275"/>
      <c r="I14" s="275"/>
      <c r="J14" s="275"/>
      <c r="K14" s="273"/>
    </row>
    <row r="15" ht="15" customHeight="1">
      <c r="B15" s="276"/>
      <c r="C15" s="277"/>
      <c r="D15" s="275" t="s">
        <v>287</v>
      </c>
      <c r="E15" s="275"/>
      <c r="F15" s="275"/>
      <c r="G15" s="275"/>
      <c r="H15" s="275"/>
      <c r="I15" s="275"/>
      <c r="J15" s="275"/>
      <c r="K15" s="273"/>
    </row>
    <row r="16" ht="15" customHeight="1">
      <c r="B16" s="276"/>
      <c r="C16" s="277"/>
      <c r="D16" s="277"/>
      <c r="E16" s="278" t="s">
        <v>76</v>
      </c>
      <c r="F16" s="275" t="s">
        <v>288</v>
      </c>
      <c r="G16" s="275"/>
      <c r="H16" s="275"/>
      <c r="I16" s="275"/>
      <c r="J16" s="275"/>
      <c r="K16" s="273"/>
    </row>
    <row r="17" ht="15" customHeight="1">
      <c r="B17" s="276"/>
      <c r="C17" s="277"/>
      <c r="D17" s="277"/>
      <c r="E17" s="278" t="s">
        <v>289</v>
      </c>
      <c r="F17" s="275" t="s">
        <v>290</v>
      </c>
      <c r="G17" s="275"/>
      <c r="H17" s="275"/>
      <c r="I17" s="275"/>
      <c r="J17" s="275"/>
      <c r="K17" s="273"/>
    </row>
    <row r="18" ht="15" customHeight="1">
      <c r="B18" s="276"/>
      <c r="C18" s="277"/>
      <c r="D18" s="277"/>
      <c r="E18" s="278" t="s">
        <v>291</v>
      </c>
      <c r="F18" s="275" t="s">
        <v>292</v>
      </c>
      <c r="G18" s="275"/>
      <c r="H18" s="275"/>
      <c r="I18" s="275"/>
      <c r="J18" s="275"/>
      <c r="K18" s="273"/>
    </row>
    <row r="19" ht="15" customHeight="1">
      <c r="B19" s="276"/>
      <c r="C19" s="277"/>
      <c r="D19" s="277"/>
      <c r="E19" s="278" t="s">
        <v>293</v>
      </c>
      <c r="F19" s="275" t="s">
        <v>294</v>
      </c>
      <c r="G19" s="275"/>
      <c r="H19" s="275"/>
      <c r="I19" s="275"/>
      <c r="J19" s="275"/>
      <c r="K19" s="273"/>
    </row>
    <row r="20" ht="15" customHeight="1">
      <c r="B20" s="276"/>
      <c r="C20" s="277"/>
      <c r="D20" s="277"/>
      <c r="E20" s="278" t="s">
        <v>239</v>
      </c>
      <c r="F20" s="275" t="s">
        <v>295</v>
      </c>
      <c r="G20" s="275"/>
      <c r="H20" s="275"/>
      <c r="I20" s="275"/>
      <c r="J20" s="275"/>
      <c r="K20" s="273"/>
    </row>
    <row r="21" ht="15" customHeight="1">
      <c r="B21" s="276"/>
      <c r="C21" s="277"/>
      <c r="D21" s="277"/>
      <c r="E21" s="278" t="s">
        <v>296</v>
      </c>
      <c r="F21" s="275" t="s">
        <v>297</v>
      </c>
      <c r="G21" s="275"/>
      <c r="H21" s="275"/>
      <c r="I21" s="275"/>
      <c r="J21" s="275"/>
      <c r="K21" s="273"/>
    </row>
    <row r="22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ht="15" customHeight="1">
      <c r="B23" s="276"/>
      <c r="C23" s="275" t="s">
        <v>298</v>
      </c>
      <c r="D23" s="275"/>
      <c r="E23" s="275"/>
      <c r="F23" s="275"/>
      <c r="G23" s="275"/>
      <c r="H23" s="275"/>
      <c r="I23" s="275"/>
      <c r="J23" s="275"/>
      <c r="K23" s="273"/>
    </row>
    <row r="24" ht="15" customHeight="1">
      <c r="B24" s="276"/>
      <c r="C24" s="275" t="s">
        <v>299</v>
      </c>
      <c r="D24" s="275"/>
      <c r="E24" s="275"/>
      <c r="F24" s="275"/>
      <c r="G24" s="275"/>
      <c r="H24" s="275"/>
      <c r="I24" s="275"/>
      <c r="J24" s="275"/>
      <c r="K24" s="273"/>
    </row>
    <row r="25" ht="15" customHeight="1">
      <c r="B25" s="276"/>
      <c r="C25" s="275"/>
      <c r="D25" s="275" t="s">
        <v>300</v>
      </c>
      <c r="E25" s="275"/>
      <c r="F25" s="275"/>
      <c r="G25" s="275"/>
      <c r="H25" s="275"/>
      <c r="I25" s="275"/>
      <c r="J25" s="275"/>
      <c r="K25" s="273"/>
    </row>
    <row r="26" ht="15" customHeight="1">
      <c r="B26" s="276"/>
      <c r="C26" s="277"/>
      <c r="D26" s="275" t="s">
        <v>301</v>
      </c>
      <c r="E26" s="275"/>
      <c r="F26" s="275"/>
      <c r="G26" s="275"/>
      <c r="H26" s="275"/>
      <c r="I26" s="275"/>
      <c r="J26" s="275"/>
      <c r="K26" s="273"/>
    </row>
    <row r="27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ht="15" customHeight="1">
      <c r="B28" s="276"/>
      <c r="C28" s="277"/>
      <c r="D28" s="275" t="s">
        <v>302</v>
      </c>
      <c r="E28" s="275"/>
      <c r="F28" s="275"/>
      <c r="G28" s="275"/>
      <c r="H28" s="275"/>
      <c r="I28" s="275"/>
      <c r="J28" s="275"/>
      <c r="K28" s="273"/>
    </row>
    <row r="29" ht="15" customHeight="1">
      <c r="B29" s="276"/>
      <c r="C29" s="277"/>
      <c r="D29" s="275" t="s">
        <v>303</v>
      </c>
      <c r="E29" s="275"/>
      <c r="F29" s="275"/>
      <c r="G29" s="275"/>
      <c r="H29" s="275"/>
      <c r="I29" s="275"/>
      <c r="J29" s="275"/>
      <c r="K29" s="273"/>
    </row>
    <row r="30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ht="15" customHeight="1">
      <c r="B31" s="276"/>
      <c r="C31" s="277"/>
      <c r="D31" s="275" t="s">
        <v>304</v>
      </c>
      <c r="E31" s="275"/>
      <c r="F31" s="275"/>
      <c r="G31" s="275"/>
      <c r="H31" s="275"/>
      <c r="I31" s="275"/>
      <c r="J31" s="275"/>
      <c r="K31" s="273"/>
    </row>
    <row r="32" ht="15" customHeight="1">
      <c r="B32" s="276"/>
      <c r="C32" s="277"/>
      <c r="D32" s="275" t="s">
        <v>305</v>
      </c>
      <c r="E32" s="275"/>
      <c r="F32" s="275"/>
      <c r="G32" s="275"/>
      <c r="H32" s="275"/>
      <c r="I32" s="275"/>
      <c r="J32" s="275"/>
      <c r="K32" s="273"/>
    </row>
    <row r="33" ht="15" customHeight="1">
      <c r="B33" s="276"/>
      <c r="C33" s="277"/>
      <c r="D33" s="275" t="s">
        <v>306</v>
      </c>
      <c r="E33" s="275"/>
      <c r="F33" s="275"/>
      <c r="G33" s="275"/>
      <c r="H33" s="275"/>
      <c r="I33" s="275"/>
      <c r="J33" s="275"/>
      <c r="K33" s="273"/>
    </row>
    <row r="34" ht="15" customHeight="1">
      <c r="B34" s="276"/>
      <c r="C34" s="277"/>
      <c r="D34" s="275"/>
      <c r="E34" s="279" t="s">
        <v>102</v>
      </c>
      <c r="F34" s="275"/>
      <c r="G34" s="275" t="s">
        <v>307</v>
      </c>
      <c r="H34" s="275"/>
      <c r="I34" s="275"/>
      <c r="J34" s="275"/>
      <c r="K34" s="273"/>
    </row>
    <row r="35" ht="30.75" customHeight="1">
      <c r="B35" s="276"/>
      <c r="C35" s="277"/>
      <c r="D35" s="275"/>
      <c r="E35" s="279" t="s">
        <v>308</v>
      </c>
      <c r="F35" s="275"/>
      <c r="G35" s="275" t="s">
        <v>309</v>
      </c>
      <c r="H35" s="275"/>
      <c r="I35" s="275"/>
      <c r="J35" s="275"/>
      <c r="K35" s="273"/>
    </row>
    <row r="36" ht="15" customHeight="1">
      <c r="B36" s="276"/>
      <c r="C36" s="277"/>
      <c r="D36" s="275"/>
      <c r="E36" s="279" t="s">
        <v>53</v>
      </c>
      <c r="F36" s="275"/>
      <c r="G36" s="275" t="s">
        <v>310</v>
      </c>
      <c r="H36" s="275"/>
      <c r="I36" s="275"/>
      <c r="J36" s="275"/>
      <c r="K36" s="273"/>
    </row>
    <row r="37" ht="15" customHeight="1">
      <c r="B37" s="276"/>
      <c r="C37" s="277"/>
      <c r="D37" s="275"/>
      <c r="E37" s="279" t="s">
        <v>103</v>
      </c>
      <c r="F37" s="275"/>
      <c r="G37" s="275" t="s">
        <v>311</v>
      </c>
      <c r="H37" s="275"/>
      <c r="I37" s="275"/>
      <c r="J37" s="275"/>
      <c r="K37" s="273"/>
    </row>
    <row r="38" ht="15" customHeight="1">
      <c r="B38" s="276"/>
      <c r="C38" s="277"/>
      <c r="D38" s="275"/>
      <c r="E38" s="279" t="s">
        <v>104</v>
      </c>
      <c r="F38" s="275"/>
      <c r="G38" s="275" t="s">
        <v>312</v>
      </c>
      <c r="H38" s="275"/>
      <c r="I38" s="275"/>
      <c r="J38" s="275"/>
      <c r="K38" s="273"/>
    </row>
    <row r="39" ht="15" customHeight="1">
      <c r="B39" s="276"/>
      <c r="C39" s="277"/>
      <c r="D39" s="275"/>
      <c r="E39" s="279" t="s">
        <v>105</v>
      </c>
      <c r="F39" s="275"/>
      <c r="G39" s="275" t="s">
        <v>313</v>
      </c>
      <c r="H39" s="275"/>
      <c r="I39" s="275"/>
      <c r="J39" s="275"/>
      <c r="K39" s="273"/>
    </row>
    <row r="40" ht="15" customHeight="1">
      <c r="B40" s="276"/>
      <c r="C40" s="277"/>
      <c r="D40" s="275"/>
      <c r="E40" s="279" t="s">
        <v>314</v>
      </c>
      <c r="F40" s="275"/>
      <c r="G40" s="275" t="s">
        <v>315</v>
      </c>
      <c r="H40" s="275"/>
      <c r="I40" s="275"/>
      <c r="J40" s="275"/>
      <c r="K40" s="273"/>
    </row>
    <row r="41" ht="15" customHeight="1">
      <c r="B41" s="276"/>
      <c r="C41" s="277"/>
      <c r="D41" s="275"/>
      <c r="E41" s="279"/>
      <c r="F41" s="275"/>
      <c r="G41" s="275" t="s">
        <v>316</v>
      </c>
      <c r="H41" s="275"/>
      <c r="I41" s="275"/>
      <c r="J41" s="275"/>
      <c r="K41" s="273"/>
    </row>
    <row r="42" ht="15" customHeight="1">
      <c r="B42" s="276"/>
      <c r="C42" s="277"/>
      <c r="D42" s="275"/>
      <c r="E42" s="279" t="s">
        <v>317</v>
      </c>
      <c r="F42" s="275"/>
      <c r="G42" s="275" t="s">
        <v>318</v>
      </c>
      <c r="H42" s="275"/>
      <c r="I42" s="275"/>
      <c r="J42" s="275"/>
      <c r="K42" s="273"/>
    </row>
    <row r="43" ht="15" customHeight="1">
      <c r="B43" s="276"/>
      <c r="C43" s="277"/>
      <c r="D43" s="275"/>
      <c r="E43" s="279" t="s">
        <v>107</v>
      </c>
      <c r="F43" s="275"/>
      <c r="G43" s="275" t="s">
        <v>319</v>
      </c>
      <c r="H43" s="275"/>
      <c r="I43" s="275"/>
      <c r="J43" s="275"/>
      <c r="K43" s="273"/>
    </row>
    <row r="44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ht="15" customHeight="1">
      <c r="B45" s="276"/>
      <c r="C45" s="277"/>
      <c r="D45" s="275" t="s">
        <v>320</v>
      </c>
      <c r="E45" s="275"/>
      <c r="F45" s="275"/>
      <c r="G45" s="275"/>
      <c r="H45" s="275"/>
      <c r="I45" s="275"/>
      <c r="J45" s="275"/>
      <c r="K45" s="273"/>
    </row>
    <row r="46" ht="15" customHeight="1">
      <c r="B46" s="276"/>
      <c r="C46" s="277"/>
      <c r="D46" s="277"/>
      <c r="E46" s="275" t="s">
        <v>321</v>
      </c>
      <c r="F46" s="275"/>
      <c r="G46" s="275"/>
      <c r="H46" s="275"/>
      <c r="I46" s="275"/>
      <c r="J46" s="275"/>
      <c r="K46" s="273"/>
    </row>
    <row r="47" ht="15" customHeight="1">
      <c r="B47" s="276"/>
      <c r="C47" s="277"/>
      <c r="D47" s="277"/>
      <c r="E47" s="275" t="s">
        <v>322</v>
      </c>
      <c r="F47" s="275"/>
      <c r="G47" s="275"/>
      <c r="H47" s="275"/>
      <c r="I47" s="275"/>
      <c r="J47" s="275"/>
      <c r="K47" s="273"/>
    </row>
    <row r="48" ht="15" customHeight="1">
      <c r="B48" s="276"/>
      <c r="C48" s="277"/>
      <c r="D48" s="277"/>
      <c r="E48" s="275" t="s">
        <v>323</v>
      </c>
      <c r="F48" s="275"/>
      <c r="G48" s="275"/>
      <c r="H48" s="275"/>
      <c r="I48" s="275"/>
      <c r="J48" s="275"/>
      <c r="K48" s="273"/>
    </row>
    <row r="49" ht="15" customHeight="1">
      <c r="B49" s="276"/>
      <c r="C49" s="277"/>
      <c r="D49" s="275" t="s">
        <v>324</v>
      </c>
      <c r="E49" s="275"/>
      <c r="F49" s="275"/>
      <c r="G49" s="275"/>
      <c r="H49" s="275"/>
      <c r="I49" s="275"/>
      <c r="J49" s="275"/>
      <c r="K49" s="273"/>
    </row>
    <row r="50" ht="25.5" customHeight="1">
      <c r="B50" s="271"/>
      <c r="C50" s="272" t="s">
        <v>325</v>
      </c>
      <c r="D50" s="272"/>
      <c r="E50" s="272"/>
      <c r="F50" s="272"/>
      <c r="G50" s="272"/>
      <c r="H50" s="272"/>
      <c r="I50" s="272"/>
      <c r="J50" s="272"/>
      <c r="K50" s="273"/>
    </row>
    <row r="51" ht="5.25" customHeight="1">
      <c r="B51" s="271"/>
      <c r="C51" s="274"/>
      <c r="D51" s="274"/>
      <c r="E51" s="274"/>
      <c r="F51" s="274"/>
      <c r="G51" s="274"/>
      <c r="H51" s="274"/>
      <c r="I51" s="274"/>
      <c r="J51" s="274"/>
      <c r="K51" s="273"/>
    </row>
    <row r="52" ht="15" customHeight="1">
      <c r="B52" s="271"/>
      <c r="C52" s="275" t="s">
        <v>326</v>
      </c>
      <c r="D52" s="275"/>
      <c r="E52" s="275"/>
      <c r="F52" s="275"/>
      <c r="G52" s="275"/>
      <c r="H52" s="275"/>
      <c r="I52" s="275"/>
      <c r="J52" s="275"/>
      <c r="K52" s="273"/>
    </row>
    <row r="53" ht="15" customHeight="1">
      <c r="B53" s="271"/>
      <c r="C53" s="275" t="s">
        <v>327</v>
      </c>
      <c r="D53" s="275"/>
      <c r="E53" s="275"/>
      <c r="F53" s="275"/>
      <c r="G53" s="275"/>
      <c r="H53" s="275"/>
      <c r="I53" s="275"/>
      <c r="J53" s="275"/>
      <c r="K53" s="273"/>
    </row>
    <row r="54" ht="12.75" customHeight="1">
      <c r="B54" s="271"/>
      <c r="C54" s="275"/>
      <c r="D54" s="275"/>
      <c r="E54" s="275"/>
      <c r="F54" s="275"/>
      <c r="G54" s="275"/>
      <c r="H54" s="275"/>
      <c r="I54" s="275"/>
      <c r="J54" s="275"/>
      <c r="K54" s="273"/>
    </row>
    <row r="55" ht="15" customHeight="1">
      <c r="B55" s="271"/>
      <c r="C55" s="275" t="s">
        <v>328</v>
      </c>
      <c r="D55" s="275"/>
      <c r="E55" s="275"/>
      <c r="F55" s="275"/>
      <c r="G55" s="275"/>
      <c r="H55" s="275"/>
      <c r="I55" s="275"/>
      <c r="J55" s="275"/>
      <c r="K55" s="273"/>
    </row>
    <row r="56" ht="15" customHeight="1">
      <c r="B56" s="271"/>
      <c r="C56" s="277"/>
      <c r="D56" s="275" t="s">
        <v>329</v>
      </c>
      <c r="E56" s="275"/>
      <c r="F56" s="275"/>
      <c r="G56" s="275"/>
      <c r="H56" s="275"/>
      <c r="I56" s="275"/>
      <c r="J56" s="275"/>
      <c r="K56" s="273"/>
    </row>
    <row r="57" ht="15" customHeight="1">
      <c r="B57" s="271"/>
      <c r="C57" s="277"/>
      <c r="D57" s="275" t="s">
        <v>330</v>
      </c>
      <c r="E57" s="275"/>
      <c r="F57" s="275"/>
      <c r="G57" s="275"/>
      <c r="H57" s="275"/>
      <c r="I57" s="275"/>
      <c r="J57" s="275"/>
      <c r="K57" s="273"/>
    </row>
    <row r="58" ht="15" customHeight="1">
      <c r="B58" s="271"/>
      <c r="C58" s="277"/>
      <c r="D58" s="275" t="s">
        <v>331</v>
      </c>
      <c r="E58" s="275"/>
      <c r="F58" s="275"/>
      <c r="G58" s="275"/>
      <c r="H58" s="275"/>
      <c r="I58" s="275"/>
      <c r="J58" s="275"/>
      <c r="K58" s="273"/>
    </row>
    <row r="59" ht="15" customHeight="1">
      <c r="B59" s="271"/>
      <c r="C59" s="277"/>
      <c r="D59" s="275" t="s">
        <v>332</v>
      </c>
      <c r="E59" s="275"/>
      <c r="F59" s="275"/>
      <c r="G59" s="275"/>
      <c r="H59" s="275"/>
      <c r="I59" s="275"/>
      <c r="J59" s="275"/>
      <c r="K59" s="273"/>
    </row>
    <row r="60" ht="15" customHeight="1">
      <c r="B60" s="271"/>
      <c r="C60" s="277"/>
      <c r="D60" s="280" t="s">
        <v>333</v>
      </c>
      <c r="E60" s="280"/>
      <c r="F60" s="280"/>
      <c r="G60" s="280"/>
      <c r="H60" s="280"/>
      <c r="I60" s="280"/>
      <c r="J60" s="280"/>
      <c r="K60" s="273"/>
    </row>
    <row r="61" ht="15" customHeight="1">
      <c r="B61" s="271"/>
      <c r="C61" s="277"/>
      <c r="D61" s="275" t="s">
        <v>334</v>
      </c>
      <c r="E61" s="275"/>
      <c r="F61" s="275"/>
      <c r="G61" s="275"/>
      <c r="H61" s="275"/>
      <c r="I61" s="275"/>
      <c r="J61" s="275"/>
      <c r="K61" s="273"/>
    </row>
    <row r="62" ht="12.75" customHeight="1">
      <c r="B62" s="271"/>
      <c r="C62" s="277"/>
      <c r="D62" s="277"/>
      <c r="E62" s="281"/>
      <c r="F62" s="277"/>
      <c r="G62" s="277"/>
      <c r="H62" s="277"/>
      <c r="I62" s="277"/>
      <c r="J62" s="277"/>
      <c r="K62" s="273"/>
    </row>
    <row r="63" ht="15" customHeight="1">
      <c r="B63" s="271"/>
      <c r="C63" s="277"/>
      <c r="D63" s="275" t="s">
        <v>335</v>
      </c>
      <c r="E63" s="275"/>
      <c r="F63" s="275"/>
      <c r="G63" s="275"/>
      <c r="H63" s="275"/>
      <c r="I63" s="275"/>
      <c r="J63" s="275"/>
      <c r="K63" s="273"/>
    </row>
    <row r="64" ht="15" customHeight="1">
      <c r="B64" s="271"/>
      <c r="C64" s="277"/>
      <c r="D64" s="280" t="s">
        <v>336</v>
      </c>
      <c r="E64" s="280"/>
      <c r="F64" s="280"/>
      <c r="G64" s="280"/>
      <c r="H64" s="280"/>
      <c r="I64" s="280"/>
      <c r="J64" s="280"/>
      <c r="K64" s="273"/>
    </row>
    <row r="65" ht="15" customHeight="1">
      <c r="B65" s="271"/>
      <c r="C65" s="277"/>
      <c r="D65" s="275" t="s">
        <v>337</v>
      </c>
      <c r="E65" s="275"/>
      <c r="F65" s="275"/>
      <c r="G65" s="275"/>
      <c r="H65" s="275"/>
      <c r="I65" s="275"/>
      <c r="J65" s="275"/>
      <c r="K65" s="273"/>
    </row>
    <row r="66" ht="15" customHeight="1">
      <c r="B66" s="271"/>
      <c r="C66" s="277"/>
      <c r="D66" s="275" t="s">
        <v>338</v>
      </c>
      <c r="E66" s="275"/>
      <c r="F66" s="275"/>
      <c r="G66" s="275"/>
      <c r="H66" s="275"/>
      <c r="I66" s="275"/>
      <c r="J66" s="275"/>
      <c r="K66" s="273"/>
    </row>
    <row r="67" ht="15" customHeight="1">
      <c r="B67" s="271"/>
      <c r="C67" s="277"/>
      <c r="D67" s="275" t="s">
        <v>339</v>
      </c>
      <c r="E67" s="275"/>
      <c r="F67" s="275"/>
      <c r="G67" s="275"/>
      <c r="H67" s="275"/>
      <c r="I67" s="275"/>
      <c r="J67" s="275"/>
      <c r="K67" s="273"/>
    </row>
    <row r="68" ht="15" customHeight="1">
      <c r="B68" s="271"/>
      <c r="C68" s="277"/>
      <c r="D68" s="275" t="s">
        <v>340</v>
      </c>
      <c r="E68" s="275"/>
      <c r="F68" s="275"/>
      <c r="G68" s="275"/>
      <c r="H68" s="275"/>
      <c r="I68" s="275"/>
      <c r="J68" s="275"/>
      <c r="K68" s="273"/>
    </row>
    <row r="69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ht="45" customHeight="1">
      <c r="B73" s="290"/>
      <c r="C73" s="291" t="s">
        <v>83</v>
      </c>
      <c r="D73" s="291"/>
      <c r="E73" s="291"/>
      <c r="F73" s="291"/>
      <c r="G73" s="291"/>
      <c r="H73" s="291"/>
      <c r="I73" s="291"/>
      <c r="J73" s="291"/>
      <c r="K73" s="292"/>
    </row>
    <row r="74" ht="17.25" customHeight="1">
      <c r="B74" s="290"/>
      <c r="C74" s="293" t="s">
        <v>341</v>
      </c>
      <c r="D74" s="293"/>
      <c r="E74" s="293"/>
      <c r="F74" s="293" t="s">
        <v>342</v>
      </c>
      <c r="G74" s="294"/>
      <c r="H74" s="293" t="s">
        <v>103</v>
      </c>
      <c r="I74" s="293" t="s">
        <v>57</v>
      </c>
      <c r="J74" s="293" t="s">
        <v>343</v>
      </c>
      <c r="K74" s="292"/>
    </row>
    <row r="75" ht="17.25" customHeight="1">
      <c r="B75" s="290"/>
      <c r="C75" s="295" t="s">
        <v>344</v>
      </c>
      <c r="D75" s="295"/>
      <c r="E75" s="295"/>
      <c r="F75" s="296" t="s">
        <v>345</v>
      </c>
      <c r="G75" s="297"/>
      <c r="H75" s="295"/>
      <c r="I75" s="295"/>
      <c r="J75" s="295" t="s">
        <v>346</v>
      </c>
      <c r="K75" s="292"/>
    </row>
    <row r="76" ht="5.25" customHeight="1">
      <c r="B76" s="290"/>
      <c r="C76" s="298"/>
      <c r="D76" s="298"/>
      <c r="E76" s="298"/>
      <c r="F76" s="298"/>
      <c r="G76" s="299"/>
      <c r="H76" s="298"/>
      <c r="I76" s="298"/>
      <c r="J76" s="298"/>
      <c r="K76" s="292"/>
    </row>
    <row r="77" ht="15" customHeight="1">
      <c r="B77" s="290"/>
      <c r="C77" s="279" t="s">
        <v>53</v>
      </c>
      <c r="D77" s="298"/>
      <c r="E77" s="298"/>
      <c r="F77" s="300" t="s">
        <v>347</v>
      </c>
      <c r="G77" s="299"/>
      <c r="H77" s="279" t="s">
        <v>348</v>
      </c>
      <c r="I77" s="279" t="s">
        <v>349</v>
      </c>
      <c r="J77" s="279">
        <v>20</v>
      </c>
      <c r="K77" s="292"/>
    </row>
    <row r="78" ht="15" customHeight="1">
      <c r="B78" s="290"/>
      <c r="C78" s="279" t="s">
        <v>350</v>
      </c>
      <c r="D78" s="279"/>
      <c r="E78" s="279"/>
      <c r="F78" s="300" t="s">
        <v>347</v>
      </c>
      <c r="G78" s="299"/>
      <c r="H78" s="279" t="s">
        <v>351</v>
      </c>
      <c r="I78" s="279" t="s">
        <v>349</v>
      </c>
      <c r="J78" s="279">
        <v>120</v>
      </c>
      <c r="K78" s="292"/>
    </row>
    <row r="79" ht="15" customHeight="1">
      <c r="B79" s="301"/>
      <c r="C79" s="279" t="s">
        <v>352</v>
      </c>
      <c r="D79" s="279"/>
      <c r="E79" s="279"/>
      <c r="F79" s="300" t="s">
        <v>353</v>
      </c>
      <c r="G79" s="299"/>
      <c r="H79" s="279" t="s">
        <v>354</v>
      </c>
      <c r="I79" s="279" t="s">
        <v>349</v>
      </c>
      <c r="J79" s="279">
        <v>50</v>
      </c>
      <c r="K79" s="292"/>
    </row>
    <row r="80" ht="15" customHeight="1">
      <c r="B80" s="301"/>
      <c r="C80" s="279" t="s">
        <v>355</v>
      </c>
      <c r="D80" s="279"/>
      <c r="E80" s="279"/>
      <c r="F80" s="300" t="s">
        <v>347</v>
      </c>
      <c r="G80" s="299"/>
      <c r="H80" s="279" t="s">
        <v>356</v>
      </c>
      <c r="I80" s="279" t="s">
        <v>357</v>
      </c>
      <c r="J80" s="279"/>
      <c r="K80" s="292"/>
    </row>
    <row r="81" ht="15" customHeight="1">
      <c r="B81" s="301"/>
      <c r="C81" s="302" t="s">
        <v>358</v>
      </c>
      <c r="D81" s="302"/>
      <c r="E81" s="302"/>
      <c r="F81" s="303" t="s">
        <v>353</v>
      </c>
      <c r="G81" s="302"/>
      <c r="H81" s="302" t="s">
        <v>359</v>
      </c>
      <c r="I81" s="302" t="s">
        <v>349</v>
      </c>
      <c r="J81" s="302">
        <v>15</v>
      </c>
      <c r="K81" s="292"/>
    </row>
    <row r="82" ht="15" customHeight="1">
      <c r="B82" s="301"/>
      <c r="C82" s="302" t="s">
        <v>360</v>
      </c>
      <c r="D82" s="302"/>
      <c r="E82" s="302"/>
      <c r="F82" s="303" t="s">
        <v>353</v>
      </c>
      <c r="G82" s="302"/>
      <c r="H82" s="302" t="s">
        <v>361</v>
      </c>
      <c r="I82" s="302" t="s">
        <v>349</v>
      </c>
      <c r="J82" s="302">
        <v>15</v>
      </c>
      <c r="K82" s="292"/>
    </row>
    <row r="83" ht="15" customHeight="1">
      <c r="B83" s="301"/>
      <c r="C83" s="302" t="s">
        <v>362</v>
      </c>
      <c r="D83" s="302"/>
      <c r="E83" s="302"/>
      <c r="F83" s="303" t="s">
        <v>353</v>
      </c>
      <c r="G83" s="302"/>
      <c r="H83" s="302" t="s">
        <v>363</v>
      </c>
      <c r="I83" s="302" t="s">
        <v>349</v>
      </c>
      <c r="J83" s="302">
        <v>20</v>
      </c>
      <c r="K83" s="292"/>
    </row>
    <row r="84" ht="15" customHeight="1">
      <c r="B84" s="301"/>
      <c r="C84" s="302" t="s">
        <v>364</v>
      </c>
      <c r="D84" s="302"/>
      <c r="E84" s="302"/>
      <c r="F84" s="303" t="s">
        <v>353</v>
      </c>
      <c r="G84" s="302"/>
      <c r="H84" s="302" t="s">
        <v>365</v>
      </c>
      <c r="I84" s="302" t="s">
        <v>349</v>
      </c>
      <c r="J84" s="302">
        <v>20</v>
      </c>
      <c r="K84" s="292"/>
    </row>
    <row r="85" ht="15" customHeight="1">
      <c r="B85" s="301"/>
      <c r="C85" s="279" t="s">
        <v>366</v>
      </c>
      <c r="D85" s="279"/>
      <c r="E85" s="279"/>
      <c r="F85" s="300" t="s">
        <v>353</v>
      </c>
      <c r="G85" s="299"/>
      <c r="H85" s="279" t="s">
        <v>367</v>
      </c>
      <c r="I85" s="279" t="s">
        <v>349</v>
      </c>
      <c r="J85" s="279">
        <v>50</v>
      </c>
      <c r="K85" s="292"/>
    </row>
    <row r="86" ht="15" customHeight="1">
      <c r="B86" s="301"/>
      <c r="C86" s="279" t="s">
        <v>368</v>
      </c>
      <c r="D86" s="279"/>
      <c r="E86" s="279"/>
      <c r="F86" s="300" t="s">
        <v>353</v>
      </c>
      <c r="G86" s="299"/>
      <c r="H86" s="279" t="s">
        <v>369</v>
      </c>
      <c r="I86" s="279" t="s">
        <v>349</v>
      </c>
      <c r="J86" s="279">
        <v>20</v>
      </c>
      <c r="K86" s="292"/>
    </row>
    <row r="87" ht="15" customHeight="1">
      <c r="B87" s="301"/>
      <c r="C87" s="279" t="s">
        <v>370</v>
      </c>
      <c r="D87" s="279"/>
      <c r="E87" s="279"/>
      <c r="F87" s="300" t="s">
        <v>353</v>
      </c>
      <c r="G87" s="299"/>
      <c r="H87" s="279" t="s">
        <v>371</v>
      </c>
      <c r="I87" s="279" t="s">
        <v>349</v>
      </c>
      <c r="J87" s="279">
        <v>20</v>
      </c>
      <c r="K87" s="292"/>
    </row>
    <row r="88" ht="15" customHeight="1">
      <c r="B88" s="301"/>
      <c r="C88" s="279" t="s">
        <v>372</v>
      </c>
      <c r="D88" s="279"/>
      <c r="E88" s="279"/>
      <c r="F88" s="300" t="s">
        <v>353</v>
      </c>
      <c r="G88" s="299"/>
      <c r="H88" s="279" t="s">
        <v>373</v>
      </c>
      <c r="I88" s="279" t="s">
        <v>349</v>
      </c>
      <c r="J88" s="279">
        <v>50</v>
      </c>
      <c r="K88" s="292"/>
    </row>
    <row r="89" ht="15" customHeight="1">
      <c r="B89" s="301"/>
      <c r="C89" s="279" t="s">
        <v>374</v>
      </c>
      <c r="D89" s="279"/>
      <c r="E89" s="279"/>
      <c r="F89" s="300" t="s">
        <v>353</v>
      </c>
      <c r="G89" s="299"/>
      <c r="H89" s="279" t="s">
        <v>374</v>
      </c>
      <c r="I89" s="279" t="s">
        <v>349</v>
      </c>
      <c r="J89" s="279">
        <v>50</v>
      </c>
      <c r="K89" s="292"/>
    </row>
    <row r="90" ht="15" customHeight="1">
      <c r="B90" s="301"/>
      <c r="C90" s="279" t="s">
        <v>108</v>
      </c>
      <c r="D90" s="279"/>
      <c r="E90" s="279"/>
      <c r="F90" s="300" t="s">
        <v>353</v>
      </c>
      <c r="G90" s="299"/>
      <c r="H90" s="279" t="s">
        <v>375</v>
      </c>
      <c r="I90" s="279" t="s">
        <v>349</v>
      </c>
      <c r="J90" s="279">
        <v>255</v>
      </c>
      <c r="K90" s="292"/>
    </row>
    <row r="91" ht="15" customHeight="1">
      <c r="B91" s="301"/>
      <c r="C91" s="279" t="s">
        <v>376</v>
      </c>
      <c r="D91" s="279"/>
      <c r="E91" s="279"/>
      <c r="F91" s="300" t="s">
        <v>347</v>
      </c>
      <c r="G91" s="299"/>
      <c r="H91" s="279" t="s">
        <v>377</v>
      </c>
      <c r="I91" s="279" t="s">
        <v>378</v>
      </c>
      <c r="J91" s="279"/>
      <c r="K91" s="292"/>
    </row>
    <row r="92" ht="15" customHeight="1">
      <c r="B92" s="301"/>
      <c r="C92" s="279" t="s">
        <v>379</v>
      </c>
      <c r="D92" s="279"/>
      <c r="E92" s="279"/>
      <c r="F92" s="300" t="s">
        <v>347</v>
      </c>
      <c r="G92" s="299"/>
      <c r="H92" s="279" t="s">
        <v>380</v>
      </c>
      <c r="I92" s="279" t="s">
        <v>381</v>
      </c>
      <c r="J92" s="279"/>
      <c r="K92" s="292"/>
    </row>
    <row r="93" ht="15" customHeight="1">
      <c r="B93" s="301"/>
      <c r="C93" s="279" t="s">
        <v>382</v>
      </c>
      <c r="D93" s="279"/>
      <c r="E93" s="279"/>
      <c r="F93" s="300" t="s">
        <v>347</v>
      </c>
      <c r="G93" s="299"/>
      <c r="H93" s="279" t="s">
        <v>382</v>
      </c>
      <c r="I93" s="279" t="s">
        <v>381</v>
      </c>
      <c r="J93" s="279"/>
      <c r="K93" s="292"/>
    </row>
    <row r="94" ht="15" customHeight="1">
      <c r="B94" s="301"/>
      <c r="C94" s="279" t="s">
        <v>38</v>
      </c>
      <c r="D94" s="279"/>
      <c r="E94" s="279"/>
      <c r="F94" s="300" t="s">
        <v>347</v>
      </c>
      <c r="G94" s="299"/>
      <c r="H94" s="279" t="s">
        <v>383</v>
      </c>
      <c r="I94" s="279" t="s">
        <v>381</v>
      </c>
      <c r="J94" s="279"/>
      <c r="K94" s="292"/>
    </row>
    <row r="95" ht="15" customHeight="1">
      <c r="B95" s="301"/>
      <c r="C95" s="279" t="s">
        <v>48</v>
      </c>
      <c r="D95" s="279"/>
      <c r="E95" s="279"/>
      <c r="F95" s="300" t="s">
        <v>347</v>
      </c>
      <c r="G95" s="299"/>
      <c r="H95" s="279" t="s">
        <v>384</v>
      </c>
      <c r="I95" s="279" t="s">
        <v>381</v>
      </c>
      <c r="J95" s="279"/>
      <c r="K95" s="292"/>
    </row>
    <row r="96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ht="45" customHeight="1">
      <c r="B100" s="290"/>
      <c r="C100" s="291" t="s">
        <v>385</v>
      </c>
      <c r="D100" s="291"/>
      <c r="E100" s="291"/>
      <c r="F100" s="291"/>
      <c r="G100" s="291"/>
      <c r="H100" s="291"/>
      <c r="I100" s="291"/>
      <c r="J100" s="291"/>
      <c r="K100" s="292"/>
    </row>
    <row r="101" ht="17.25" customHeight="1">
      <c r="B101" s="290"/>
      <c r="C101" s="293" t="s">
        <v>341</v>
      </c>
      <c r="D101" s="293"/>
      <c r="E101" s="293"/>
      <c r="F101" s="293" t="s">
        <v>342</v>
      </c>
      <c r="G101" s="294"/>
      <c r="H101" s="293" t="s">
        <v>103</v>
      </c>
      <c r="I101" s="293" t="s">
        <v>57</v>
      </c>
      <c r="J101" s="293" t="s">
        <v>343</v>
      </c>
      <c r="K101" s="292"/>
    </row>
    <row r="102" ht="17.25" customHeight="1">
      <c r="B102" s="290"/>
      <c r="C102" s="295" t="s">
        <v>344</v>
      </c>
      <c r="D102" s="295"/>
      <c r="E102" s="295"/>
      <c r="F102" s="296" t="s">
        <v>345</v>
      </c>
      <c r="G102" s="297"/>
      <c r="H102" s="295"/>
      <c r="I102" s="295"/>
      <c r="J102" s="295" t="s">
        <v>346</v>
      </c>
      <c r="K102" s="292"/>
    </row>
    <row r="103" ht="5.25" customHeight="1">
      <c r="B103" s="290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ht="15" customHeight="1">
      <c r="B104" s="290"/>
      <c r="C104" s="279" t="s">
        <v>53</v>
      </c>
      <c r="D104" s="298"/>
      <c r="E104" s="298"/>
      <c r="F104" s="300" t="s">
        <v>347</v>
      </c>
      <c r="G104" s="309"/>
      <c r="H104" s="279" t="s">
        <v>386</v>
      </c>
      <c r="I104" s="279" t="s">
        <v>349</v>
      </c>
      <c r="J104" s="279">
        <v>20</v>
      </c>
      <c r="K104" s="292"/>
    </row>
    <row r="105" ht="15" customHeight="1">
      <c r="B105" s="290"/>
      <c r="C105" s="279" t="s">
        <v>350</v>
      </c>
      <c r="D105" s="279"/>
      <c r="E105" s="279"/>
      <c r="F105" s="300" t="s">
        <v>347</v>
      </c>
      <c r="G105" s="279"/>
      <c r="H105" s="279" t="s">
        <v>386</v>
      </c>
      <c r="I105" s="279" t="s">
        <v>349</v>
      </c>
      <c r="J105" s="279">
        <v>120</v>
      </c>
      <c r="K105" s="292"/>
    </row>
    <row r="106" ht="15" customHeight="1">
      <c r="B106" s="301"/>
      <c r="C106" s="279" t="s">
        <v>352</v>
      </c>
      <c r="D106" s="279"/>
      <c r="E106" s="279"/>
      <c r="F106" s="300" t="s">
        <v>353</v>
      </c>
      <c r="G106" s="279"/>
      <c r="H106" s="279" t="s">
        <v>386</v>
      </c>
      <c r="I106" s="279" t="s">
        <v>349</v>
      </c>
      <c r="J106" s="279">
        <v>50</v>
      </c>
      <c r="K106" s="292"/>
    </row>
    <row r="107" ht="15" customHeight="1">
      <c r="B107" s="301"/>
      <c r="C107" s="279" t="s">
        <v>355</v>
      </c>
      <c r="D107" s="279"/>
      <c r="E107" s="279"/>
      <c r="F107" s="300" t="s">
        <v>347</v>
      </c>
      <c r="G107" s="279"/>
      <c r="H107" s="279" t="s">
        <v>386</v>
      </c>
      <c r="I107" s="279" t="s">
        <v>357</v>
      </c>
      <c r="J107" s="279"/>
      <c r="K107" s="292"/>
    </row>
    <row r="108" ht="15" customHeight="1">
      <c r="B108" s="301"/>
      <c r="C108" s="279" t="s">
        <v>366</v>
      </c>
      <c r="D108" s="279"/>
      <c r="E108" s="279"/>
      <c r="F108" s="300" t="s">
        <v>353</v>
      </c>
      <c r="G108" s="279"/>
      <c r="H108" s="279" t="s">
        <v>386</v>
      </c>
      <c r="I108" s="279" t="s">
        <v>349</v>
      </c>
      <c r="J108" s="279">
        <v>50</v>
      </c>
      <c r="K108" s="292"/>
    </row>
    <row r="109" ht="15" customHeight="1">
      <c r="B109" s="301"/>
      <c r="C109" s="279" t="s">
        <v>374</v>
      </c>
      <c r="D109" s="279"/>
      <c r="E109" s="279"/>
      <c r="F109" s="300" t="s">
        <v>353</v>
      </c>
      <c r="G109" s="279"/>
      <c r="H109" s="279" t="s">
        <v>386</v>
      </c>
      <c r="I109" s="279" t="s">
        <v>349</v>
      </c>
      <c r="J109" s="279">
        <v>50</v>
      </c>
      <c r="K109" s="292"/>
    </row>
    <row r="110" ht="15" customHeight="1">
      <c r="B110" s="301"/>
      <c r="C110" s="279" t="s">
        <v>372</v>
      </c>
      <c r="D110" s="279"/>
      <c r="E110" s="279"/>
      <c r="F110" s="300" t="s">
        <v>353</v>
      </c>
      <c r="G110" s="279"/>
      <c r="H110" s="279" t="s">
        <v>386</v>
      </c>
      <c r="I110" s="279" t="s">
        <v>349</v>
      </c>
      <c r="J110" s="279">
        <v>50</v>
      </c>
      <c r="K110" s="292"/>
    </row>
    <row r="111" ht="15" customHeight="1">
      <c r="B111" s="301"/>
      <c r="C111" s="279" t="s">
        <v>53</v>
      </c>
      <c r="D111" s="279"/>
      <c r="E111" s="279"/>
      <c r="F111" s="300" t="s">
        <v>347</v>
      </c>
      <c r="G111" s="279"/>
      <c r="H111" s="279" t="s">
        <v>387</v>
      </c>
      <c r="I111" s="279" t="s">
        <v>349</v>
      </c>
      <c r="J111" s="279">
        <v>20</v>
      </c>
      <c r="K111" s="292"/>
    </row>
    <row r="112" ht="15" customHeight="1">
      <c r="B112" s="301"/>
      <c r="C112" s="279" t="s">
        <v>388</v>
      </c>
      <c r="D112" s="279"/>
      <c r="E112" s="279"/>
      <c r="F112" s="300" t="s">
        <v>347</v>
      </c>
      <c r="G112" s="279"/>
      <c r="H112" s="279" t="s">
        <v>389</v>
      </c>
      <c r="I112" s="279" t="s">
        <v>349</v>
      </c>
      <c r="J112" s="279">
        <v>120</v>
      </c>
      <c r="K112" s="292"/>
    </row>
    <row r="113" ht="15" customHeight="1">
      <c r="B113" s="301"/>
      <c r="C113" s="279" t="s">
        <v>38</v>
      </c>
      <c r="D113" s="279"/>
      <c r="E113" s="279"/>
      <c r="F113" s="300" t="s">
        <v>347</v>
      </c>
      <c r="G113" s="279"/>
      <c r="H113" s="279" t="s">
        <v>390</v>
      </c>
      <c r="I113" s="279" t="s">
        <v>381</v>
      </c>
      <c r="J113" s="279"/>
      <c r="K113" s="292"/>
    </row>
    <row r="114" ht="15" customHeight="1">
      <c r="B114" s="301"/>
      <c r="C114" s="279" t="s">
        <v>48</v>
      </c>
      <c r="D114" s="279"/>
      <c r="E114" s="279"/>
      <c r="F114" s="300" t="s">
        <v>347</v>
      </c>
      <c r="G114" s="279"/>
      <c r="H114" s="279" t="s">
        <v>391</v>
      </c>
      <c r="I114" s="279" t="s">
        <v>381</v>
      </c>
      <c r="J114" s="279"/>
      <c r="K114" s="292"/>
    </row>
    <row r="115" ht="15" customHeight="1">
      <c r="B115" s="301"/>
      <c r="C115" s="279" t="s">
        <v>57</v>
      </c>
      <c r="D115" s="279"/>
      <c r="E115" s="279"/>
      <c r="F115" s="300" t="s">
        <v>347</v>
      </c>
      <c r="G115" s="279"/>
      <c r="H115" s="279" t="s">
        <v>392</v>
      </c>
      <c r="I115" s="279" t="s">
        <v>393</v>
      </c>
      <c r="J115" s="279"/>
      <c r="K115" s="292"/>
    </row>
    <row r="116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ht="18.75" customHeight="1">
      <c r="B117" s="311"/>
      <c r="C117" s="275"/>
      <c r="D117" s="275"/>
      <c r="E117" s="275"/>
      <c r="F117" s="312"/>
      <c r="G117" s="275"/>
      <c r="H117" s="275"/>
      <c r="I117" s="275"/>
      <c r="J117" s="275"/>
      <c r="K117" s="311"/>
    </row>
    <row r="118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ht="45" customHeight="1">
      <c r="B120" s="316"/>
      <c r="C120" s="269" t="s">
        <v>394</v>
      </c>
      <c r="D120" s="269"/>
      <c r="E120" s="269"/>
      <c r="F120" s="269"/>
      <c r="G120" s="269"/>
      <c r="H120" s="269"/>
      <c r="I120" s="269"/>
      <c r="J120" s="269"/>
      <c r="K120" s="317"/>
    </row>
    <row r="121" ht="17.25" customHeight="1">
      <c r="B121" s="318"/>
      <c r="C121" s="293" t="s">
        <v>341</v>
      </c>
      <c r="D121" s="293"/>
      <c r="E121" s="293"/>
      <c r="F121" s="293" t="s">
        <v>342</v>
      </c>
      <c r="G121" s="294"/>
      <c r="H121" s="293" t="s">
        <v>103</v>
      </c>
      <c r="I121" s="293" t="s">
        <v>57</v>
      </c>
      <c r="J121" s="293" t="s">
        <v>343</v>
      </c>
      <c r="K121" s="319"/>
    </row>
    <row r="122" ht="17.25" customHeight="1">
      <c r="B122" s="318"/>
      <c r="C122" s="295" t="s">
        <v>344</v>
      </c>
      <c r="D122" s="295"/>
      <c r="E122" s="295"/>
      <c r="F122" s="296" t="s">
        <v>345</v>
      </c>
      <c r="G122" s="297"/>
      <c r="H122" s="295"/>
      <c r="I122" s="295"/>
      <c r="J122" s="295" t="s">
        <v>346</v>
      </c>
      <c r="K122" s="319"/>
    </row>
    <row r="123" ht="5.25" customHeight="1">
      <c r="B123" s="320"/>
      <c r="C123" s="298"/>
      <c r="D123" s="298"/>
      <c r="E123" s="298"/>
      <c r="F123" s="298"/>
      <c r="G123" s="279"/>
      <c r="H123" s="298"/>
      <c r="I123" s="298"/>
      <c r="J123" s="298"/>
      <c r="K123" s="321"/>
    </row>
    <row r="124" ht="15" customHeight="1">
      <c r="B124" s="320"/>
      <c r="C124" s="279" t="s">
        <v>350</v>
      </c>
      <c r="D124" s="298"/>
      <c r="E124" s="298"/>
      <c r="F124" s="300" t="s">
        <v>347</v>
      </c>
      <c r="G124" s="279"/>
      <c r="H124" s="279" t="s">
        <v>386</v>
      </c>
      <c r="I124" s="279" t="s">
        <v>349</v>
      </c>
      <c r="J124" s="279">
        <v>120</v>
      </c>
      <c r="K124" s="322"/>
    </row>
    <row r="125" ht="15" customHeight="1">
      <c r="B125" s="320"/>
      <c r="C125" s="279" t="s">
        <v>395</v>
      </c>
      <c r="D125" s="279"/>
      <c r="E125" s="279"/>
      <c r="F125" s="300" t="s">
        <v>347</v>
      </c>
      <c r="G125" s="279"/>
      <c r="H125" s="279" t="s">
        <v>396</v>
      </c>
      <c r="I125" s="279" t="s">
        <v>349</v>
      </c>
      <c r="J125" s="279" t="s">
        <v>397</v>
      </c>
      <c r="K125" s="322"/>
    </row>
    <row r="126" ht="15" customHeight="1">
      <c r="B126" s="320"/>
      <c r="C126" s="279" t="s">
        <v>296</v>
      </c>
      <c r="D126" s="279"/>
      <c r="E126" s="279"/>
      <c r="F126" s="300" t="s">
        <v>347</v>
      </c>
      <c r="G126" s="279"/>
      <c r="H126" s="279" t="s">
        <v>398</v>
      </c>
      <c r="I126" s="279" t="s">
        <v>349</v>
      </c>
      <c r="J126" s="279" t="s">
        <v>397</v>
      </c>
      <c r="K126" s="322"/>
    </row>
    <row r="127" ht="15" customHeight="1">
      <c r="B127" s="320"/>
      <c r="C127" s="279" t="s">
        <v>358</v>
      </c>
      <c r="D127" s="279"/>
      <c r="E127" s="279"/>
      <c r="F127" s="300" t="s">
        <v>353</v>
      </c>
      <c r="G127" s="279"/>
      <c r="H127" s="279" t="s">
        <v>359</v>
      </c>
      <c r="I127" s="279" t="s">
        <v>349</v>
      </c>
      <c r="J127" s="279">
        <v>15</v>
      </c>
      <c r="K127" s="322"/>
    </row>
    <row r="128" ht="15" customHeight="1">
      <c r="B128" s="320"/>
      <c r="C128" s="302" t="s">
        <v>360</v>
      </c>
      <c r="D128" s="302"/>
      <c r="E128" s="302"/>
      <c r="F128" s="303" t="s">
        <v>353</v>
      </c>
      <c r="G128" s="302"/>
      <c r="H128" s="302" t="s">
        <v>361</v>
      </c>
      <c r="I128" s="302" t="s">
        <v>349</v>
      </c>
      <c r="J128" s="302">
        <v>15</v>
      </c>
      <c r="K128" s="322"/>
    </row>
    <row r="129" ht="15" customHeight="1">
      <c r="B129" s="320"/>
      <c r="C129" s="302" t="s">
        <v>362</v>
      </c>
      <c r="D129" s="302"/>
      <c r="E129" s="302"/>
      <c r="F129" s="303" t="s">
        <v>353</v>
      </c>
      <c r="G129" s="302"/>
      <c r="H129" s="302" t="s">
        <v>363</v>
      </c>
      <c r="I129" s="302" t="s">
        <v>349</v>
      </c>
      <c r="J129" s="302">
        <v>20</v>
      </c>
      <c r="K129" s="322"/>
    </row>
    <row r="130" ht="15" customHeight="1">
      <c r="B130" s="320"/>
      <c r="C130" s="302" t="s">
        <v>364</v>
      </c>
      <c r="D130" s="302"/>
      <c r="E130" s="302"/>
      <c r="F130" s="303" t="s">
        <v>353</v>
      </c>
      <c r="G130" s="302"/>
      <c r="H130" s="302" t="s">
        <v>365</v>
      </c>
      <c r="I130" s="302" t="s">
        <v>349</v>
      </c>
      <c r="J130" s="302">
        <v>20</v>
      </c>
      <c r="K130" s="322"/>
    </row>
    <row r="131" ht="15" customHeight="1">
      <c r="B131" s="320"/>
      <c r="C131" s="279" t="s">
        <v>352</v>
      </c>
      <c r="D131" s="279"/>
      <c r="E131" s="279"/>
      <c r="F131" s="300" t="s">
        <v>353</v>
      </c>
      <c r="G131" s="279"/>
      <c r="H131" s="279" t="s">
        <v>386</v>
      </c>
      <c r="I131" s="279" t="s">
        <v>349</v>
      </c>
      <c r="J131" s="279">
        <v>50</v>
      </c>
      <c r="K131" s="322"/>
    </row>
    <row r="132" ht="15" customHeight="1">
      <c r="B132" s="320"/>
      <c r="C132" s="279" t="s">
        <v>366</v>
      </c>
      <c r="D132" s="279"/>
      <c r="E132" s="279"/>
      <c r="F132" s="300" t="s">
        <v>353</v>
      </c>
      <c r="G132" s="279"/>
      <c r="H132" s="279" t="s">
        <v>386</v>
      </c>
      <c r="I132" s="279" t="s">
        <v>349</v>
      </c>
      <c r="J132" s="279">
        <v>50</v>
      </c>
      <c r="K132" s="322"/>
    </row>
    <row r="133" ht="15" customHeight="1">
      <c r="B133" s="320"/>
      <c r="C133" s="279" t="s">
        <v>372</v>
      </c>
      <c r="D133" s="279"/>
      <c r="E133" s="279"/>
      <c r="F133" s="300" t="s">
        <v>353</v>
      </c>
      <c r="G133" s="279"/>
      <c r="H133" s="279" t="s">
        <v>386</v>
      </c>
      <c r="I133" s="279" t="s">
        <v>349</v>
      </c>
      <c r="J133" s="279">
        <v>50</v>
      </c>
      <c r="K133" s="322"/>
    </row>
    <row r="134" ht="15" customHeight="1">
      <c r="B134" s="320"/>
      <c r="C134" s="279" t="s">
        <v>374</v>
      </c>
      <c r="D134" s="279"/>
      <c r="E134" s="279"/>
      <c r="F134" s="300" t="s">
        <v>353</v>
      </c>
      <c r="G134" s="279"/>
      <c r="H134" s="279" t="s">
        <v>386</v>
      </c>
      <c r="I134" s="279" t="s">
        <v>349</v>
      </c>
      <c r="J134" s="279">
        <v>50</v>
      </c>
      <c r="K134" s="322"/>
    </row>
    <row r="135" ht="15" customHeight="1">
      <c r="B135" s="320"/>
      <c r="C135" s="279" t="s">
        <v>108</v>
      </c>
      <c r="D135" s="279"/>
      <c r="E135" s="279"/>
      <c r="F135" s="300" t="s">
        <v>353</v>
      </c>
      <c r="G135" s="279"/>
      <c r="H135" s="279" t="s">
        <v>399</v>
      </c>
      <c r="I135" s="279" t="s">
        <v>349</v>
      </c>
      <c r="J135" s="279">
        <v>255</v>
      </c>
      <c r="K135" s="322"/>
    </row>
    <row r="136" ht="15" customHeight="1">
      <c r="B136" s="320"/>
      <c r="C136" s="279" t="s">
        <v>376</v>
      </c>
      <c r="D136" s="279"/>
      <c r="E136" s="279"/>
      <c r="F136" s="300" t="s">
        <v>347</v>
      </c>
      <c r="G136" s="279"/>
      <c r="H136" s="279" t="s">
        <v>400</v>
      </c>
      <c r="I136" s="279" t="s">
        <v>378</v>
      </c>
      <c r="J136" s="279"/>
      <c r="K136" s="322"/>
    </row>
    <row r="137" ht="15" customHeight="1">
      <c r="B137" s="320"/>
      <c r="C137" s="279" t="s">
        <v>379</v>
      </c>
      <c r="D137" s="279"/>
      <c r="E137" s="279"/>
      <c r="F137" s="300" t="s">
        <v>347</v>
      </c>
      <c r="G137" s="279"/>
      <c r="H137" s="279" t="s">
        <v>401</v>
      </c>
      <c r="I137" s="279" t="s">
        <v>381</v>
      </c>
      <c r="J137" s="279"/>
      <c r="K137" s="322"/>
    </row>
    <row r="138" ht="15" customHeight="1">
      <c r="B138" s="320"/>
      <c r="C138" s="279" t="s">
        <v>382</v>
      </c>
      <c r="D138" s="279"/>
      <c r="E138" s="279"/>
      <c r="F138" s="300" t="s">
        <v>347</v>
      </c>
      <c r="G138" s="279"/>
      <c r="H138" s="279" t="s">
        <v>382</v>
      </c>
      <c r="I138" s="279" t="s">
        <v>381</v>
      </c>
      <c r="J138" s="279"/>
      <c r="K138" s="322"/>
    </row>
    <row r="139" ht="15" customHeight="1">
      <c r="B139" s="320"/>
      <c r="C139" s="279" t="s">
        <v>38</v>
      </c>
      <c r="D139" s="279"/>
      <c r="E139" s="279"/>
      <c r="F139" s="300" t="s">
        <v>347</v>
      </c>
      <c r="G139" s="279"/>
      <c r="H139" s="279" t="s">
        <v>402</v>
      </c>
      <c r="I139" s="279" t="s">
        <v>381</v>
      </c>
      <c r="J139" s="279"/>
      <c r="K139" s="322"/>
    </row>
    <row r="140" ht="15" customHeight="1">
      <c r="B140" s="320"/>
      <c r="C140" s="279" t="s">
        <v>403</v>
      </c>
      <c r="D140" s="279"/>
      <c r="E140" s="279"/>
      <c r="F140" s="300" t="s">
        <v>347</v>
      </c>
      <c r="G140" s="279"/>
      <c r="H140" s="279" t="s">
        <v>404</v>
      </c>
      <c r="I140" s="279" t="s">
        <v>381</v>
      </c>
      <c r="J140" s="279"/>
      <c r="K140" s="322"/>
    </row>
    <row r="14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ht="18.75" customHeight="1">
      <c r="B142" s="275"/>
      <c r="C142" s="275"/>
      <c r="D142" s="275"/>
      <c r="E142" s="275"/>
      <c r="F142" s="312"/>
      <c r="G142" s="275"/>
      <c r="H142" s="275"/>
      <c r="I142" s="275"/>
      <c r="J142" s="275"/>
      <c r="K142" s="275"/>
    </row>
    <row r="143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ht="45" customHeight="1">
      <c r="B145" s="290"/>
      <c r="C145" s="291" t="s">
        <v>405</v>
      </c>
      <c r="D145" s="291"/>
      <c r="E145" s="291"/>
      <c r="F145" s="291"/>
      <c r="G145" s="291"/>
      <c r="H145" s="291"/>
      <c r="I145" s="291"/>
      <c r="J145" s="291"/>
      <c r="K145" s="292"/>
    </row>
    <row r="146" ht="17.25" customHeight="1">
      <c r="B146" s="290"/>
      <c r="C146" s="293" t="s">
        <v>341</v>
      </c>
      <c r="D146" s="293"/>
      <c r="E146" s="293"/>
      <c r="F146" s="293" t="s">
        <v>342</v>
      </c>
      <c r="G146" s="294"/>
      <c r="H146" s="293" t="s">
        <v>103</v>
      </c>
      <c r="I146" s="293" t="s">
        <v>57</v>
      </c>
      <c r="J146" s="293" t="s">
        <v>343</v>
      </c>
      <c r="K146" s="292"/>
    </row>
    <row r="147" ht="17.25" customHeight="1">
      <c r="B147" s="290"/>
      <c r="C147" s="295" t="s">
        <v>344</v>
      </c>
      <c r="D147" s="295"/>
      <c r="E147" s="295"/>
      <c r="F147" s="296" t="s">
        <v>345</v>
      </c>
      <c r="G147" s="297"/>
      <c r="H147" s="295"/>
      <c r="I147" s="295"/>
      <c r="J147" s="295" t="s">
        <v>346</v>
      </c>
      <c r="K147" s="292"/>
    </row>
    <row r="148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ht="15" customHeight="1">
      <c r="B149" s="301"/>
      <c r="C149" s="326" t="s">
        <v>350</v>
      </c>
      <c r="D149" s="279"/>
      <c r="E149" s="279"/>
      <c r="F149" s="327" t="s">
        <v>347</v>
      </c>
      <c r="G149" s="279"/>
      <c r="H149" s="326" t="s">
        <v>386</v>
      </c>
      <c r="I149" s="326" t="s">
        <v>349</v>
      </c>
      <c r="J149" s="326">
        <v>120</v>
      </c>
      <c r="K149" s="322"/>
    </row>
    <row r="150" ht="15" customHeight="1">
      <c r="B150" s="301"/>
      <c r="C150" s="326" t="s">
        <v>395</v>
      </c>
      <c r="D150" s="279"/>
      <c r="E150" s="279"/>
      <c r="F150" s="327" t="s">
        <v>347</v>
      </c>
      <c r="G150" s="279"/>
      <c r="H150" s="326" t="s">
        <v>406</v>
      </c>
      <c r="I150" s="326" t="s">
        <v>349</v>
      </c>
      <c r="J150" s="326" t="s">
        <v>397</v>
      </c>
      <c r="K150" s="322"/>
    </row>
    <row r="151" ht="15" customHeight="1">
      <c r="B151" s="301"/>
      <c r="C151" s="326" t="s">
        <v>296</v>
      </c>
      <c r="D151" s="279"/>
      <c r="E151" s="279"/>
      <c r="F151" s="327" t="s">
        <v>347</v>
      </c>
      <c r="G151" s="279"/>
      <c r="H151" s="326" t="s">
        <v>407</v>
      </c>
      <c r="I151" s="326" t="s">
        <v>349</v>
      </c>
      <c r="J151" s="326" t="s">
        <v>397</v>
      </c>
      <c r="K151" s="322"/>
    </row>
    <row r="152" ht="15" customHeight="1">
      <c r="B152" s="301"/>
      <c r="C152" s="326" t="s">
        <v>352</v>
      </c>
      <c r="D152" s="279"/>
      <c r="E152" s="279"/>
      <c r="F152" s="327" t="s">
        <v>353</v>
      </c>
      <c r="G152" s="279"/>
      <c r="H152" s="326" t="s">
        <v>386</v>
      </c>
      <c r="I152" s="326" t="s">
        <v>349</v>
      </c>
      <c r="J152" s="326">
        <v>50</v>
      </c>
      <c r="K152" s="322"/>
    </row>
    <row r="153" ht="15" customHeight="1">
      <c r="B153" s="301"/>
      <c r="C153" s="326" t="s">
        <v>355</v>
      </c>
      <c r="D153" s="279"/>
      <c r="E153" s="279"/>
      <c r="F153" s="327" t="s">
        <v>347</v>
      </c>
      <c r="G153" s="279"/>
      <c r="H153" s="326" t="s">
        <v>386</v>
      </c>
      <c r="I153" s="326" t="s">
        <v>357</v>
      </c>
      <c r="J153" s="326"/>
      <c r="K153" s="322"/>
    </row>
    <row r="154" ht="15" customHeight="1">
      <c r="B154" s="301"/>
      <c r="C154" s="326" t="s">
        <v>366</v>
      </c>
      <c r="D154" s="279"/>
      <c r="E154" s="279"/>
      <c r="F154" s="327" t="s">
        <v>353</v>
      </c>
      <c r="G154" s="279"/>
      <c r="H154" s="326" t="s">
        <v>386</v>
      </c>
      <c r="I154" s="326" t="s">
        <v>349</v>
      </c>
      <c r="J154" s="326">
        <v>50</v>
      </c>
      <c r="K154" s="322"/>
    </row>
    <row r="155" ht="15" customHeight="1">
      <c r="B155" s="301"/>
      <c r="C155" s="326" t="s">
        <v>374</v>
      </c>
      <c r="D155" s="279"/>
      <c r="E155" s="279"/>
      <c r="F155" s="327" t="s">
        <v>353</v>
      </c>
      <c r="G155" s="279"/>
      <c r="H155" s="326" t="s">
        <v>386</v>
      </c>
      <c r="I155" s="326" t="s">
        <v>349</v>
      </c>
      <c r="J155" s="326">
        <v>50</v>
      </c>
      <c r="K155" s="322"/>
    </row>
    <row r="156" ht="15" customHeight="1">
      <c r="B156" s="301"/>
      <c r="C156" s="326" t="s">
        <v>372</v>
      </c>
      <c r="D156" s="279"/>
      <c r="E156" s="279"/>
      <c r="F156" s="327" t="s">
        <v>353</v>
      </c>
      <c r="G156" s="279"/>
      <c r="H156" s="326" t="s">
        <v>386</v>
      </c>
      <c r="I156" s="326" t="s">
        <v>349</v>
      </c>
      <c r="J156" s="326">
        <v>50</v>
      </c>
      <c r="K156" s="322"/>
    </row>
    <row r="157" ht="15" customHeight="1">
      <c r="B157" s="301"/>
      <c r="C157" s="326" t="s">
        <v>87</v>
      </c>
      <c r="D157" s="279"/>
      <c r="E157" s="279"/>
      <c r="F157" s="327" t="s">
        <v>347</v>
      </c>
      <c r="G157" s="279"/>
      <c r="H157" s="326" t="s">
        <v>408</v>
      </c>
      <c r="I157" s="326" t="s">
        <v>349</v>
      </c>
      <c r="J157" s="326" t="s">
        <v>409</v>
      </c>
      <c r="K157" s="322"/>
    </row>
    <row r="158" ht="15" customHeight="1">
      <c r="B158" s="301"/>
      <c r="C158" s="326" t="s">
        <v>410</v>
      </c>
      <c r="D158" s="279"/>
      <c r="E158" s="279"/>
      <c r="F158" s="327" t="s">
        <v>347</v>
      </c>
      <c r="G158" s="279"/>
      <c r="H158" s="326" t="s">
        <v>411</v>
      </c>
      <c r="I158" s="326" t="s">
        <v>381</v>
      </c>
      <c r="J158" s="326"/>
      <c r="K158" s="322"/>
    </row>
    <row r="159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ht="18.75" customHeight="1">
      <c r="B160" s="275"/>
      <c r="C160" s="279"/>
      <c r="D160" s="279"/>
      <c r="E160" s="279"/>
      <c r="F160" s="300"/>
      <c r="G160" s="279"/>
      <c r="H160" s="279"/>
      <c r="I160" s="279"/>
      <c r="J160" s="279"/>
      <c r="K160" s="275"/>
    </row>
    <row r="16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ht="7.5" customHeight="1">
      <c r="B162" s="265"/>
      <c r="C162" s="266"/>
      <c r="D162" s="266"/>
      <c r="E162" s="266"/>
      <c r="F162" s="266"/>
      <c r="G162" s="266"/>
      <c r="H162" s="266"/>
      <c r="I162" s="266"/>
      <c r="J162" s="266"/>
      <c r="K162" s="267"/>
    </row>
    <row r="163" ht="45" customHeight="1">
      <c r="B163" s="268"/>
      <c r="C163" s="269" t="s">
        <v>412</v>
      </c>
      <c r="D163" s="269"/>
      <c r="E163" s="269"/>
      <c r="F163" s="269"/>
      <c r="G163" s="269"/>
      <c r="H163" s="269"/>
      <c r="I163" s="269"/>
      <c r="J163" s="269"/>
      <c r="K163" s="270"/>
    </row>
    <row r="164" ht="17.25" customHeight="1">
      <c r="B164" s="268"/>
      <c r="C164" s="293" t="s">
        <v>341</v>
      </c>
      <c r="D164" s="293"/>
      <c r="E164" s="293"/>
      <c r="F164" s="293" t="s">
        <v>342</v>
      </c>
      <c r="G164" s="330"/>
      <c r="H164" s="331" t="s">
        <v>103</v>
      </c>
      <c r="I164" s="331" t="s">
        <v>57</v>
      </c>
      <c r="J164" s="293" t="s">
        <v>343</v>
      </c>
      <c r="K164" s="270"/>
    </row>
    <row r="165" ht="17.25" customHeight="1">
      <c r="B165" s="271"/>
      <c r="C165" s="295" t="s">
        <v>344</v>
      </c>
      <c r="D165" s="295"/>
      <c r="E165" s="295"/>
      <c r="F165" s="296" t="s">
        <v>345</v>
      </c>
      <c r="G165" s="332"/>
      <c r="H165" s="333"/>
      <c r="I165" s="333"/>
      <c r="J165" s="295" t="s">
        <v>346</v>
      </c>
      <c r="K165" s="273"/>
    </row>
    <row r="166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ht="15" customHeight="1">
      <c r="B167" s="301"/>
      <c r="C167" s="279" t="s">
        <v>350</v>
      </c>
      <c r="D167" s="279"/>
      <c r="E167" s="279"/>
      <c r="F167" s="300" t="s">
        <v>347</v>
      </c>
      <c r="G167" s="279"/>
      <c r="H167" s="279" t="s">
        <v>386</v>
      </c>
      <c r="I167" s="279" t="s">
        <v>349</v>
      </c>
      <c r="J167" s="279">
        <v>120</v>
      </c>
      <c r="K167" s="322"/>
    </row>
    <row r="168" ht="15" customHeight="1">
      <c r="B168" s="301"/>
      <c r="C168" s="279" t="s">
        <v>395</v>
      </c>
      <c r="D168" s="279"/>
      <c r="E168" s="279"/>
      <c r="F168" s="300" t="s">
        <v>347</v>
      </c>
      <c r="G168" s="279"/>
      <c r="H168" s="279" t="s">
        <v>396</v>
      </c>
      <c r="I168" s="279" t="s">
        <v>349</v>
      </c>
      <c r="J168" s="279" t="s">
        <v>397</v>
      </c>
      <c r="K168" s="322"/>
    </row>
    <row r="169" ht="15" customHeight="1">
      <c r="B169" s="301"/>
      <c r="C169" s="279" t="s">
        <v>296</v>
      </c>
      <c r="D169" s="279"/>
      <c r="E169" s="279"/>
      <c r="F169" s="300" t="s">
        <v>347</v>
      </c>
      <c r="G169" s="279"/>
      <c r="H169" s="279" t="s">
        <v>413</v>
      </c>
      <c r="I169" s="279" t="s">
        <v>349</v>
      </c>
      <c r="J169" s="279" t="s">
        <v>397</v>
      </c>
      <c r="K169" s="322"/>
    </row>
    <row r="170" ht="15" customHeight="1">
      <c r="B170" s="301"/>
      <c r="C170" s="279" t="s">
        <v>352</v>
      </c>
      <c r="D170" s="279"/>
      <c r="E170" s="279"/>
      <c r="F170" s="300" t="s">
        <v>353</v>
      </c>
      <c r="G170" s="279"/>
      <c r="H170" s="279" t="s">
        <v>413</v>
      </c>
      <c r="I170" s="279" t="s">
        <v>349</v>
      </c>
      <c r="J170" s="279">
        <v>50</v>
      </c>
      <c r="K170" s="322"/>
    </row>
    <row r="171" ht="15" customHeight="1">
      <c r="B171" s="301"/>
      <c r="C171" s="279" t="s">
        <v>355</v>
      </c>
      <c r="D171" s="279"/>
      <c r="E171" s="279"/>
      <c r="F171" s="300" t="s">
        <v>347</v>
      </c>
      <c r="G171" s="279"/>
      <c r="H171" s="279" t="s">
        <v>413</v>
      </c>
      <c r="I171" s="279" t="s">
        <v>357</v>
      </c>
      <c r="J171" s="279"/>
      <c r="K171" s="322"/>
    </row>
    <row r="172" ht="15" customHeight="1">
      <c r="B172" s="301"/>
      <c r="C172" s="279" t="s">
        <v>366</v>
      </c>
      <c r="D172" s="279"/>
      <c r="E172" s="279"/>
      <c r="F172" s="300" t="s">
        <v>353</v>
      </c>
      <c r="G172" s="279"/>
      <c r="H172" s="279" t="s">
        <v>413</v>
      </c>
      <c r="I172" s="279" t="s">
        <v>349</v>
      </c>
      <c r="J172" s="279">
        <v>50</v>
      </c>
      <c r="K172" s="322"/>
    </row>
    <row r="173" ht="15" customHeight="1">
      <c r="B173" s="301"/>
      <c r="C173" s="279" t="s">
        <v>374</v>
      </c>
      <c r="D173" s="279"/>
      <c r="E173" s="279"/>
      <c r="F173" s="300" t="s">
        <v>353</v>
      </c>
      <c r="G173" s="279"/>
      <c r="H173" s="279" t="s">
        <v>413</v>
      </c>
      <c r="I173" s="279" t="s">
        <v>349</v>
      </c>
      <c r="J173" s="279">
        <v>50</v>
      </c>
      <c r="K173" s="322"/>
    </row>
    <row r="174" ht="15" customHeight="1">
      <c r="B174" s="301"/>
      <c r="C174" s="279" t="s">
        <v>372</v>
      </c>
      <c r="D174" s="279"/>
      <c r="E174" s="279"/>
      <c r="F174" s="300" t="s">
        <v>353</v>
      </c>
      <c r="G174" s="279"/>
      <c r="H174" s="279" t="s">
        <v>413</v>
      </c>
      <c r="I174" s="279" t="s">
        <v>349</v>
      </c>
      <c r="J174" s="279">
        <v>50</v>
      </c>
      <c r="K174" s="322"/>
    </row>
    <row r="175" ht="15" customHeight="1">
      <c r="B175" s="301"/>
      <c r="C175" s="279" t="s">
        <v>102</v>
      </c>
      <c r="D175" s="279"/>
      <c r="E175" s="279"/>
      <c r="F175" s="300" t="s">
        <v>347</v>
      </c>
      <c r="G175" s="279"/>
      <c r="H175" s="279" t="s">
        <v>414</v>
      </c>
      <c r="I175" s="279" t="s">
        <v>415</v>
      </c>
      <c r="J175" s="279"/>
      <c r="K175" s="322"/>
    </row>
    <row r="176" ht="15" customHeight="1">
      <c r="B176" s="301"/>
      <c r="C176" s="279" t="s">
        <v>57</v>
      </c>
      <c r="D176" s="279"/>
      <c r="E176" s="279"/>
      <c r="F176" s="300" t="s">
        <v>347</v>
      </c>
      <c r="G176" s="279"/>
      <c r="H176" s="279" t="s">
        <v>416</v>
      </c>
      <c r="I176" s="279" t="s">
        <v>417</v>
      </c>
      <c r="J176" s="279">
        <v>1</v>
      </c>
      <c r="K176" s="322"/>
    </row>
    <row r="177" ht="15" customHeight="1">
      <c r="B177" s="301"/>
      <c r="C177" s="279" t="s">
        <v>53</v>
      </c>
      <c r="D177" s="279"/>
      <c r="E177" s="279"/>
      <c r="F177" s="300" t="s">
        <v>347</v>
      </c>
      <c r="G177" s="279"/>
      <c r="H177" s="279" t="s">
        <v>418</v>
      </c>
      <c r="I177" s="279" t="s">
        <v>349</v>
      </c>
      <c r="J177" s="279">
        <v>20</v>
      </c>
      <c r="K177" s="322"/>
    </row>
    <row r="178" ht="15" customHeight="1">
      <c r="B178" s="301"/>
      <c r="C178" s="279" t="s">
        <v>103</v>
      </c>
      <c r="D178" s="279"/>
      <c r="E178" s="279"/>
      <c r="F178" s="300" t="s">
        <v>347</v>
      </c>
      <c r="G178" s="279"/>
      <c r="H178" s="279" t="s">
        <v>419</v>
      </c>
      <c r="I178" s="279" t="s">
        <v>349</v>
      </c>
      <c r="J178" s="279">
        <v>255</v>
      </c>
      <c r="K178" s="322"/>
    </row>
    <row r="179" ht="15" customHeight="1">
      <c r="B179" s="301"/>
      <c r="C179" s="279" t="s">
        <v>104</v>
      </c>
      <c r="D179" s="279"/>
      <c r="E179" s="279"/>
      <c r="F179" s="300" t="s">
        <v>347</v>
      </c>
      <c r="G179" s="279"/>
      <c r="H179" s="279" t="s">
        <v>312</v>
      </c>
      <c r="I179" s="279" t="s">
        <v>349</v>
      </c>
      <c r="J179" s="279">
        <v>10</v>
      </c>
      <c r="K179" s="322"/>
    </row>
    <row r="180" ht="15" customHeight="1">
      <c r="B180" s="301"/>
      <c r="C180" s="279" t="s">
        <v>105</v>
      </c>
      <c r="D180" s="279"/>
      <c r="E180" s="279"/>
      <c r="F180" s="300" t="s">
        <v>347</v>
      </c>
      <c r="G180" s="279"/>
      <c r="H180" s="279" t="s">
        <v>420</v>
      </c>
      <c r="I180" s="279" t="s">
        <v>381</v>
      </c>
      <c r="J180" s="279"/>
      <c r="K180" s="322"/>
    </row>
    <row r="181" ht="15" customHeight="1">
      <c r="B181" s="301"/>
      <c r="C181" s="279" t="s">
        <v>421</v>
      </c>
      <c r="D181" s="279"/>
      <c r="E181" s="279"/>
      <c r="F181" s="300" t="s">
        <v>347</v>
      </c>
      <c r="G181" s="279"/>
      <c r="H181" s="279" t="s">
        <v>422</v>
      </c>
      <c r="I181" s="279" t="s">
        <v>381</v>
      </c>
      <c r="J181" s="279"/>
      <c r="K181" s="322"/>
    </row>
    <row r="182" ht="15" customHeight="1">
      <c r="B182" s="301"/>
      <c r="C182" s="279" t="s">
        <v>410</v>
      </c>
      <c r="D182" s="279"/>
      <c r="E182" s="279"/>
      <c r="F182" s="300" t="s">
        <v>347</v>
      </c>
      <c r="G182" s="279"/>
      <c r="H182" s="279" t="s">
        <v>423</v>
      </c>
      <c r="I182" s="279" t="s">
        <v>381</v>
      </c>
      <c r="J182" s="279"/>
      <c r="K182" s="322"/>
    </row>
    <row r="183" ht="15" customHeight="1">
      <c r="B183" s="301"/>
      <c r="C183" s="279" t="s">
        <v>107</v>
      </c>
      <c r="D183" s="279"/>
      <c r="E183" s="279"/>
      <c r="F183" s="300" t="s">
        <v>353</v>
      </c>
      <c r="G183" s="279"/>
      <c r="H183" s="279" t="s">
        <v>424</v>
      </c>
      <c r="I183" s="279" t="s">
        <v>349</v>
      </c>
      <c r="J183" s="279">
        <v>50</v>
      </c>
      <c r="K183" s="322"/>
    </row>
    <row r="184" ht="15" customHeight="1">
      <c r="B184" s="301"/>
      <c r="C184" s="279" t="s">
        <v>425</v>
      </c>
      <c r="D184" s="279"/>
      <c r="E184" s="279"/>
      <c r="F184" s="300" t="s">
        <v>353</v>
      </c>
      <c r="G184" s="279"/>
      <c r="H184" s="279" t="s">
        <v>426</v>
      </c>
      <c r="I184" s="279" t="s">
        <v>427</v>
      </c>
      <c r="J184" s="279"/>
      <c r="K184" s="322"/>
    </row>
    <row r="185" ht="15" customHeight="1">
      <c r="B185" s="301"/>
      <c r="C185" s="279" t="s">
        <v>428</v>
      </c>
      <c r="D185" s="279"/>
      <c r="E185" s="279"/>
      <c r="F185" s="300" t="s">
        <v>353</v>
      </c>
      <c r="G185" s="279"/>
      <c r="H185" s="279" t="s">
        <v>429</v>
      </c>
      <c r="I185" s="279" t="s">
        <v>427</v>
      </c>
      <c r="J185" s="279"/>
      <c r="K185" s="322"/>
    </row>
    <row r="186" ht="15" customHeight="1">
      <c r="B186" s="301"/>
      <c r="C186" s="279" t="s">
        <v>430</v>
      </c>
      <c r="D186" s="279"/>
      <c r="E186" s="279"/>
      <c r="F186" s="300" t="s">
        <v>353</v>
      </c>
      <c r="G186" s="279"/>
      <c r="H186" s="279" t="s">
        <v>431</v>
      </c>
      <c r="I186" s="279" t="s">
        <v>427</v>
      </c>
      <c r="J186" s="279"/>
      <c r="K186" s="322"/>
    </row>
    <row r="187" ht="15" customHeight="1">
      <c r="B187" s="301"/>
      <c r="C187" s="334" t="s">
        <v>432</v>
      </c>
      <c r="D187" s="279"/>
      <c r="E187" s="279"/>
      <c r="F187" s="300" t="s">
        <v>353</v>
      </c>
      <c r="G187" s="279"/>
      <c r="H187" s="279" t="s">
        <v>433</v>
      </c>
      <c r="I187" s="279" t="s">
        <v>434</v>
      </c>
      <c r="J187" s="335" t="s">
        <v>435</v>
      </c>
      <c r="K187" s="322"/>
    </row>
    <row r="188" ht="15" customHeight="1">
      <c r="B188" s="301"/>
      <c r="C188" s="285" t="s">
        <v>42</v>
      </c>
      <c r="D188" s="279"/>
      <c r="E188" s="279"/>
      <c r="F188" s="300" t="s">
        <v>347</v>
      </c>
      <c r="G188" s="279"/>
      <c r="H188" s="275" t="s">
        <v>436</v>
      </c>
      <c r="I188" s="279" t="s">
        <v>437</v>
      </c>
      <c r="J188" s="279"/>
      <c r="K188" s="322"/>
    </row>
    <row r="189" ht="15" customHeight="1">
      <c r="B189" s="301"/>
      <c r="C189" s="285" t="s">
        <v>438</v>
      </c>
      <c r="D189" s="279"/>
      <c r="E189" s="279"/>
      <c r="F189" s="300" t="s">
        <v>347</v>
      </c>
      <c r="G189" s="279"/>
      <c r="H189" s="279" t="s">
        <v>439</v>
      </c>
      <c r="I189" s="279" t="s">
        <v>381</v>
      </c>
      <c r="J189" s="279"/>
      <c r="K189" s="322"/>
    </row>
    <row r="190" ht="15" customHeight="1">
      <c r="B190" s="301"/>
      <c r="C190" s="285" t="s">
        <v>440</v>
      </c>
      <c r="D190" s="279"/>
      <c r="E190" s="279"/>
      <c r="F190" s="300" t="s">
        <v>347</v>
      </c>
      <c r="G190" s="279"/>
      <c r="H190" s="279" t="s">
        <v>441</v>
      </c>
      <c r="I190" s="279" t="s">
        <v>381</v>
      </c>
      <c r="J190" s="279"/>
      <c r="K190" s="322"/>
    </row>
    <row r="191" ht="15" customHeight="1">
      <c r="B191" s="301"/>
      <c r="C191" s="285" t="s">
        <v>442</v>
      </c>
      <c r="D191" s="279"/>
      <c r="E191" s="279"/>
      <c r="F191" s="300" t="s">
        <v>353</v>
      </c>
      <c r="G191" s="279"/>
      <c r="H191" s="279" t="s">
        <v>443</v>
      </c>
      <c r="I191" s="279" t="s">
        <v>381</v>
      </c>
      <c r="J191" s="279"/>
      <c r="K191" s="322"/>
    </row>
    <row r="192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ht="18.75" customHeight="1">
      <c r="B193" s="275"/>
      <c r="C193" s="279"/>
      <c r="D193" s="279"/>
      <c r="E193" s="279"/>
      <c r="F193" s="300"/>
      <c r="G193" s="279"/>
      <c r="H193" s="279"/>
      <c r="I193" s="279"/>
      <c r="J193" s="279"/>
      <c r="K193" s="275"/>
    </row>
    <row r="194" ht="18.75" customHeight="1">
      <c r="B194" s="275"/>
      <c r="C194" s="279"/>
      <c r="D194" s="279"/>
      <c r="E194" s="279"/>
      <c r="F194" s="300"/>
      <c r="G194" s="279"/>
      <c r="H194" s="279"/>
      <c r="I194" s="279"/>
      <c r="J194" s="279"/>
      <c r="K194" s="275"/>
    </row>
    <row r="195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ht="13.5">
      <c r="B196" s="265"/>
      <c r="C196" s="266"/>
      <c r="D196" s="266"/>
      <c r="E196" s="266"/>
      <c r="F196" s="266"/>
      <c r="G196" s="266"/>
      <c r="H196" s="266"/>
      <c r="I196" s="266"/>
      <c r="J196" s="266"/>
      <c r="K196" s="267"/>
    </row>
    <row r="197" ht="21">
      <c r="B197" s="268"/>
      <c r="C197" s="269" t="s">
        <v>444</v>
      </c>
      <c r="D197" s="269"/>
      <c r="E197" s="269"/>
      <c r="F197" s="269"/>
      <c r="G197" s="269"/>
      <c r="H197" s="269"/>
      <c r="I197" s="269"/>
      <c r="J197" s="269"/>
      <c r="K197" s="270"/>
    </row>
    <row r="198" ht="25.5" customHeight="1">
      <c r="B198" s="268"/>
      <c r="C198" s="337" t="s">
        <v>445</v>
      </c>
      <c r="D198" s="337"/>
      <c r="E198" s="337"/>
      <c r="F198" s="337" t="s">
        <v>446</v>
      </c>
      <c r="G198" s="338"/>
      <c r="H198" s="337" t="s">
        <v>447</v>
      </c>
      <c r="I198" s="337"/>
      <c r="J198" s="337"/>
      <c r="K198" s="270"/>
    </row>
    <row r="199" ht="5.25" customHeight="1">
      <c r="B199" s="301"/>
      <c r="C199" s="298"/>
      <c r="D199" s="298"/>
      <c r="E199" s="298"/>
      <c r="F199" s="298"/>
      <c r="G199" s="279"/>
      <c r="H199" s="298"/>
      <c r="I199" s="298"/>
      <c r="J199" s="298"/>
      <c r="K199" s="322"/>
    </row>
    <row r="200" ht="15" customHeight="1">
      <c r="B200" s="301"/>
      <c r="C200" s="279" t="s">
        <v>437</v>
      </c>
      <c r="D200" s="279"/>
      <c r="E200" s="279"/>
      <c r="F200" s="300" t="s">
        <v>43</v>
      </c>
      <c r="G200" s="279"/>
      <c r="H200" s="279" t="s">
        <v>448</v>
      </c>
      <c r="I200" s="279"/>
      <c r="J200" s="279"/>
      <c r="K200" s="322"/>
    </row>
    <row r="201" ht="15" customHeight="1">
      <c r="B201" s="301"/>
      <c r="C201" s="307"/>
      <c r="D201" s="279"/>
      <c r="E201" s="279"/>
      <c r="F201" s="300" t="s">
        <v>44</v>
      </c>
      <c r="G201" s="279"/>
      <c r="H201" s="279" t="s">
        <v>449</v>
      </c>
      <c r="I201" s="279"/>
      <c r="J201" s="279"/>
      <c r="K201" s="322"/>
    </row>
    <row r="202" ht="15" customHeight="1">
      <c r="B202" s="301"/>
      <c r="C202" s="307"/>
      <c r="D202" s="279"/>
      <c r="E202" s="279"/>
      <c r="F202" s="300" t="s">
        <v>47</v>
      </c>
      <c r="G202" s="279"/>
      <c r="H202" s="279" t="s">
        <v>450</v>
      </c>
      <c r="I202" s="279"/>
      <c r="J202" s="279"/>
      <c r="K202" s="322"/>
    </row>
    <row r="203" ht="15" customHeight="1">
      <c r="B203" s="301"/>
      <c r="C203" s="279"/>
      <c r="D203" s="279"/>
      <c r="E203" s="279"/>
      <c r="F203" s="300" t="s">
        <v>45</v>
      </c>
      <c r="G203" s="279"/>
      <c r="H203" s="279" t="s">
        <v>451</v>
      </c>
      <c r="I203" s="279"/>
      <c r="J203" s="279"/>
      <c r="K203" s="322"/>
    </row>
    <row r="204" ht="15" customHeight="1">
      <c r="B204" s="301"/>
      <c r="C204" s="279"/>
      <c r="D204" s="279"/>
      <c r="E204" s="279"/>
      <c r="F204" s="300" t="s">
        <v>46</v>
      </c>
      <c r="G204" s="279"/>
      <c r="H204" s="279" t="s">
        <v>452</v>
      </c>
      <c r="I204" s="279"/>
      <c r="J204" s="279"/>
      <c r="K204" s="322"/>
    </row>
    <row r="205" ht="15" customHeight="1">
      <c r="B205" s="301"/>
      <c r="C205" s="279"/>
      <c r="D205" s="279"/>
      <c r="E205" s="279"/>
      <c r="F205" s="300"/>
      <c r="G205" s="279"/>
      <c r="H205" s="279"/>
      <c r="I205" s="279"/>
      <c r="J205" s="279"/>
      <c r="K205" s="322"/>
    </row>
    <row r="206" ht="15" customHeight="1">
      <c r="B206" s="301"/>
      <c r="C206" s="279" t="s">
        <v>393</v>
      </c>
      <c r="D206" s="279"/>
      <c r="E206" s="279"/>
      <c r="F206" s="300" t="s">
        <v>76</v>
      </c>
      <c r="G206" s="279"/>
      <c r="H206" s="279" t="s">
        <v>453</v>
      </c>
      <c r="I206" s="279"/>
      <c r="J206" s="279"/>
      <c r="K206" s="322"/>
    </row>
    <row r="207" ht="15" customHeight="1">
      <c r="B207" s="301"/>
      <c r="C207" s="307"/>
      <c r="D207" s="279"/>
      <c r="E207" s="279"/>
      <c r="F207" s="300" t="s">
        <v>291</v>
      </c>
      <c r="G207" s="279"/>
      <c r="H207" s="279" t="s">
        <v>292</v>
      </c>
      <c r="I207" s="279"/>
      <c r="J207" s="279"/>
      <c r="K207" s="322"/>
    </row>
    <row r="208" ht="15" customHeight="1">
      <c r="B208" s="301"/>
      <c r="C208" s="279"/>
      <c r="D208" s="279"/>
      <c r="E208" s="279"/>
      <c r="F208" s="300" t="s">
        <v>289</v>
      </c>
      <c r="G208" s="279"/>
      <c r="H208" s="279" t="s">
        <v>454</v>
      </c>
      <c r="I208" s="279"/>
      <c r="J208" s="279"/>
      <c r="K208" s="322"/>
    </row>
    <row r="209" ht="15" customHeight="1">
      <c r="B209" s="339"/>
      <c r="C209" s="307"/>
      <c r="D209" s="307"/>
      <c r="E209" s="307"/>
      <c r="F209" s="300" t="s">
        <v>293</v>
      </c>
      <c r="G209" s="285"/>
      <c r="H209" s="326" t="s">
        <v>294</v>
      </c>
      <c r="I209" s="326"/>
      <c r="J209" s="326"/>
      <c r="K209" s="340"/>
    </row>
    <row r="210" ht="15" customHeight="1">
      <c r="B210" s="339"/>
      <c r="C210" s="307"/>
      <c r="D210" s="307"/>
      <c r="E210" s="307"/>
      <c r="F210" s="300" t="s">
        <v>239</v>
      </c>
      <c r="G210" s="285"/>
      <c r="H210" s="326" t="s">
        <v>269</v>
      </c>
      <c r="I210" s="326"/>
      <c r="J210" s="326"/>
      <c r="K210" s="340"/>
    </row>
    <row r="211" ht="15" customHeight="1">
      <c r="B211" s="339"/>
      <c r="C211" s="307"/>
      <c r="D211" s="307"/>
      <c r="E211" s="307"/>
      <c r="F211" s="341"/>
      <c r="G211" s="285"/>
      <c r="H211" s="342"/>
      <c r="I211" s="342"/>
      <c r="J211" s="342"/>
      <c r="K211" s="340"/>
    </row>
    <row r="212" ht="15" customHeight="1">
      <c r="B212" s="339"/>
      <c r="C212" s="279" t="s">
        <v>417</v>
      </c>
      <c r="D212" s="307"/>
      <c r="E212" s="307"/>
      <c r="F212" s="300">
        <v>1</v>
      </c>
      <c r="G212" s="285"/>
      <c r="H212" s="326" t="s">
        <v>455</v>
      </c>
      <c r="I212" s="326"/>
      <c r="J212" s="326"/>
      <c r="K212" s="340"/>
    </row>
    <row r="213" ht="15" customHeight="1">
      <c r="B213" s="339"/>
      <c r="C213" s="307"/>
      <c r="D213" s="307"/>
      <c r="E213" s="307"/>
      <c r="F213" s="300">
        <v>2</v>
      </c>
      <c r="G213" s="285"/>
      <c r="H213" s="326" t="s">
        <v>456</v>
      </c>
      <c r="I213" s="326"/>
      <c r="J213" s="326"/>
      <c r="K213" s="340"/>
    </row>
    <row r="214" ht="15" customHeight="1">
      <c r="B214" s="339"/>
      <c r="C214" s="307"/>
      <c r="D214" s="307"/>
      <c r="E214" s="307"/>
      <c r="F214" s="300">
        <v>3</v>
      </c>
      <c r="G214" s="285"/>
      <c r="H214" s="326" t="s">
        <v>457</v>
      </c>
      <c r="I214" s="326"/>
      <c r="J214" s="326"/>
      <c r="K214" s="340"/>
    </row>
    <row r="215" ht="15" customHeight="1">
      <c r="B215" s="339"/>
      <c r="C215" s="307"/>
      <c r="D215" s="307"/>
      <c r="E215" s="307"/>
      <c r="F215" s="300">
        <v>4</v>
      </c>
      <c r="G215" s="285"/>
      <c r="H215" s="326" t="s">
        <v>458</v>
      </c>
      <c r="I215" s="326"/>
      <c r="J215" s="326"/>
      <c r="K215" s="340"/>
    </row>
    <row r="216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Vítězslav Marek</dc:creator>
  <cp:lastModifiedBy>Ing. Vítězslav Marek</cp:lastModifiedBy>
  <dcterms:created xsi:type="dcterms:W3CDTF">2018-11-06T11:57:25Z</dcterms:created>
  <dcterms:modified xsi:type="dcterms:W3CDTF">2018-11-06T11:57:28Z</dcterms:modified>
</cp:coreProperties>
</file>