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Tom záloha\Projekty 2021\VD Josefův důl - koupelna\"/>
    </mc:Choice>
  </mc:AlternateContent>
  <xr:revisionPtr revIDLastSave="0" documentId="13_ncr:40019_{A1F60059-3576-4965-A907-6427E8425EFD}" xr6:coauthVersionLast="47" xr6:coauthVersionMax="47" xr10:uidLastSave="{00000000-0000-0000-0000-000000000000}"/>
  <bookViews>
    <workbookView xWindow="-120" yWindow="-120" windowWidth="29040" windowHeight="1644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Pol'!$A$1:$U$88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39" i="1"/>
  <c r="F39" i="1"/>
  <c r="G78" i="12"/>
  <c r="AC78" i="12"/>
  <c r="AD7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K10" i="12"/>
  <c r="U10" i="12"/>
  <c r="G11" i="12"/>
  <c r="I11" i="12"/>
  <c r="I10" i="12" s="1"/>
  <c r="K11" i="12"/>
  <c r="M11" i="12"/>
  <c r="O11" i="12"/>
  <c r="Q11" i="12"/>
  <c r="Q10" i="12" s="1"/>
  <c r="U11" i="12"/>
  <c r="G12" i="12"/>
  <c r="G10" i="12" s="1"/>
  <c r="I12" i="12"/>
  <c r="K12" i="12"/>
  <c r="O12" i="12"/>
  <c r="O10" i="12" s="1"/>
  <c r="Q12" i="12"/>
  <c r="U12" i="12"/>
  <c r="I13" i="12"/>
  <c r="O13" i="12"/>
  <c r="Q13" i="12"/>
  <c r="G14" i="12"/>
  <c r="G13" i="12" s="1"/>
  <c r="I14" i="12"/>
  <c r="K14" i="12"/>
  <c r="K13" i="12" s="1"/>
  <c r="M14" i="12"/>
  <c r="M13" i="12" s="1"/>
  <c r="O14" i="12"/>
  <c r="Q14" i="12"/>
  <c r="U14" i="12"/>
  <c r="U13" i="12" s="1"/>
  <c r="G16" i="12"/>
  <c r="G15" i="12" s="1"/>
  <c r="I16" i="12"/>
  <c r="I15" i="12" s="1"/>
  <c r="K16" i="12"/>
  <c r="O16" i="12"/>
  <c r="O15" i="12" s="1"/>
  <c r="Q16" i="12"/>
  <c r="Q15" i="12" s="1"/>
  <c r="U16" i="12"/>
  <c r="G17" i="12"/>
  <c r="M17" i="12" s="1"/>
  <c r="I17" i="12"/>
  <c r="K17" i="12"/>
  <c r="K15" i="12" s="1"/>
  <c r="O17" i="12"/>
  <c r="Q17" i="12"/>
  <c r="U17" i="12"/>
  <c r="U15" i="12" s="1"/>
  <c r="G18" i="12"/>
  <c r="I18" i="12"/>
  <c r="K18" i="12"/>
  <c r="M18" i="12"/>
  <c r="O18" i="12"/>
  <c r="Q18" i="12"/>
  <c r="U18" i="12"/>
  <c r="K19" i="12"/>
  <c r="U19" i="12"/>
  <c r="G20" i="12"/>
  <c r="G19" i="12" s="1"/>
  <c r="I20" i="12"/>
  <c r="I19" i="12" s="1"/>
  <c r="K20" i="12"/>
  <c r="O20" i="12"/>
  <c r="O19" i="12" s="1"/>
  <c r="Q20" i="12"/>
  <c r="Q19" i="12" s="1"/>
  <c r="U20" i="12"/>
  <c r="I21" i="12"/>
  <c r="Q21" i="12"/>
  <c r="G22" i="12"/>
  <c r="I22" i="12"/>
  <c r="K22" i="12"/>
  <c r="K21" i="12" s="1"/>
  <c r="M22" i="12"/>
  <c r="M21" i="12" s="1"/>
  <c r="O22" i="12"/>
  <c r="Q22" i="12"/>
  <c r="U22" i="12"/>
  <c r="U21" i="12" s="1"/>
  <c r="G23" i="12"/>
  <c r="G21" i="12" s="1"/>
  <c r="I23" i="12"/>
  <c r="K23" i="12"/>
  <c r="M23" i="12"/>
  <c r="O23" i="12"/>
  <c r="O21" i="12" s="1"/>
  <c r="Q23" i="12"/>
  <c r="U23" i="12"/>
  <c r="G24" i="12"/>
  <c r="M24" i="12" s="1"/>
  <c r="I24" i="12"/>
  <c r="K24" i="12"/>
  <c r="O24" i="12"/>
  <c r="Q24" i="12"/>
  <c r="U24" i="12"/>
  <c r="G26" i="12"/>
  <c r="I26" i="12"/>
  <c r="K26" i="12"/>
  <c r="K25" i="12" s="1"/>
  <c r="M26" i="12"/>
  <c r="M25" i="12" s="1"/>
  <c r="O26" i="12"/>
  <c r="Q26" i="12"/>
  <c r="U26" i="12"/>
  <c r="U25" i="12" s="1"/>
  <c r="G27" i="12"/>
  <c r="G25" i="12" s="1"/>
  <c r="I27" i="12"/>
  <c r="K27" i="12"/>
  <c r="M27" i="12"/>
  <c r="O27" i="12"/>
  <c r="O25" i="12" s="1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I25" i="12" s="1"/>
  <c r="K29" i="12"/>
  <c r="O29" i="12"/>
  <c r="Q29" i="12"/>
  <c r="Q25" i="12" s="1"/>
  <c r="U29" i="12"/>
  <c r="G30" i="12"/>
  <c r="I30" i="12"/>
  <c r="K30" i="12"/>
  <c r="M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7" i="12"/>
  <c r="M37" i="12" s="1"/>
  <c r="I37" i="12"/>
  <c r="I36" i="12" s="1"/>
  <c r="K37" i="12"/>
  <c r="K36" i="12" s="1"/>
  <c r="O37" i="12"/>
  <c r="Q37" i="12"/>
  <c r="Q36" i="12" s="1"/>
  <c r="U37" i="12"/>
  <c r="U36" i="12" s="1"/>
  <c r="G38" i="12"/>
  <c r="I38" i="12"/>
  <c r="K38" i="12"/>
  <c r="M38" i="12"/>
  <c r="O38" i="12"/>
  <c r="Q38" i="12"/>
  <c r="U38" i="12"/>
  <c r="G39" i="12"/>
  <c r="I39" i="12"/>
  <c r="K39" i="12"/>
  <c r="M39" i="12"/>
  <c r="O39" i="12"/>
  <c r="Q39" i="12"/>
  <c r="U39" i="12"/>
  <c r="G40" i="12"/>
  <c r="G36" i="12" s="1"/>
  <c r="I40" i="12"/>
  <c r="K40" i="12"/>
  <c r="O40" i="12"/>
  <c r="O36" i="12" s="1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6" i="12"/>
  <c r="I46" i="12"/>
  <c r="K46" i="12"/>
  <c r="K45" i="12" s="1"/>
  <c r="M46" i="12"/>
  <c r="M45" i="12" s="1"/>
  <c r="O46" i="12"/>
  <c r="Q46" i="12"/>
  <c r="U46" i="12"/>
  <c r="U45" i="12" s="1"/>
  <c r="G47" i="12"/>
  <c r="G45" i="12" s="1"/>
  <c r="I47" i="12"/>
  <c r="K47" i="12"/>
  <c r="M47" i="12"/>
  <c r="O47" i="12"/>
  <c r="O45" i="12" s="1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I45" i="12" s="1"/>
  <c r="K49" i="12"/>
  <c r="O49" i="12"/>
  <c r="Q49" i="12"/>
  <c r="Q45" i="12" s="1"/>
  <c r="U49" i="12"/>
  <c r="K50" i="12"/>
  <c r="U50" i="12"/>
  <c r="G51" i="12"/>
  <c r="G50" i="12" s="1"/>
  <c r="I51" i="12"/>
  <c r="K51" i="12"/>
  <c r="M51" i="12"/>
  <c r="O51" i="12"/>
  <c r="O50" i="12" s="1"/>
  <c r="Q51" i="12"/>
  <c r="U51" i="12"/>
  <c r="G52" i="12"/>
  <c r="M52" i="12" s="1"/>
  <c r="I52" i="12"/>
  <c r="I50" i="12" s="1"/>
  <c r="K52" i="12"/>
  <c r="O52" i="12"/>
  <c r="Q52" i="12"/>
  <c r="Q50" i="12" s="1"/>
  <c r="U52" i="12"/>
  <c r="G54" i="12"/>
  <c r="I54" i="12"/>
  <c r="K54" i="12"/>
  <c r="K53" i="12" s="1"/>
  <c r="M54" i="12"/>
  <c r="O54" i="12"/>
  <c r="Q54" i="12"/>
  <c r="U54" i="12"/>
  <c r="U53" i="12" s="1"/>
  <c r="G55" i="12"/>
  <c r="G53" i="12" s="1"/>
  <c r="I55" i="12"/>
  <c r="K55" i="12"/>
  <c r="M55" i="12"/>
  <c r="O55" i="12"/>
  <c r="O53" i="12" s="1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I53" i="12" s="1"/>
  <c r="K57" i="12"/>
  <c r="O57" i="12"/>
  <c r="Q57" i="12"/>
  <c r="Q53" i="12" s="1"/>
  <c r="U57" i="12"/>
  <c r="G58" i="12"/>
  <c r="I58" i="12"/>
  <c r="K58" i="12"/>
  <c r="M58" i="12"/>
  <c r="O58" i="12"/>
  <c r="Q58" i="12"/>
  <c r="U58" i="12"/>
  <c r="G59" i="12"/>
  <c r="I59" i="12"/>
  <c r="K59" i="12"/>
  <c r="M59" i="12"/>
  <c r="O59" i="12"/>
  <c r="Q59" i="12"/>
  <c r="U59" i="12"/>
  <c r="G60" i="12"/>
  <c r="O60" i="12"/>
  <c r="G61" i="12"/>
  <c r="M61" i="12" s="1"/>
  <c r="M60" i="12" s="1"/>
  <c r="I61" i="12"/>
  <c r="I60" i="12" s="1"/>
  <c r="K61" i="12"/>
  <c r="K60" i="12" s="1"/>
  <c r="O61" i="12"/>
  <c r="Q61" i="12"/>
  <c r="Q60" i="12" s="1"/>
  <c r="U61" i="12"/>
  <c r="U60" i="12" s="1"/>
  <c r="K62" i="12"/>
  <c r="U62" i="12"/>
  <c r="G63" i="12"/>
  <c r="G62" i="12" s="1"/>
  <c r="I63" i="12"/>
  <c r="K63" i="12"/>
  <c r="M63" i="12"/>
  <c r="O63" i="12"/>
  <c r="O62" i="12" s="1"/>
  <c r="Q63" i="12"/>
  <c r="U63" i="12"/>
  <c r="G64" i="12"/>
  <c r="M64" i="12" s="1"/>
  <c r="I64" i="12"/>
  <c r="I62" i="12" s="1"/>
  <c r="K64" i="12"/>
  <c r="O64" i="12"/>
  <c r="Q64" i="12"/>
  <c r="Q62" i="12" s="1"/>
  <c r="U64" i="12"/>
  <c r="G65" i="12"/>
  <c r="I65" i="12"/>
  <c r="O65" i="12"/>
  <c r="Q65" i="12"/>
  <c r="G66" i="12"/>
  <c r="I66" i="12"/>
  <c r="K66" i="12"/>
  <c r="K65" i="12" s="1"/>
  <c r="M66" i="12"/>
  <c r="M65" i="12" s="1"/>
  <c r="O66" i="12"/>
  <c r="Q66" i="12"/>
  <c r="U66" i="12"/>
  <c r="U65" i="12" s="1"/>
  <c r="G68" i="12"/>
  <c r="G67" i="12" s="1"/>
  <c r="I68" i="12"/>
  <c r="I67" i="12" s="1"/>
  <c r="K68" i="12"/>
  <c r="O68" i="12"/>
  <c r="O67" i="12" s="1"/>
  <c r="Q68" i="12"/>
  <c r="Q67" i="12" s="1"/>
  <c r="U68" i="12"/>
  <c r="G69" i="12"/>
  <c r="M69" i="12" s="1"/>
  <c r="I69" i="12"/>
  <c r="K69" i="12"/>
  <c r="K67" i="12" s="1"/>
  <c r="O69" i="12"/>
  <c r="Q69" i="12"/>
  <c r="U69" i="12"/>
  <c r="U67" i="12" s="1"/>
  <c r="G70" i="12"/>
  <c r="I70" i="12"/>
  <c r="K70" i="12"/>
  <c r="M70" i="12"/>
  <c r="O70" i="12"/>
  <c r="Q70" i="12"/>
  <c r="U70" i="12"/>
  <c r="K71" i="12"/>
  <c r="U71" i="12"/>
  <c r="G72" i="12"/>
  <c r="G71" i="12" s="1"/>
  <c r="I72" i="12"/>
  <c r="I71" i="12" s="1"/>
  <c r="K72" i="12"/>
  <c r="O72" i="12"/>
  <c r="O71" i="12" s="1"/>
  <c r="Q72" i="12"/>
  <c r="Q71" i="12" s="1"/>
  <c r="U72" i="12"/>
  <c r="I73" i="12"/>
  <c r="Q73" i="12"/>
  <c r="G74" i="12"/>
  <c r="I74" i="12"/>
  <c r="K74" i="12"/>
  <c r="K73" i="12" s="1"/>
  <c r="M74" i="12"/>
  <c r="M73" i="12" s="1"/>
  <c r="O74" i="12"/>
  <c r="Q74" i="12"/>
  <c r="U74" i="12"/>
  <c r="U73" i="12" s="1"/>
  <c r="G75" i="12"/>
  <c r="G73" i="12" s="1"/>
  <c r="I75" i="12"/>
  <c r="K75" i="12"/>
  <c r="M75" i="12"/>
  <c r="O75" i="12"/>
  <c r="O73" i="12" s="1"/>
  <c r="Q75" i="12"/>
  <c r="U75" i="12"/>
  <c r="G76" i="12"/>
  <c r="M76" i="12" s="1"/>
  <c r="I76" i="12"/>
  <c r="K76" i="12"/>
  <c r="O76" i="12"/>
  <c r="Q76" i="12"/>
  <c r="U76" i="12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G66" i="1"/>
  <c r="H66" i="1"/>
  <c r="I66" i="1"/>
  <c r="AZ43" i="1"/>
  <c r="G27" i="1"/>
  <c r="F40" i="1"/>
  <c r="G40" i="1"/>
  <c r="G25" i="1" s="1"/>
  <c r="H40" i="1"/>
  <c r="I40" i="1"/>
  <c r="J39" i="1" s="1"/>
  <c r="J40" i="1" s="1"/>
  <c r="I39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8" i="1" l="1"/>
  <c r="G23" i="1"/>
  <c r="G29" i="1" s="1"/>
  <c r="M50" i="12"/>
  <c r="M62" i="12"/>
  <c r="M10" i="12"/>
  <c r="M53" i="12"/>
  <c r="M68" i="12"/>
  <c r="M67" i="12" s="1"/>
  <c r="M40" i="12"/>
  <c r="M36" i="12" s="1"/>
  <c r="M20" i="12"/>
  <c r="M19" i="12" s="1"/>
  <c r="M16" i="12"/>
  <c r="M15" i="12" s="1"/>
  <c r="M12" i="12"/>
  <c r="M72" i="12"/>
  <c r="M71" i="12" s="1"/>
  <c r="I21" i="1"/>
  <c r="G21" i="1"/>
  <c r="E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<sst xmlns="http://schemas.openxmlformats.org/spreadsheetml/2006/main" count="449" uniqueCount="236">
  <si>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</si>
  <si>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</si>
  <si>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</si>
  <si>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</si>
  <si>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</si>
  <si>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</si>
  <si>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</si>
  <si>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</si>
  <si>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</si>
  <si>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</si>
  <si>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</si>
  <si>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</si>
  <si>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</si>
  <si>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</si>
  <si>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</si>
  <si>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</si>
  <si>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</si>
  <si>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</si>
  <si>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</si>
  <si>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</si>
  <si>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</si>
  <si>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</si>
  <si>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</si>
  <si>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</si>
  <si>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</si>
  <si>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</si>
  <si>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</si>
  <si>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</si>
  <si>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</si>
  <si>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</si>
  <si>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</si>
  <si>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</si>
  <si>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</si>
  <si>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</si>
  <si>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</si>
  <si>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</si>
  <si>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</si>
  <si>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</si>
  <si>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</si>
  <si>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</si>
  <si>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</si>
  <si>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</si>
  <si>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</si>
  <si>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</si>
  <si>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</si>
  <si>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VD Josefův Důl, rekonstrukce koupelny v domku hrázného</t>
  </si>
  <si>
    <t>Povodí Labe, státní podnik</t>
  </si>
  <si>
    <t>Víta Nejedlého 951/8</t>
  </si>
  <si>
    <t>Hradec Králové-Slezské Předměstí</t>
  </si>
  <si>
    <t>50003</t>
  </si>
  <si>
    <t>70890005</t>
  </si>
  <si>
    <t>CZ70890005</t>
  </si>
  <si>
    <t>Celkem za stavbu</t>
  </si>
  <si>
    <t>CZK</t>
  </si>
  <si>
    <t xml:space="preserve">Popis rozpočtu:  - </t>
  </si>
  <si>
    <t>Jedná se o rekonstrukci koupelny v domku hrázného.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</si>
  <si>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</si>
  <si>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</si>
  <si>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</si>
  <si>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</si>
  <si>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</si>
  <si>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</si>
  <si>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</si>
  <si>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</si>
  <si>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97</t>
  </si>
  <si>
    <t>Prorážení otvorů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</si>
  <si>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</si>
  <si>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</si>
  <si>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</si>
  <si>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</si>
  <si>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</si>
  <si>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</si>
  <si>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</si>
  <si>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</si>
  <si>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</si>
  <si>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</si>
  <si>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</si>
  <si>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</si>
  <si>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</si>
  <si>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</si>
  <si>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</si>
  <si>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</si>
  <si>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</si>
  <si>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</si>
  <si>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</si>
  <si>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</si>
  <si>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</si>
  <si>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</si>
  <si>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</si>
  <si>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</si>
  <si>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</si>
  <si>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</si>
  <si>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</si>
  <si>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</si>
  <si>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</si>
  <si>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</si>
  <si>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</si>
  <si>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</si>
  <si>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</si>
  <si>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</si>
  <si>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</si>
  <si>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</si>
  <si>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</si>
  <si>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</si>
  <si>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</si>
  <si>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</si>
  <si>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</si>
  <si>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</si>
  <si>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</si>
  <si>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</si>
  <si>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</si>
  <si>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</si>
  <si>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</si>
  <si>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</si>
  <si>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</si>
  <si>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</si>
  <si>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</si>
  <si>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</si>
  <si>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</si>
  <si>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342267111RT3</t>
  </si>
  <si>
    <t>Obklad WC sádrokartonem třístranný do 0,5/0,5m, desky standard impreg. 2xtl. 12,5 mm</t>
  </si>
  <si>
    <t>m</t>
  </si>
  <si>
    <t>POL1_0</t>
  </si>
  <si>
    <t>612100037RA0</t>
  </si>
  <si>
    <t>Oprava omítek stěn vnitřních cem. ocelí hlazených</t>
  </si>
  <si>
    <t>m2</t>
  </si>
  <si>
    <t>POL2_0</t>
  </si>
  <si>
    <t>612100030RA0</t>
  </si>
  <si>
    <t>Omítka stěn vnitřní vápenocementová štuková</t>
  </si>
  <si>
    <t>632418104RT3</t>
  </si>
  <si>
    <t>978500010RA0</t>
  </si>
  <si>
    <t>Odsekání vnitřních obkladů</t>
  </si>
  <si>
    <t>979100011RAB</t>
  </si>
  <si>
    <t>Odvoz suti a vyb.hmot do 15 km, vnitrost. 15 m, svislá doprava z 2.NP ručním nošením</t>
  </si>
  <si>
    <t>t</t>
  </si>
  <si>
    <t>970051025R00</t>
  </si>
  <si>
    <t>Vrtání jádrové do ŽB d 25 mm</t>
  </si>
  <si>
    <t>711212002RT3</t>
  </si>
  <si>
    <t>721200010RAA</t>
  </si>
  <si>
    <t>Demontáž svislého potrubí litinového, do DN 200, s vysekáním ze zdi</t>
  </si>
  <si>
    <t>721200002RA0</t>
  </si>
  <si>
    <t>Kanalizace vnitřní odpadní PP, D 110 x 2,7 mm</t>
  </si>
  <si>
    <t>721200001RA0</t>
  </si>
  <si>
    <t>Kanalizace vnitřní připojovací, PP, D 50x1,8 mm</t>
  </si>
  <si>
    <t>722200010RAA</t>
  </si>
  <si>
    <t>Demontáž potrubí ocelového do DN 50, s vysekáním ze zdi</t>
  </si>
  <si>
    <t>722300011RA0</t>
  </si>
  <si>
    <t>722300013RA0</t>
  </si>
  <si>
    <t>722290822R00</t>
  </si>
  <si>
    <t>Přesun vybouraných hmot - vodovody, H 6 - 12 m</t>
  </si>
  <si>
    <t>722181214RT7</t>
  </si>
  <si>
    <t>722181214RT8</t>
  </si>
  <si>
    <t>722181214RT6</t>
  </si>
  <si>
    <t>998722102R00</t>
  </si>
  <si>
    <t>Přesun hmot pro vnitřní vodovod, výšky do 12 m</t>
  </si>
  <si>
    <t>722290234R00</t>
  </si>
  <si>
    <t xml:space="preserve">Proplach a dezinfekce vodovod.potrubí </t>
  </si>
  <si>
    <t>725290010RA0</t>
  </si>
  <si>
    <t>Demontáž klozetu včetně splachovací nádrže</t>
  </si>
  <si>
    <t>kus</t>
  </si>
  <si>
    <t>725829201RT1</t>
  </si>
  <si>
    <t>Montáž baterie umyv.a dřezové nástěnné chromové, včetně dodávky pákové baterie</t>
  </si>
  <si>
    <t>725290020RA0</t>
  </si>
  <si>
    <t>Demontáž umyvadla včetně baterie a konzol</t>
  </si>
  <si>
    <t>725290030RA0</t>
  </si>
  <si>
    <t>Demontáž vany, včetně baterie a obezdění</t>
  </si>
  <si>
    <t>725100001RA0</t>
  </si>
  <si>
    <t>Umyvadlo, baterie, zápachová uzávěrka</t>
  </si>
  <si>
    <t>725100003RA0</t>
  </si>
  <si>
    <t>Vana, baterie, zápachová uzávěrka, obezdění</t>
  </si>
  <si>
    <t>725100009RA0</t>
  </si>
  <si>
    <t>Závěsné WC - předstěnový modul</t>
  </si>
  <si>
    <t>28600901R</t>
  </si>
  <si>
    <t>POL3_0</t>
  </si>
  <si>
    <t>733200010RA0</t>
  </si>
  <si>
    <t>Demontáž potrubí ocelového do DN 40</t>
  </si>
  <si>
    <t>733175111R00</t>
  </si>
  <si>
    <t>Montáž tvarovek plast polyf.svař.jeden spoj D 16mm</t>
  </si>
  <si>
    <t>998733103R00</t>
  </si>
  <si>
    <t>Přesun hmot pro rozvody potrubí, výšky do 24 m</t>
  </si>
  <si>
    <t>733174211R00</t>
  </si>
  <si>
    <t>Montáž potrubí z plastů rovné polyf. svař. D 16 mm</t>
  </si>
  <si>
    <t>734226122RT2</t>
  </si>
  <si>
    <t>998734101R00</t>
  </si>
  <si>
    <t>Přesun hmot pro armatury, výšky do 6 m</t>
  </si>
  <si>
    <t>735151821R00</t>
  </si>
  <si>
    <t>Demontáž otopných těles panelových 2řadých,1500 mm</t>
  </si>
  <si>
    <t>735161812R00</t>
  </si>
  <si>
    <t>Demontáž otopných těles trubk.Al-lamel.2660 mm</t>
  </si>
  <si>
    <t>735291800R00</t>
  </si>
  <si>
    <t>Demontáž konzol otopných těles do odpadu</t>
  </si>
  <si>
    <t>735171334R00</t>
  </si>
  <si>
    <t>735179110R00</t>
  </si>
  <si>
    <t>Montáž otopných těles koupelnových (žebříků)</t>
  </si>
  <si>
    <t>735890802R00</t>
  </si>
  <si>
    <t>Přemístění demont. hmot - otop. těles, H 6 - 12 m</t>
  </si>
  <si>
    <t>766000000R00</t>
  </si>
  <si>
    <t>Dodávka montáž koupel. umyvad. sestavy s osvětlení</t>
  </si>
  <si>
    <t>771990010RA0</t>
  </si>
  <si>
    <t>Vybourání keramické nebo teracové dlažby</t>
  </si>
  <si>
    <t>771575018RA0</t>
  </si>
  <si>
    <t>781475124RAA</t>
  </si>
  <si>
    <t>784900010RAB</t>
  </si>
  <si>
    <t>Odstranění stávajících maleb, oškrábáním</t>
  </si>
  <si>
    <t>784450010RAB</t>
  </si>
  <si>
    <t>54152510R</t>
  </si>
  <si>
    <t>Tyč topná typ 4206 9 021 1500 W  220 V</t>
  </si>
  <si>
    <t>210000000R00</t>
  </si>
  <si>
    <t>Rekonstrukce rozvodů - koupelna, bojler,, dokumentace skutečného provedení</t>
  </si>
  <si>
    <t>005231010R</t>
  </si>
  <si>
    <t>Revize</t>
  </si>
  <si>
    <t>Soubor</t>
  </si>
  <si>
    <t>1</t>
  </si>
  <si>
    <t>Zařízení staveniště</t>
  </si>
  <si>
    <t>pol</t>
  </si>
  <si>
    <t>2</t>
  </si>
  <si>
    <t>Dokumentace skutečného provedení</t>
  </si>
  <si>
    <t>pol.</t>
  </si>
  <si>
    <t/>
  </si>
  <si>
    <t>SUM</t>
  </si>
  <si>
    <t>POPUZIV</t>
  </si>
  <si>
    <t>END</t>
  </si>
  <si>
    <t>Potěr ze SMS , ruční zpracování, tl. 4 mm, např. Nivello 10 samonivelační, vč. Penetrace např. Grund</t>
  </si>
  <si>
    <t>Hydroizolační povlak - nátěr nebo stěrka, např. Mapelastic (fa Mapei), pružná hydroizolace tl. 2mm</t>
  </si>
  <si>
    <t>Vodovod, potrubí PPR - typ 3 např. Daplen PN 20, D 20 mm</t>
  </si>
  <si>
    <t>Vodovod, potrubí PPR - typ 3 např. Daplen PN 20, D 25 mm</t>
  </si>
  <si>
    <t>Vodovod, potrubí PPR - typ 3 např. Daplen PN 20, D 16 mm</t>
  </si>
  <si>
    <t>Izolace návleková např. MIRELON PRO tl. stěny 20 mm, vnitřní průměr 22 mm</t>
  </si>
  <si>
    <t>Izolace návlekovánapř.  MIRELON PRO tl. stěny 20 mm, vnitřní průměr 25 mm</t>
  </si>
  <si>
    <t>Izolace návleková např. MIRELON PRO tl. stěny 20 mm, vnitřní průměr 18 mm</t>
  </si>
  <si>
    <t xml:space="preserve">Trubka vícevrstvá např. PEXTHERM PEX/AL/PEX 16x2 mm, pro vodu, topení, vzduch </t>
  </si>
  <si>
    <t>Ventil term.rohový,vnitř.z.např. Heimeier STANDARD DN 15, s termostatickou hlavicí např. Heimeier K</t>
  </si>
  <si>
    <t>Těleso trub. Např. Koralux Linear Classic-M KLCM 1820.600</t>
  </si>
  <si>
    <t>Dlažba do tmele např. Mapei, nad 20 x 20 cm</t>
  </si>
  <si>
    <t>Obklad vnitřní keram.,izolace např. Mapei, do 30 x 30 cm, izolace např.  Mapegum WP, tmel např. Keraflex</t>
  </si>
  <si>
    <t>Malba z malíř. směsí jednobarevná s bílým stropem, dvojnásobná např. Primalex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</si>
</sst>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74" fontId="18" fillId="0" borderId="34" xfId="0" applyNumberFormat="1" applyFont="1" applyBorder="1" applyAlignment="1">
      <alignment vertical="top" shrinkToFit="1"/>
    </xf>
    <xf numFmtId="17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18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7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7" xfId="0" applyFont="1" applyBorder="1" applyAlignment="1">
      <alignment horizontal="center" vertical="top" shrinkToFit="1"/>
    </xf>
    <xf numFmtId="17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9"/>
  <sheetViews>
    <sheetView showGridLines="0" topLeftCell="B2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46</v>
      </c>
      <c r="E5" s="26"/>
      <c r="F5" s="26"/>
      <c r="G5" s="26"/>
      <c r="H5" s="28" t="s">
        <v>33</v>
      </c>
      <c r="I5" s="123" t="s">
        <v>50</v>
      </c>
      <c r="J5" s="11"/>
    </row>
    <row r="6" spans="1:15" ht="15.75" customHeight="1" x14ac:dyDescent="0.2">
      <c r="A6" s="4"/>
      <c r="B6" s="41"/>
      <c r="C6" s="26"/>
      <c r="D6" s="123" t="s">
        <v>47</v>
      </c>
      <c r="E6" s="26"/>
      <c r="F6" s="26"/>
      <c r="G6" s="26"/>
      <c r="H6" s="28" t="s">
        <v>34</v>
      </c>
      <c r="I6" s="123" t="s">
        <v>51</v>
      </c>
      <c r="J6" s="11"/>
    </row>
    <row r="7" spans="1:15" ht="15.75" customHeight="1" x14ac:dyDescent="0.2">
      <c r="A7" s="4"/>
      <c r="B7" s="42"/>
      <c r="C7" s="124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 t="s">
        <v>29</v>
      </c>
      <c r="F15" s="81"/>
      <c r="G15" s="82" t="s">
        <v>30</v>
      </c>
      <c r="H15" s="82"/>
      <c r="I15" s="82" t="s">
        <v>28</v>
      </c>
      <c r="J15" s="83"/>
    </row>
    <row r="16" spans="1:15" ht="23.25" customHeight="1" x14ac:dyDescent="0.2">
      <c r="A16" s="198" t="s">
        <v>23</v>
      </c>
      <c r="B16" s="199" t="s">
        <v>23</v>
      </c>
      <c r="C16" s="58"/>
      <c r="D16" s="59"/>
      <c r="E16" s="84">
        <f>SUMIF(F49:F65,A16,G49:G65)+SUMIF(F49:F65,"PSU",G49:G65)</f>
        <v>0</v>
      </c>
      <c r="F16" s="85"/>
      <c r="G16" s="84">
        <f>SUMIF(F49:F65,A16,H49:H65)+SUMIF(F49:F65,"PSU",H49:H65)</f>
        <v>0</v>
      </c>
      <c r="H16" s="85"/>
      <c r="I16" s="84">
        <f>SUMIF(F49:F65,A16,I49:I65)+SUMIF(F49:F65,"PSU",I49:I65)</f>
        <v>0</v>
      </c>
      <c r="J16" s="94"/>
    </row>
    <row r="17" spans="1:10" ht="23.25" customHeight="1" x14ac:dyDescent="0.2">
      <c r="A17" s="198" t="s">
        <v>24</v>
      </c>
      <c r="B17" s="199" t="s">
        <v>24</v>
      </c>
      <c r="C17" s="58"/>
      <c r="D17" s="59"/>
      <c r="E17" s="84">
        <f>SUMIF(F49:F65,A17,G49:G65)</f>
        <v>0</v>
      </c>
      <c r="F17" s="85"/>
      <c r="G17" s="84">
        <f>SUMIF(F49:F65,A17,H49:H65)</f>
        <v>0</v>
      </c>
      <c r="H17" s="85"/>
      <c r="I17" s="84">
        <f>SUMIF(F49:F65,A17,I49:I65)</f>
        <v>0</v>
      </c>
      <c r="J17" s="94"/>
    </row>
    <row r="18" spans="1:10" ht="23.25" customHeight="1" x14ac:dyDescent="0.2">
      <c r="A18" s="198" t="s">
        <v>25</v>
      </c>
      <c r="B18" s="199" t="s">
        <v>25</v>
      </c>
      <c r="C18" s="58"/>
      <c r="D18" s="59"/>
      <c r="E18" s="84">
        <f>SUMIF(F49:F65,A18,G49:G65)</f>
        <v>0</v>
      </c>
      <c r="F18" s="85"/>
      <c r="G18" s="84">
        <f>SUMIF(F49:F65,A18,H49:H65)</f>
        <v>0</v>
      </c>
      <c r="H18" s="85"/>
      <c r="I18" s="84">
        <f>SUMIF(F49:F65,A18,I49:I65)</f>
        <v>0</v>
      </c>
      <c r="J18" s="94"/>
    </row>
    <row r="19" spans="1:10" ht="23.25" customHeight="1" x14ac:dyDescent="0.2">
      <c r="A19" s="198" t="s">
        <v>90</v>
      </c>
      <c r="B19" s="199" t="s">
        <v>26</v>
      </c>
      <c r="C19" s="58"/>
      <c r="D19" s="59"/>
      <c r="E19" s="84">
        <f>SUMIF(F49:F65,A19,G49:G65)</f>
        <v>0</v>
      </c>
      <c r="F19" s="85"/>
      <c r="G19" s="84">
        <f>SUMIF(F49:F65,A19,H49:H65)</f>
        <v>0</v>
      </c>
      <c r="H19" s="85"/>
      <c r="I19" s="84">
        <f>SUMIF(F49:F65,A19,I49:I65)</f>
        <v>0</v>
      </c>
      <c r="J19" s="94"/>
    </row>
    <row r="20" spans="1:10" ht="23.25" customHeight="1" x14ac:dyDescent="0.2">
      <c r="A20" s="198" t="s">
        <v>91</v>
      </c>
      <c r="B20" s="199" t="s">
        <v>27</v>
      </c>
      <c r="C20" s="58"/>
      <c r="D20" s="59"/>
      <c r="E20" s="84">
        <f>SUMIF(F49:F65,A20,G49:G65)</f>
        <v>0</v>
      </c>
      <c r="F20" s="85"/>
      <c r="G20" s="84">
        <f>SUMIF(F49:F65,A20,H49:H65)</f>
        <v>0</v>
      </c>
      <c r="H20" s="85"/>
      <c r="I20" s="84">
        <f>SUMIF(F49:F65,A20,I49:I65)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>
        <f>SUM(E16:F20)</f>
        <v>0</v>
      </c>
      <c r="F21" s="96"/>
      <c r="G21" s="95">
        <f>SUM(G16:H20)</f>
        <v>0</v>
      </c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I23*E23/100</f>
        <v>0</v>
      </c>
      <c r="H24" s="99"/>
      <c r="I24" s="99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I25*E25/100</f>
        <v>0</v>
      </c>
      <c r="H26" s="90"/>
      <c r="I26" s="90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customHeight="1" thickBot="1" x14ac:dyDescent="0.25">
      <c r="A28" s="4"/>
      <c r="B28" s="155" t="s">
        <v>22</v>
      </c>
      <c r="C28" s="156"/>
      <c r="D28" s="156"/>
      <c r="E28" s="157"/>
      <c r="F28" s="158"/>
      <c r="G28" s="159">
        <f>ZakladDPHSniVypocet+ZakladDPHZaklVypocet</f>
        <v>0</v>
      </c>
      <c r="H28" s="159"/>
      <c r="I28" s="159"/>
      <c r="J28" s="160" t="str">
        <f t="shared" si="0"/>
        <v>CZK</v>
      </c>
    </row>
    <row r="29" spans="1:10" ht="27.75" hidden="1" customHeight="1" thickBot="1" x14ac:dyDescent="0.25">
      <c r="A29" s="4"/>
      <c r="B29" s="155" t="s">
        <v>35</v>
      </c>
      <c r="C29" s="161"/>
      <c r="D29" s="161"/>
      <c r="E29" s="161"/>
      <c r="F29" s="161"/>
      <c r="G29" s="162">
        <f>ZakladDPHSni+DPHSni+ZakladDPHZakl+DPHZakl+Zaokrouhleni</f>
        <v>0</v>
      </c>
      <c r="H29" s="162"/>
      <c r="I29" s="162"/>
      <c r="J29" s="163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44445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7" t="s">
        <v>1</v>
      </c>
      <c r="J38" s="137" t="s">
        <v>0</v>
      </c>
    </row>
    <row r="39" spans="1:52" ht="25.5" hidden="1" customHeight="1" x14ac:dyDescent="0.2">
      <c r="A39" s="132">
        <v>1</v>
      </c>
      <c r="B39" s="138"/>
      <c r="C39" s="139"/>
      <c r="D39" s="140"/>
      <c r="E39" s="140"/>
      <c r="F39" s="148">
        <f>' Pol'!AC78</f>
        <v>0</v>
      </c>
      <c r="G39" s="149">
        <f>' Pol'!AD78</f>
        <v>0</v>
      </c>
      <c r="H39" s="150"/>
      <c r="I39" s="151">
        <f>F39+G39+H39</f>
        <v>0</v>
      </c>
      <c r="J39" s="141" t="str">
        <f>IF(CenaCelkemVypocet=0,"",I39/CenaCelkemVypocet*100)</f>
        <v/>
      </c>
    </row>
    <row r="40" spans="1:52" ht="25.5" hidden="1" customHeight="1" x14ac:dyDescent="0.2">
      <c r="A40" s="132"/>
      <c r="B40" s="142" t="s">
        <v>52</v>
      </c>
      <c r="C40" s="143"/>
      <c r="D40" s="143"/>
      <c r="E40" s="143"/>
      <c r="F40" s="152">
        <f>SUMIF(A39:A39,"=1",F39:F39)</f>
        <v>0</v>
      </c>
      <c r="G40" s="153">
        <f>SUMIF(A39:A39,"=1",G39:G39)</f>
        <v>0</v>
      </c>
      <c r="H40" s="153">
        <f>SUMIF(A39:A39,"=1",H39:H39)</f>
        <v>0</v>
      </c>
      <c r="I40" s="154">
        <f>SUMIF(A39:A39,"=1",I39:I39)</f>
        <v>0</v>
      </c>
      <c r="J40" s="133">
        <f>SUMIF(A39:A39,"=1",J39:J39)</f>
        <v>0</v>
      </c>
    </row>
    <row r="42" spans="1:52" x14ac:dyDescent="0.2">
      <c r="B42" t="s">
        <v>54</v>
      </c>
    </row>
    <row r="43" spans="1:52" x14ac:dyDescent="0.2">
      <c r="B43" s="165" t="s">
        <v>55</v>
      </c>
      <c r="C43" s="165"/>
      <c r="D43" s="165"/>
      <c r="E43" s="165"/>
      <c r="F43" s="165"/>
      <c r="G43" s="165"/>
      <c r="H43" s="165"/>
      <c r="I43" s="165"/>
      <c r="J43" s="165"/>
      <c r="AZ43" s="164" t="str">
        <f>B43</f>
        <v>Jedná se o rekonstrukci koupelny v domku hrázného.</v>
      </c>
    </row>
    <row r="46" spans="1:52" ht="15.75" x14ac:dyDescent="0.25">
      <c r="B46" s="166" t="s">
        <v>56</v>
      </c>
    </row>
    <row r="48" spans="1:52" ht="25.5" customHeight="1" x14ac:dyDescent="0.2">
      <c r="A48" s="167"/>
      <c r="B48" s="173" t="s">
        <v>16</v>
      </c>
      <c r="C48" s="173" t="s">
        <v>5</v>
      </c>
      <c r="D48" s="174"/>
      <c r="E48" s="174"/>
      <c r="F48" s="177" t="s">
        <v>57</v>
      </c>
      <c r="G48" s="177" t="s">
        <v>29</v>
      </c>
      <c r="H48" s="177" t="s">
        <v>30</v>
      </c>
      <c r="I48" s="178" t="s">
        <v>28</v>
      </c>
      <c r="J48" s="178"/>
    </row>
    <row r="49" spans="1:10" ht="25.5" customHeight="1" x14ac:dyDescent="0.2">
      <c r="A49" s="168"/>
      <c r="B49" s="179" t="s">
        <v>58</v>
      </c>
      <c r="C49" s="180" t="s">
        <v>59</v>
      </c>
      <c r="D49" s="181"/>
      <c r="E49" s="181"/>
      <c r="F49" s="185" t="s">
        <v>23</v>
      </c>
      <c r="G49" s="186">
        <f>' Pol'!I8</f>
        <v>0</v>
      </c>
      <c r="H49" s="186">
        <f>' Pol'!K8</f>
        <v>0</v>
      </c>
      <c r="I49" s="187"/>
      <c r="J49" s="187"/>
    </row>
    <row r="50" spans="1:10" ht="25.5" customHeight="1" x14ac:dyDescent="0.2">
      <c r="A50" s="168"/>
      <c r="B50" s="171" t="s">
        <v>60</v>
      </c>
      <c r="C50" s="170" t="s">
        <v>61</v>
      </c>
      <c r="D50" s="172"/>
      <c r="E50" s="172"/>
      <c r="F50" s="188" t="s">
        <v>23</v>
      </c>
      <c r="G50" s="189">
        <f>' Pol'!I10</f>
        <v>0</v>
      </c>
      <c r="H50" s="189">
        <f>' Pol'!K10</f>
        <v>0</v>
      </c>
      <c r="I50" s="190"/>
      <c r="J50" s="190"/>
    </row>
    <row r="51" spans="1:10" ht="25.5" customHeight="1" x14ac:dyDescent="0.2">
      <c r="A51" s="168"/>
      <c r="B51" s="171" t="s">
        <v>62</v>
      </c>
      <c r="C51" s="170" t="s">
        <v>63</v>
      </c>
      <c r="D51" s="172"/>
      <c r="E51" s="172"/>
      <c r="F51" s="188" t="s">
        <v>23</v>
      </c>
      <c r="G51" s="189">
        <f>' Pol'!I13</f>
        <v>0</v>
      </c>
      <c r="H51" s="189">
        <f>' Pol'!K13</f>
        <v>0</v>
      </c>
      <c r="I51" s="190"/>
      <c r="J51" s="190"/>
    </row>
    <row r="52" spans="1:10" ht="25.5" customHeight="1" x14ac:dyDescent="0.2">
      <c r="A52" s="168"/>
      <c r="B52" s="171" t="s">
        <v>64</v>
      </c>
      <c r="C52" s="170" t="s">
        <v>65</v>
      </c>
      <c r="D52" s="172"/>
      <c r="E52" s="172"/>
      <c r="F52" s="188" t="s">
        <v>23</v>
      </c>
      <c r="G52" s="189">
        <f>' Pol'!I15</f>
        <v>0</v>
      </c>
      <c r="H52" s="189">
        <f>' Pol'!K15</f>
        <v>0</v>
      </c>
      <c r="I52" s="190"/>
      <c r="J52" s="190"/>
    </row>
    <row r="53" spans="1:10" ht="25.5" customHeight="1" x14ac:dyDescent="0.2">
      <c r="A53" s="168"/>
      <c r="B53" s="171" t="s">
        <v>66</v>
      </c>
      <c r="C53" s="170" t="s">
        <v>67</v>
      </c>
      <c r="D53" s="172"/>
      <c r="E53" s="172"/>
      <c r="F53" s="188" t="s">
        <v>24</v>
      </c>
      <c r="G53" s="189">
        <f>' Pol'!I19</f>
        <v>0</v>
      </c>
      <c r="H53" s="189">
        <f>' Pol'!K19</f>
        <v>0</v>
      </c>
      <c r="I53" s="190"/>
      <c r="J53" s="190"/>
    </row>
    <row r="54" spans="1:10" ht="25.5" customHeight="1" x14ac:dyDescent="0.2">
      <c r="A54" s="168"/>
      <c r="B54" s="171" t="s">
        <v>68</v>
      </c>
      <c r="C54" s="170" t="s">
        <v>69</v>
      </c>
      <c r="D54" s="172"/>
      <c r="E54" s="172"/>
      <c r="F54" s="188" t="s">
        <v>24</v>
      </c>
      <c r="G54" s="189">
        <f>' Pol'!I21</f>
        <v>0</v>
      </c>
      <c r="H54" s="189">
        <f>' Pol'!K21</f>
        <v>0</v>
      </c>
      <c r="I54" s="190"/>
      <c r="J54" s="190"/>
    </row>
    <row r="55" spans="1:10" ht="25.5" customHeight="1" x14ac:dyDescent="0.2">
      <c r="A55" s="168"/>
      <c r="B55" s="171" t="s">
        <v>70</v>
      </c>
      <c r="C55" s="170" t="s">
        <v>71</v>
      </c>
      <c r="D55" s="172"/>
      <c r="E55" s="172"/>
      <c r="F55" s="188" t="s">
        <v>24</v>
      </c>
      <c r="G55" s="189">
        <f>' Pol'!I25</f>
        <v>0</v>
      </c>
      <c r="H55" s="189">
        <f>' Pol'!K25</f>
        <v>0</v>
      </c>
      <c r="I55" s="190"/>
      <c r="J55" s="190"/>
    </row>
    <row r="56" spans="1:10" ht="25.5" customHeight="1" x14ac:dyDescent="0.2">
      <c r="A56" s="168"/>
      <c r="B56" s="171" t="s">
        <v>72</v>
      </c>
      <c r="C56" s="170" t="s">
        <v>73</v>
      </c>
      <c r="D56" s="172"/>
      <c r="E56" s="172"/>
      <c r="F56" s="188" t="s">
        <v>24</v>
      </c>
      <c r="G56" s="189">
        <f>' Pol'!I36</f>
        <v>0</v>
      </c>
      <c r="H56" s="189">
        <f>' Pol'!K36</f>
        <v>0</v>
      </c>
      <c r="I56" s="190"/>
      <c r="J56" s="190"/>
    </row>
    <row r="57" spans="1:10" ht="25.5" customHeight="1" x14ac:dyDescent="0.2">
      <c r="A57" s="168"/>
      <c r="B57" s="171" t="s">
        <v>74</v>
      </c>
      <c r="C57" s="170" t="s">
        <v>75</v>
      </c>
      <c r="D57" s="172"/>
      <c r="E57" s="172"/>
      <c r="F57" s="188" t="s">
        <v>24</v>
      </c>
      <c r="G57" s="189">
        <f>' Pol'!I45</f>
        <v>0</v>
      </c>
      <c r="H57" s="189">
        <f>' Pol'!K45</f>
        <v>0</v>
      </c>
      <c r="I57" s="190"/>
      <c r="J57" s="190"/>
    </row>
    <row r="58" spans="1:10" ht="25.5" customHeight="1" x14ac:dyDescent="0.2">
      <c r="A58" s="168"/>
      <c r="B58" s="171" t="s">
        <v>76</v>
      </c>
      <c r="C58" s="170" t="s">
        <v>77</v>
      </c>
      <c r="D58" s="172"/>
      <c r="E58" s="172"/>
      <c r="F58" s="188" t="s">
        <v>24</v>
      </c>
      <c r="G58" s="189">
        <f>' Pol'!I50</f>
        <v>0</v>
      </c>
      <c r="H58" s="189">
        <f>' Pol'!K50</f>
        <v>0</v>
      </c>
      <c r="I58" s="190"/>
      <c r="J58" s="190"/>
    </row>
    <row r="59" spans="1:10" ht="25.5" customHeight="1" x14ac:dyDescent="0.2">
      <c r="A59" s="168"/>
      <c r="B59" s="171" t="s">
        <v>78</v>
      </c>
      <c r="C59" s="170" t="s">
        <v>79</v>
      </c>
      <c r="D59" s="172"/>
      <c r="E59" s="172"/>
      <c r="F59" s="188" t="s">
        <v>24</v>
      </c>
      <c r="G59" s="189">
        <f>' Pol'!I53</f>
        <v>0</v>
      </c>
      <c r="H59" s="189">
        <f>' Pol'!K53</f>
        <v>0</v>
      </c>
      <c r="I59" s="190"/>
      <c r="J59" s="190"/>
    </row>
    <row r="60" spans="1:10" ht="25.5" customHeight="1" x14ac:dyDescent="0.2">
      <c r="A60" s="168"/>
      <c r="B60" s="171" t="s">
        <v>80</v>
      </c>
      <c r="C60" s="170" t="s">
        <v>81</v>
      </c>
      <c r="D60" s="172"/>
      <c r="E60" s="172"/>
      <c r="F60" s="188" t="s">
        <v>24</v>
      </c>
      <c r="G60" s="189">
        <f>' Pol'!I60</f>
        <v>0</v>
      </c>
      <c r="H60" s="189">
        <f>' Pol'!K60</f>
        <v>0</v>
      </c>
      <c r="I60" s="190"/>
      <c r="J60" s="190"/>
    </row>
    <row r="61" spans="1:10" ht="25.5" customHeight="1" x14ac:dyDescent="0.2">
      <c r="A61" s="168"/>
      <c r="B61" s="171" t="s">
        <v>82</v>
      </c>
      <c r="C61" s="170" t="s">
        <v>83</v>
      </c>
      <c r="D61" s="172"/>
      <c r="E61" s="172"/>
      <c r="F61" s="188" t="s">
        <v>24</v>
      </c>
      <c r="G61" s="189">
        <f>' Pol'!I62</f>
        <v>0</v>
      </c>
      <c r="H61" s="189">
        <f>' Pol'!K62</f>
        <v>0</v>
      </c>
      <c r="I61" s="190"/>
      <c r="J61" s="190"/>
    </row>
    <row r="62" spans="1:10" ht="25.5" customHeight="1" x14ac:dyDescent="0.2">
      <c r="A62" s="168"/>
      <c r="B62" s="171" t="s">
        <v>84</v>
      </c>
      <c r="C62" s="170" t="s">
        <v>85</v>
      </c>
      <c r="D62" s="172"/>
      <c r="E62" s="172"/>
      <c r="F62" s="188" t="s">
        <v>24</v>
      </c>
      <c r="G62" s="189">
        <f>' Pol'!I65</f>
        <v>0</v>
      </c>
      <c r="H62" s="189">
        <f>' Pol'!K65</f>
        <v>0</v>
      </c>
      <c r="I62" s="190"/>
      <c r="J62" s="190"/>
    </row>
    <row r="63" spans="1:10" ht="25.5" customHeight="1" x14ac:dyDescent="0.2">
      <c r="A63" s="168"/>
      <c r="B63" s="171" t="s">
        <v>86</v>
      </c>
      <c r="C63" s="170" t="s">
        <v>87</v>
      </c>
      <c r="D63" s="172"/>
      <c r="E63" s="172"/>
      <c r="F63" s="188" t="s">
        <v>24</v>
      </c>
      <c r="G63" s="189">
        <f>' Pol'!I67</f>
        <v>0</v>
      </c>
      <c r="H63" s="189">
        <f>' Pol'!K67</f>
        <v>0</v>
      </c>
      <c r="I63" s="190"/>
      <c r="J63" s="190"/>
    </row>
    <row r="64" spans="1:10" ht="25.5" customHeight="1" x14ac:dyDescent="0.2">
      <c r="A64" s="168"/>
      <c r="B64" s="171" t="s">
        <v>88</v>
      </c>
      <c r="C64" s="170" t="s">
        <v>89</v>
      </c>
      <c r="D64" s="172"/>
      <c r="E64" s="172"/>
      <c r="F64" s="188" t="s">
        <v>25</v>
      </c>
      <c r="G64" s="189">
        <f>' Pol'!I71</f>
        <v>0</v>
      </c>
      <c r="H64" s="189">
        <f>' Pol'!K71</f>
        <v>0</v>
      </c>
      <c r="I64" s="190"/>
      <c r="J64" s="190"/>
    </row>
    <row r="65" spans="1:10" ht="25.5" customHeight="1" x14ac:dyDescent="0.2">
      <c r="A65" s="168"/>
      <c r="B65" s="182" t="s">
        <v>90</v>
      </c>
      <c r="C65" s="183" t="s">
        <v>26</v>
      </c>
      <c r="D65" s="184"/>
      <c r="E65" s="184"/>
      <c r="F65" s="191" t="s">
        <v>90</v>
      </c>
      <c r="G65" s="192">
        <f>' Pol'!I73</f>
        <v>0</v>
      </c>
      <c r="H65" s="192">
        <f>' Pol'!K73</f>
        <v>0</v>
      </c>
      <c r="I65" s="193"/>
      <c r="J65" s="193"/>
    </row>
    <row r="66" spans="1:10" ht="25.5" customHeight="1" x14ac:dyDescent="0.2">
      <c r="A66" s="169"/>
      <c r="B66" s="175" t="s">
        <v>1</v>
      </c>
      <c r="C66" s="175"/>
      <c r="D66" s="176"/>
      <c r="E66" s="176"/>
      <c r="F66" s="194"/>
      <c r="G66" s="195">
        <f>SUM(G49:G65)</f>
        <v>0</v>
      </c>
      <c r="H66" s="195">
        <f>SUM(H49:H65)</f>
        <v>0</v>
      </c>
      <c r="I66" s="196">
        <f>SUM(I49:I65)</f>
        <v>0</v>
      </c>
      <c r="J66" s="196"/>
    </row>
    <row r="67" spans="1:10" x14ac:dyDescent="0.2">
      <c r="F67" s="197"/>
      <c r="G67" s="131"/>
      <c r="H67" s="197"/>
      <c r="I67" s="131"/>
      <c r="J67" s="131"/>
    </row>
    <row r="68" spans="1:10" x14ac:dyDescent="0.2">
      <c r="F68" s="197"/>
      <c r="G68" s="131"/>
      <c r="H68" s="197"/>
      <c r="I68" s="131"/>
      <c r="J68" s="131"/>
    </row>
    <row r="69" spans="1:10" x14ac:dyDescent="0.2">
      <c r="F69" s="197"/>
      <c r="G69" s="131"/>
      <c r="H69" s="197"/>
      <c r="I69" s="131"/>
      <c r="J69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I65:J65"/>
    <mergeCell ref="C65:E65"/>
    <mergeCell ref="I66:J66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C70" sqref="C70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01" t="s">
        <v>6</v>
      </c>
      <c r="B1" s="201"/>
      <c r="C1" s="201"/>
      <c r="D1" s="201"/>
      <c r="E1" s="201"/>
      <c r="F1" s="201"/>
      <c r="G1" s="201"/>
      <c r="AE1" t="s">
        <v>93</v>
      </c>
    </row>
    <row r="2" spans="1:60" ht="24.95" customHeight="1" x14ac:dyDescent="0.2">
      <c r="A2" s="208" t="s">
        <v>92</v>
      </c>
      <c r="B2" s="202"/>
      <c r="C2" s="203" t="s">
        <v>45</v>
      </c>
      <c r="D2" s="204"/>
      <c r="E2" s="204"/>
      <c r="F2" s="204"/>
      <c r="G2" s="210"/>
      <c r="AE2" t="s">
        <v>94</v>
      </c>
    </row>
    <row r="3" spans="1:60" ht="24.95" hidden="1" customHeight="1" x14ac:dyDescent="0.2">
      <c r="A3" s="209" t="s">
        <v>7</v>
      </c>
      <c r="B3" s="206"/>
      <c r="C3" s="205"/>
      <c r="D3" s="205"/>
      <c r="E3" s="205"/>
      <c r="F3" s="205"/>
      <c r="G3" s="211"/>
      <c r="AE3" t="s">
        <v>95</v>
      </c>
    </row>
    <row r="4" spans="1:60" ht="24.95" hidden="1" customHeight="1" x14ac:dyDescent="0.2">
      <c r="A4" s="209" t="s">
        <v>8</v>
      </c>
      <c r="B4" s="206"/>
      <c r="C4" s="207"/>
      <c r="D4" s="205"/>
      <c r="E4" s="205"/>
      <c r="F4" s="205"/>
      <c r="G4" s="211"/>
      <c r="AE4" t="s">
        <v>96</v>
      </c>
    </row>
    <row r="5" spans="1:60" hidden="1" x14ac:dyDescent="0.2">
      <c r="A5" s="212" t="s">
        <v>97</v>
      </c>
      <c r="B5" s="213"/>
      <c r="C5" s="214"/>
      <c r="D5" s="215"/>
      <c r="E5" s="216"/>
      <c r="F5" s="216"/>
      <c r="G5" s="217"/>
      <c r="AE5" t="s">
        <v>98</v>
      </c>
    </row>
    <row r="6" spans="1:60" x14ac:dyDescent="0.2">
      <c r="D6" s="200"/>
    </row>
    <row r="7" spans="1:60" ht="38.25" x14ac:dyDescent="0.2">
      <c r="A7" s="222" t="s">
        <v>99</v>
      </c>
      <c r="B7" s="223" t="s">
        <v>100</v>
      </c>
      <c r="C7" s="223" t="s">
        <v>101</v>
      </c>
      <c r="D7" s="237" t="s">
        <v>102</v>
      </c>
      <c r="E7" s="222" t="s">
        <v>103</v>
      </c>
      <c r="F7" s="218" t="s">
        <v>104</v>
      </c>
      <c r="G7" s="238" t="s">
        <v>28</v>
      </c>
      <c r="H7" s="239" t="s">
        <v>29</v>
      </c>
      <c r="I7" s="239" t="s">
        <v>105</v>
      </c>
      <c r="J7" s="239" t="s">
        <v>30</v>
      </c>
      <c r="K7" s="239" t="s">
        <v>106</v>
      </c>
      <c r="L7" s="239" t="s">
        <v>107</v>
      </c>
      <c r="M7" s="239" t="s">
        <v>108</v>
      </c>
      <c r="N7" s="239" t="s">
        <v>109</v>
      </c>
      <c r="O7" s="239" t="s">
        <v>110</v>
      </c>
      <c r="P7" s="239" t="s">
        <v>111</v>
      </c>
      <c r="Q7" s="239" t="s">
        <v>112</v>
      </c>
      <c r="R7" s="239" t="s">
        <v>113</v>
      </c>
      <c r="S7" s="239" t="s">
        <v>114</v>
      </c>
      <c r="T7" s="239" t="s">
        <v>115</v>
      </c>
      <c r="U7" s="224" t="s">
        <v>116</v>
      </c>
    </row>
    <row r="8" spans="1:60" x14ac:dyDescent="0.2">
      <c r="A8" s="240" t="s">
        <v>117</v>
      </c>
      <c r="B8" s="241" t="s">
        <v>58</v>
      </c>
      <c r="C8" s="242" t="s">
        <v>59</v>
      </c>
      <c r="D8" s="243"/>
      <c r="E8" s="244"/>
      <c r="F8" s="231"/>
      <c r="G8" s="231">
        <f>SUMIF(AE9:AE9,"&lt;&gt;NOR",G9:G9)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1"/>
      <c r="O8" s="231">
        <f>SUM(O9:O9)</f>
        <v>0.01</v>
      </c>
      <c r="P8" s="231"/>
      <c r="Q8" s="231">
        <f>SUM(Q9:Q9)</f>
        <v>0</v>
      </c>
      <c r="R8" s="231"/>
      <c r="S8" s="231"/>
      <c r="T8" s="245"/>
      <c r="U8" s="231">
        <f>SUM(U9:U9)</f>
        <v>1.49</v>
      </c>
      <c r="AE8" t="s">
        <v>118</v>
      </c>
    </row>
    <row r="9" spans="1:60" ht="22.5" outlineLevel="1" x14ac:dyDescent="0.2">
      <c r="A9" s="220">
        <v>1</v>
      </c>
      <c r="B9" s="225" t="s">
        <v>119</v>
      </c>
      <c r="C9" s="268" t="s">
        <v>120</v>
      </c>
      <c r="D9" s="227" t="s">
        <v>121</v>
      </c>
      <c r="E9" s="229">
        <v>0.9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1.1560000000000001E-2</v>
      </c>
      <c r="O9" s="233">
        <f>ROUND(E9*N9,2)</f>
        <v>0.01</v>
      </c>
      <c r="P9" s="233">
        <v>0</v>
      </c>
      <c r="Q9" s="233">
        <f>ROUND(E9*P9,2)</f>
        <v>0</v>
      </c>
      <c r="R9" s="233"/>
      <c r="S9" s="233"/>
      <c r="T9" s="234">
        <v>1.6579999999999999</v>
      </c>
      <c r="U9" s="233">
        <f>ROUND(E9*T9,2)</f>
        <v>1.49</v>
      </c>
      <c r="V9" s="219"/>
      <c r="W9" s="219"/>
      <c r="X9" s="219"/>
      <c r="Y9" s="219"/>
      <c r="Z9" s="219"/>
      <c r="AA9" s="219"/>
      <c r="AB9" s="219"/>
      <c r="AC9" s="219"/>
      <c r="AD9" s="219"/>
      <c r="AE9" s="219" t="s">
        <v>122</v>
      </c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</row>
    <row r="10" spans="1:60" x14ac:dyDescent="0.2">
      <c r="A10" s="221" t="s">
        <v>117</v>
      </c>
      <c r="B10" s="226" t="s">
        <v>60</v>
      </c>
      <c r="C10" s="269" t="s">
        <v>61</v>
      </c>
      <c r="D10" s="228"/>
      <c r="E10" s="230"/>
      <c r="F10" s="235"/>
      <c r="G10" s="235">
        <f>SUMIF(AE11:AE12,"&lt;&gt;NOR",G11:G12)</f>
        <v>0</v>
      </c>
      <c r="H10" s="235"/>
      <c r="I10" s="235">
        <f>SUM(I11:I12)</f>
        <v>0</v>
      </c>
      <c r="J10" s="235"/>
      <c r="K10" s="235">
        <f>SUM(K11:K12)</f>
        <v>0</v>
      </c>
      <c r="L10" s="235"/>
      <c r="M10" s="235">
        <f>SUM(M11:M12)</f>
        <v>0</v>
      </c>
      <c r="N10" s="235"/>
      <c r="O10" s="235">
        <f>SUM(O11:O12)</f>
        <v>0.78</v>
      </c>
      <c r="P10" s="235"/>
      <c r="Q10" s="235">
        <f>SUM(Q11:Q12)</f>
        <v>0.76</v>
      </c>
      <c r="R10" s="235"/>
      <c r="S10" s="235"/>
      <c r="T10" s="236"/>
      <c r="U10" s="235">
        <f>SUM(U11:U12)</f>
        <v>25.61</v>
      </c>
      <c r="AE10" t="s">
        <v>118</v>
      </c>
    </row>
    <row r="11" spans="1:60" outlineLevel="1" x14ac:dyDescent="0.2">
      <c r="A11" s="220">
        <v>2</v>
      </c>
      <c r="B11" s="225" t="s">
        <v>123</v>
      </c>
      <c r="C11" s="268" t="s">
        <v>124</v>
      </c>
      <c r="D11" s="227" t="s">
        <v>125</v>
      </c>
      <c r="E11" s="229">
        <v>13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33">
        <v>1.2659999999999999E-2</v>
      </c>
      <c r="O11" s="233">
        <f>ROUND(E11*N11,2)</f>
        <v>0.16</v>
      </c>
      <c r="P11" s="233">
        <v>1.2E-2</v>
      </c>
      <c r="Q11" s="233">
        <f>ROUND(E11*P11,2)</f>
        <v>0.16</v>
      </c>
      <c r="R11" s="233"/>
      <c r="S11" s="233"/>
      <c r="T11" s="234">
        <v>0.71686000000000005</v>
      </c>
      <c r="U11" s="233">
        <f>ROUND(E11*T11,2)</f>
        <v>9.32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 t="s">
        <v>126</v>
      </c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</row>
    <row r="12" spans="1:60" outlineLevel="1" x14ac:dyDescent="0.2">
      <c r="A12" s="220">
        <v>3</v>
      </c>
      <c r="B12" s="225" t="s">
        <v>127</v>
      </c>
      <c r="C12" s="268" t="s">
        <v>128</v>
      </c>
      <c r="D12" s="227" t="s">
        <v>125</v>
      </c>
      <c r="E12" s="229">
        <v>13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4.7879999999999999E-2</v>
      </c>
      <c r="O12" s="233">
        <f>ROUND(E12*N12,2)</f>
        <v>0.62</v>
      </c>
      <c r="P12" s="233">
        <v>4.5999999999999999E-2</v>
      </c>
      <c r="Q12" s="233">
        <f>ROUND(E12*P12,2)</f>
        <v>0.6</v>
      </c>
      <c r="R12" s="233"/>
      <c r="S12" s="233"/>
      <c r="T12" s="234">
        <v>1.25281</v>
      </c>
      <c r="U12" s="233">
        <f>ROUND(E12*T12,2)</f>
        <v>16.29</v>
      </c>
      <c r="V12" s="219"/>
      <c r="W12" s="219"/>
      <c r="X12" s="219"/>
      <c r="Y12" s="219"/>
      <c r="Z12" s="219"/>
      <c r="AA12" s="219"/>
      <c r="AB12" s="219"/>
      <c r="AC12" s="219"/>
      <c r="AD12" s="219"/>
      <c r="AE12" s="219" t="s">
        <v>126</v>
      </c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</row>
    <row r="13" spans="1:60" x14ac:dyDescent="0.2">
      <c r="A13" s="221" t="s">
        <v>117</v>
      </c>
      <c r="B13" s="226" t="s">
        <v>62</v>
      </c>
      <c r="C13" s="269" t="s">
        <v>63</v>
      </c>
      <c r="D13" s="228"/>
      <c r="E13" s="230"/>
      <c r="F13" s="235"/>
      <c r="G13" s="235">
        <f>SUMIF(AE14:AE14,"&lt;&gt;NOR",G14:G14)</f>
        <v>0</v>
      </c>
      <c r="H13" s="235"/>
      <c r="I13" s="235">
        <f>SUM(I14:I14)</f>
        <v>0</v>
      </c>
      <c r="J13" s="235"/>
      <c r="K13" s="235">
        <f>SUM(K14:K14)</f>
        <v>0</v>
      </c>
      <c r="L13" s="235"/>
      <c r="M13" s="235">
        <f>SUM(M14:M14)</f>
        <v>0</v>
      </c>
      <c r="N13" s="235"/>
      <c r="O13" s="235">
        <f>SUM(O14:O14)</f>
        <v>0.03</v>
      </c>
      <c r="P13" s="235"/>
      <c r="Q13" s="235">
        <f>SUM(Q14:Q14)</f>
        <v>0</v>
      </c>
      <c r="R13" s="235"/>
      <c r="S13" s="235"/>
      <c r="T13" s="236"/>
      <c r="U13" s="235">
        <f>SUM(U14:U14)</f>
        <v>1.75</v>
      </c>
      <c r="AE13" t="s">
        <v>118</v>
      </c>
    </row>
    <row r="14" spans="1:60" ht="22.5" outlineLevel="1" x14ac:dyDescent="0.2">
      <c r="A14" s="220">
        <v>4</v>
      </c>
      <c r="B14" s="225" t="s">
        <v>129</v>
      </c>
      <c r="C14" s="268" t="s">
        <v>222</v>
      </c>
      <c r="D14" s="227" t="s">
        <v>125</v>
      </c>
      <c r="E14" s="229">
        <v>5.0999999999999996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33">
        <v>6.4599999999999996E-3</v>
      </c>
      <c r="O14" s="233">
        <f>ROUND(E14*N14,2)</f>
        <v>0.03</v>
      </c>
      <c r="P14" s="233">
        <v>0</v>
      </c>
      <c r="Q14" s="233">
        <f>ROUND(E14*P14,2)</f>
        <v>0</v>
      </c>
      <c r="R14" s="233"/>
      <c r="S14" s="233"/>
      <c r="T14" s="234">
        <v>0.34399999999999997</v>
      </c>
      <c r="U14" s="233">
        <f>ROUND(E14*T14,2)</f>
        <v>1.75</v>
      </c>
      <c r="V14" s="219"/>
      <c r="W14" s="219"/>
      <c r="X14" s="219"/>
      <c r="Y14" s="219"/>
      <c r="Z14" s="219"/>
      <c r="AA14" s="219"/>
      <c r="AB14" s="219"/>
      <c r="AC14" s="219"/>
      <c r="AD14" s="219"/>
      <c r="AE14" s="219" t="s">
        <v>122</v>
      </c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</row>
    <row r="15" spans="1:60" x14ac:dyDescent="0.2">
      <c r="A15" s="221" t="s">
        <v>117</v>
      </c>
      <c r="B15" s="226" t="s">
        <v>64</v>
      </c>
      <c r="C15" s="269" t="s">
        <v>65</v>
      </c>
      <c r="D15" s="228"/>
      <c r="E15" s="230"/>
      <c r="F15" s="235"/>
      <c r="G15" s="235">
        <f>SUMIF(AE16:AE18,"&lt;&gt;NOR",G16:G18)</f>
        <v>0</v>
      </c>
      <c r="H15" s="235"/>
      <c r="I15" s="235">
        <f>SUM(I16:I18)</f>
        <v>0</v>
      </c>
      <c r="J15" s="235"/>
      <c r="K15" s="235">
        <f>SUM(K16:K18)</f>
        <v>0</v>
      </c>
      <c r="L15" s="235"/>
      <c r="M15" s="235">
        <f>SUM(M16:M18)</f>
        <v>0</v>
      </c>
      <c r="N15" s="235"/>
      <c r="O15" s="235">
        <f>SUM(O16:O18)</f>
        <v>0</v>
      </c>
      <c r="P15" s="235"/>
      <c r="Q15" s="235">
        <f>SUM(Q16:Q18)</f>
        <v>0.88</v>
      </c>
      <c r="R15" s="235"/>
      <c r="S15" s="235"/>
      <c r="T15" s="236"/>
      <c r="U15" s="235">
        <f>SUM(U16:U18)</f>
        <v>20.98</v>
      </c>
      <c r="AE15" t="s">
        <v>118</v>
      </c>
    </row>
    <row r="16" spans="1:60" outlineLevel="1" x14ac:dyDescent="0.2">
      <c r="A16" s="220">
        <v>5</v>
      </c>
      <c r="B16" s="225" t="s">
        <v>130</v>
      </c>
      <c r="C16" s="268" t="s">
        <v>131</v>
      </c>
      <c r="D16" s="227" t="s">
        <v>125</v>
      </c>
      <c r="E16" s="229">
        <v>13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6.8000000000000005E-2</v>
      </c>
      <c r="Q16" s="233">
        <f>ROUND(E16*P16,2)</f>
        <v>0.88</v>
      </c>
      <c r="R16" s="233"/>
      <c r="S16" s="233"/>
      <c r="T16" s="234">
        <v>0.48937999999999998</v>
      </c>
      <c r="U16" s="233">
        <f>ROUND(E16*T16,2)</f>
        <v>6.36</v>
      </c>
      <c r="V16" s="219"/>
      <c r="W16" s="219"/>
      <c r="X16" s="219"/>
      <c r="Y16" s="219"/>
      <c r="Z16" s="219"/>
      <c r="AA16" s="219"/>
      <c r="AB16" s="219"/>
      <c r="AC16" s="219"/>
      <c r="AD16" s="219"/>
      <c r="AE16" s="219" t="s">
        <v>126</v>
      </c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</row>
    <row r="17" spans="1:60" ht="22.5" outlineLevel="1" x14ac:dyDescent="0.2">
      <c r="A17" s="220">
        <v>6</v>
      </c>
      <c r="B17" s="225" t="s">
        <v>132</v>
      </c>
      <c r="C17" s="268" t="s">
        <v>133</v>
      </c>
      <c r="D17" s="227" t="s">
        <v>134</v>
      </c>
      <c r="E17" s="229">
        <v>3.5</v>
      </c>
      <c r="F17" s="232"/>
      <c r="G17" s="233">
        <f>ROUND(E17*F17,2)</f>
        <v>0</v>
      </c>
      <c r="H17" s="232"/>
      <c r="I17" s="233">
        <f>ROUND(E17*H17,2)</f>
        <v>0</v>
      </c>
      <c r="J17" s="232"/>
      <c r="K17" s="233">
        <f>ROUND(E17*J17,2)</f>
        <v>0</v>
      </c>
      <c r="L17" s="233">
        <v>21</v>
      </c>
      <c r="M17" s="233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3"/>
      <c r="S17" s="233"/>
      <c r="T17" s="234">
        <v>3.5459999999999998</v>
      </c>
      <c r="U17" s="233">
        <f>ROUND(E17*T17,2)</f>
        <v>12.41</v>
      </c>
      <c r="V17" s="219"/>
      <c r="W17" s="219"/>
      <c r="X17" s="219"/>
      <c r="Y17" s="219"/>
      <c r="Z17" s="219"/>
      <c r="AA17" s="219"/>
      <c r="AB17" s="219"/>
      <c r="AC17" s="219"/>
      <c r="AD17" s="219"/>
      <c r="AE17" s="219" t="s">
        <v>126</v>
      </c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</row>
    <row r="18" spans="1:60" outlineLevel="1" x14ac:dyDescent="0.2">
      <c r="A18" s="220">
        <v>7</v>
      </c>
      <c r="B18" s="225" t="s">
        <v>135</v>
      </c>
      <c r="C18" s="268" t="s">
        <v>136</v>
      </c>
      <c r="D18" s="227" t="s">
        <v>121</v>
      </c>
      <c r="E18" s="229">
        <v>0.9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1.17E-3</v>
      </c>
      <c r="Q18" s="233">
        <f>ROUND(E18*P18,2)</f>
        <v>0</v>
      </c>
      <c r="R18" s="233"/>
      <c r="S18" s="233"/>
      <c r="T18" s="234">
        <v>2.4500000000000002</v>
      </c>
      <c r="U18" s="233">
        <f>ROUND(E18*T18,2)</f>
        <v>2.21</v>
      </c>
      <c r="V18" s="219"/>
      <c r="W18" s="219"/>
      <c r="X18" s="219"/>
      <c r="Y18" s="219"/>
      <c r="Z18" s="219"/>
      <c r="AA18" s="219"/>
      <c r="AB18" s="219"/>
      <c r="AC18" s="219"/>
      <c r="AD18" s="219"/>
      <c r="AE18" s="219" t="s">
        <v>122</v>
      </c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</row>
    <row r="19" spans="1:60" x14ac:dyDescent="0.2">
      <c r="A19" s="221" t="s">
        <v>117</v>
      </c>
      <c r="B19" s="226" t="s">
        <v>66</v>
      </c>
      <c r="C19" s="269" t="s">
        <v>67</v>
      </c>
      <c r="D19" s="228"/>
      <c r="E19" s="230"/>
      <c r="F19" s="235"/>
      <c r="G19" s="235">
        <f>SUMIF(AE20:AE20,"&lt;&gt;NOR",G20:G20)</f>
        <v>0</v>
      </c>
      <c r="H19" s="235"/>
      <c r="I19" s="235">
        <f>SUM(I20:I20)</f>
        <v>0</v>
      </c>
      <c r="J19" s="235"/>
      <c r="K19" s="235">
        <f>SUM(K20:K20)</f>
        <v>0</v>
      </c>
      <c r="L19" s="235"/>
      <c r="M19" s="235">
        <f>SUM(M20:M20)</f>
        <v>0</v>
      </c>
      <c r="N19" s="235"/>
      <c r="O19" s="235">
        <f>SUM(O20:O20)</f>
        <v>0.02</v>
      </c>
      <c r="P19" s="235"/>
      <c r="Q19" s="235">
        <f>SUM(Q20:Q20)</f>
        <v>0</v>
      </c>
      <c r="R19" s="235"/>
      <c r="S19" s="235"/>
      <c r="T19" s="236"/>
      <c r="U19" s="235">
        <f>SUM(U20:U20)</f>
        <v>1.96</v>
      </c>
      <c r="AE19" t="s">
        <v>118</v>
      </c>
    </row>
    <row r="20" spans="1:60" ht="22.5" outlineLevel="1" x14ac:dyDescent="0.2">
      <c r="A20" s="220">
        <v>8</v>
      </c>
      <c r="B20" s="225" t="s">
        <v>137</v>
      </c>
      <c r="C20" s="268" t="s">
        <v>223</v>
      </c>
      <c r="D20" s="227" t="s">
        <v>125</v>
      </c>
      <c r="E20" s="229">
        <v>5.0999999999999996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33">
        <v>3.3999999999999998E-3</v>
      </c>
      <c r="O20" s="233">
        <f>ROUND(E20*N20,2)</f>
        <v>0.02</v>
      </c>
      <c r="P20" s="233">
        <v>0</v>
      </c>
      <c r="Q20" s="233">
        <f>ROUND(E20*P20,2)</f>
        <v>0</v>
      </c>
      <c r="R20" s="233"/>
      <c r="S20" s="233"/>
      <c r="T20" s="234">
        <v>0.38500000000000001</v>
      </c>
      <c r="U20" s="233">
        <f>ROUND(E20*T20,2)</f>
        <v>1.96</v>
      </c>
      <c r="V20" s="219"/>
      <c r="W20" s="219"/>
      <c r="X20" s="219"/>
      <c r="Y20" s="219"/>
      <c r="Z20" s="219"/>
      <c r="AA20" s="219"/>
      <c r="AB20" s="219"/>
      <c r="AC20" s="219"/>
      <c r="AD20" s="219"/>
      <c r="AE20" s="219" t="s">
        <v>122</v>
      </c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</row>
    <row r="21" spans="1:60" x14ac:dyDescent="0.2">
      <c r="A21" s="221" t="s">
        <v>117</v>
      </c>
      <c r="B21" s="226" t="s">
        <v>68</v>
      </c>
      <c r="C21" s="269" t="s">
        <v>69</v>
      </c>
      <c r="D21" s="228"/>
      <c r="E21" s="230"/>
      <c r="F21" s="235"/>
      <c r="G21" s="235">
        <f>SUMIF(AE22:AE24,"&lt;&gt;NOR",G22:G24)</f>
        <v>0</v>
      </c>
      <c r="H21" s="235"/>
      <c r="I21" s="235">
        <f>SUM(I22:I24)</f>
        <v>0</v>
      </c>
      <c r="J21" s="235"/>
      <c r="K21" s="235">
        <f>SUM(K22:K24)</f>
        <v>0</v>
      </c>
      <c r="L21" s="235"/>
      <c r="M21" s="235">
        <f>SUM(M22:M24)</f>
        <v>0</v>
      </c>
      <c r="N21" s="235"/>
      <c r="O21" s="235">
        <f>SUM(O22:O24)</f>
        <v>0</v>
      </c>
      <c r="P21" s="235"/>
      <c r="Q21" s="235">
        <f>SUM(Q22:Q24)</f>
        <v>0.38</v>
      </c>
      <c r="R21" s="235"/>
      <c r="S21" s="235"/>
      <c r="T21" s="236"/>
      <c r="U21" s="235">
        <f>SUM(U22:U24)</f>
        <v>9.2899999999999991</v>
      </c>
      <c r="AE21" t="s">
        <v>118</v>
      </c>
    </row>
    <row r="22" spans="1:60" ht="22.5" outlineLevel="1" x14ac:dyDescent="0.2">
      <c r="A22" s="220">
        <v>9</v>
      </c>
      <c r="B22" s="225" t="s">
        <v>138</v>
      </c>
      <c r="C22" s="268" t="s">
        <v>139</v>
      </c>
      <c r="D22" s="227" t="s">
        <v>121</v>
      </c>
      <c r="E22" s="229">
        <v>3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33">
        <v>4.8999999999999998E-4</v>
      </c>
      <c r="O22" s="233">
        <f>ROUND(E22*N22,2)</f>
        <v>0</v>
      </c>
      <c r="P22" s="233">
        <v>0.12545000000000001</v>
      </c>
      <c r="Q22" s="233">
        <f>ROUND(E22*P22,2)</f>
        <v>0.38</v>
      </c>
      <c r="R22" s="233"/>
      <c r="S22" s="233"/>
      <c r="T22" s="234">
        <v>1.8153699999999999</v>
      </c>
      <c r="U22" s="233">
        <f>ROUND(E22*T22,2)</f>
        <v>5.45</v>
      </c>
      <c r="V22" s="219"/>
      <c r="W22" s="219"/>
      <c r="X22" s="219"/>
      <c r="Y22" s="219"/>
      <c r="Z22" s="219"/>
      <c r="AA22" s="219"/>
      <c r="AB22" s="219"/>
      <c r="AC22" s="219"/>
      <c r="AD22" s="219"/>
      <c r="AE22" s="219" t="s">
        <v>126</v>
      </c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</row>
    <row r="23" spans="1:60" outlineLevel="1" x14ac:dyDescent="0.2">
      <c r="A23" s="220">
        <v>10</v>
      </c>
      <c r="B23" s="225" t="s">
        <v>140</v>
      </c>
      <c r="C23" s="268" t="s">
        <v>141</v>
      </c>
      <c r="D23" s="227" t="s">
        <v>121</v>
      </c>
      <c r="E23" s="229">
        <v>3</v>
      </c>
      <c r="F23" s="232"/>
      <c r="G23" s="233">
        <f>ROUND(E23*F23,2)</f>
        <v>0</v>
      </c>
      <c r="H23" s="232"/>
      <c r="I23" s="233">
        <f>ROUND(E23*H23,2)</f>
        <v>0</v>
      </c>
      <c r="J23" s="232"/>
      <c r="K23" s="233">
        <f>ROUND(E23*J23,2)</f>
        <v>0</v>
      </c>
      <c r="L23" s="233">
        <v>21</v>
      </c>
      <c r="M23" s="233">
        <f>G23*(1+L23/100)</f>
        <v>0</v>
      </c>
      <c r="N23" s="233">
        <v>1.31E-3</v>
      </c>
      <c r="O23" s="233">
        <f>ROUND(E23*N23,2)</f>
        <v>0</v>
      </c>
      <c r="P23" s="233">
        <v>0</v>
      </c>
      <c r="Q23" s="233">
        <f>ROUND(E23*P23,2)</f>
        <v>0</v>
      </c>
      <c r="R23" s="233"/>
      <c r="S23" s="233"/>
      <c r="T23" s="234">
        <v>0.79898999999999998</v>
      </c>
      <c r="U23" s="233">
        <f>ROUND(E23*T23,2)</f>
        <v>2.4</v>
      </c>
      <c r="V23" s="219"/>
      <c r="W23" s="219"/>
      <c r="X23" s="219"/>
      <c r="Y23" s="219"/>
      <c r="Z23" s="219"/>
      <c r="AA23" s="219"/>
      <c r="AB23" s="219"/>
      <c r="AC23" s="219"/>
      <c r="AD23" s="219"/>
      <c r="AE23" s="219" t="s">
        <v>126</v>
      </c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</row>
    <row r="24" spans="1:60" outlineLevel="1" x14ac:dyDescent="0.2">
      <c r="A24" s="220">
        <v>11</v>
      </c>
      <c r="B24" s="225" t="s">
        <v>142</v>
      </c>
      <c r="C24" s="268" t="s">
        <v>143</v>
      </c>
      <c r="D24" s="227" t="s">
        <v>121</v>
      </c>
      <c r="E24" s="229">
        <v>4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33">
        <v>4.6999999999999999E-4</v>
      </c>
      <c r="O24" s="233">
        <f>ROUND(E24*N24,2)</f>
        <v>0</v>
      </c>
      <c r="P24" s="233">
        <v>0</v>
      </c>
      <c r="Q24" s="233">
        <f>ROUND(E24*P24,2)</f>
        <v>0</v>
      </c>
      <c r="R24" s="233"/>
      <c r="S24" s="233"/>
      <c r="T24" s="234">
        <v>0.35970999999999997</v>
      </c>
      <c r="U24" s="233">
        <f>ROUND(E24*T24,2)</f>
        <v>1.44</v>
      </c>
      <c r="V24" s="219"/>
      <c r="W24" s="219"/>
      <c r="X24" s="219"/>
      <c r="Y24" s="219"/>
      <c r="Z24" s="219"/>
      <c r="AA24" s="219"/>
      <c r="AB24" s="219"/>
      <c r="AC24" s="219"/>
      <c r="AD24" s="219"/>
      <c r="AE24" s="219" t="s">
        <v>126</v>
      </c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</row>
    <row r="25" spans="1:60" x14ac:dyDescent="0.2">
      <c r="A25" s="221" t="s">
        <v>117</v>
      </c>
      <c r="B25" s="226" t="s">
        <v>70</v>
      </c>
      <c r="C25" s="269" t="s">
        <v>71</v>
      </c>
      <c r="D25" s="228"/>
      <c r="E25" s="230"/>
      <c r="F25" s="235"/>
      <c r="G25" s="235">
        <f>SUMIF(AE26:AE35,"&lt;&gt;NOR",G26:G35)</f>
        <v>0</v>
      </c>
      <c r="H25" s="235"/>
      <c r="I25" s="235">
        <f>SUM(I26:I35)</f>
        <v>0</v>
      </c>
      <c r="J25" s="235"/>
      <c r="K25" s="235">
        <f>SUM(K26:K35)</f>
        <v>0</v>
      </c>
      <c r="L25" s="235"/>
      <c r="M25" s="235">
        <f>SUM(M26:M35)</f>
        <v>0</v>
      </c>
      <c r="N25" s="235"/>
      <c r="O25" s="235">
        <f>SUM(O26:O35)</f>
        <v>0.13</v>
      </c>
      <c r="P25" s="235"/>
      <c r="Q25" s="235">
        <f>SUM(Q26:Q35)</f>
        <v>0.52</v>
      </c>
      <c r="R25" s="235"/>
      <c r="S25" s="235"/>
      <c r="T25" s="236"/>
      <c r="U25" s="235">
        <f>SUM(U26:U35)</f>
        <v>37.29</v>
      </c>
      <c r="AE25" t="s">
        <v>118</v>
      </c>
    </row>
    <row r="26" spans="1:60" ht="22.5" outlineLevel="1" x14ac:dyDescent="0.2">
      <c r="A26" s="220">
        <v>12</v>
      </c>
      <c r="B26" s="225" t="s">
        <v>144</v>
      </c>
      <c r="C26" s="268" t="s">
        <v>145</v>
      </c>
      <c r="D26" s="227" t="s">
        <v>121</v>
      </c>
      <c r="E26" s="229">
        <v>12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33">
        <v>4.8999999999999998E-4</v>
      </c>
      <c r="O26" s="233">
        <f>ROUND(E26*N26,2)</f>
        <v>0.01</v>
      </c>
      <c r="P26" s="233">
        <v>4.308E-2</v>
      </c>
      <c r="Q26" s="233">
        <f>ROUND(E26*P26,2)</f>
        <v>0.52</v>
      </c>
      <c r="R26" s="233"/>
      <c r="S26" s="233"/>
      <c r="T26" s="234">
        <v>0.85326999999999997</v>
      </c>
      <c r="U26" s="233">
        <f>ROUND(E26*T26,2)</f>
        <v>10.24</v>
      </c>
      <c r="V26" s="219"/>
      <c r="W26" s="219"/>
      <c r="X26" s="219"/>
      <c r="Y26" s="219"/>
      <c r="Z26" s="219"/>
      <c r="AA26" s="219"/>
      <c r="AB26" s="219"/>
      <c r="AC26" s="219"/>
      <c r="AD26" s="219"/>
      <c r="AE26" s="219" t="s">
        <v>126</v>
      </c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</row>
    <row r="27" spans="1:60" ht="22.5" outlineLevel="1" x14ac:dyDescent="0.2">
      <c r="A27" s="220">
        <v>13</v>
      </c>
      <c r="B27" s="225" t="s">
        <v>146</v>
      </c>
      <c r="C27" s="268" t="s">
        <v>224</v>
      </c>
      <c r="D27" s="227" t="s">
        <v>121</v>
      </c>
      <c r="E27" s="229">
        <v>14</v>
      </c>
      <c r="F27" s="232"/>
      <c r="G27" s="233">
        <f>ROUND(E27*F27,2)</f>
        <v>0</v>
      </c>
      <c r="H27" s="232"/>
      <c r="I27" s="233">
        <f>ROUND(E27*H27,2)</f>
        <v>0</v>
      </c>
      <c r="J27" s="232"/>
      <c r="K27" s="233">
        <f>ROUND(E27*J27,2)</f>
        <v>0</v>
      </c>
      <c r="L27" s="233">
        <v>21</v>
      </c>
      <c r="M27" s="233">
        <f>G27*(1+L27/100)</f>
        <v>0</v>
      </c>
      <c r="N27" s="233">
        <v>4.3299999999999996E-3</v>
      </c>
      <c r="O27" s="233">
        <f>ROUND(E27*N27,2)</f>
        <v>0.06</v>
      </c>
      <c r="P27" s="233">
        <v>0</v>
      </c>
      <c r="Q27" s="233">
        <f>ROUND(E27*P27,2)</f>
        <v>0</v>
      </c>
      <c r="R27" s="233"/>
      <c r="S27" s="233"/>
      <c r="T27" s="234">
        <v>0.74019999999999997</v>
      </c>
      <c r="U27" s="233">
        <f>ROUND(E27*T27,2)</f>
        <v>10.36</v>
      </c>
      <c r="V27" s="219"/>
      <c r="W27" s="219"/>
      <c r="X27" s="219"/>
      <c r="Y27" s="219"/>
      <c r="Z27" s="219"/>
      <c r="AA27" s="219"/>
      <c r="AB27" s="219"/>
      <c r="AC27" s="219"/>
      <c r="AD27" s="219"/>
      <c r="AE27" s="219" t="s">
        <v>126</v>
      </c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</row>
    <row r="28" spans="1:60" ht="22.5" outlineLevel="1" x14ac:dyDescent="0.2">
      <c r="A28" s="220">
        <v>14</v>
      </c>
      <c r="B28" s="225" t="s">
        <v>147</v>
      </c>
      <c r="C28" s="268" t="s">
        <v>225</v>
      </c>
      <c r="D28" s="227" t="s">
        <v>121</v>
      </c>
      <c r="E28" s="229">
        <v>6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33">
        <v>4.3299999999999996E-3</v>
      </c>
      <c r="O28" s="233">
        <f>ROUND(E28*N28,2)</f>
        <v>0.03</v>
      </c>
      <c r="P28" s="233">
        <v>0</v>
      </c>
      <c r="Q28" s="233">
        <f>ROUND(E28*P28,2)</f>
        <v>0</v>
      </c>
      <c r="R28" s="233"/>
      <c r="S28" s="233"/>
      <c r="T28" s="234">
        <v>0.74019999999999997</v>
      </c>
      <c r="U28" s="233">
        <f>ROUND(E28*T28,2)</f>
        <v>4.4400000000000004</v>
      </c>
      <c r="V28" s="219"/>
      <c r="W28" s="219"/>
      <c r="X28" s="219"/>
      <c r="Y28" s="219"/>
      <c r="Z28" s="219"/>
      <c r="AA28" s="219"/>
      <c r="AB28" s="219"/>
      <c r="AC28" s="219"/>
      <c r="AD28" s="219"/>
      <c r="AE28" s="219" t="s">
        <v>126</v>
      </c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</row>
    <row r="29" spans="1:60" ht="22.5" outlineLevel="1" x14ac:dyDescent="0.2">
      <c r="A29" s="220">
        <v>15</v>
      </c>
      <c r="B29" s="225" t="s">
        <v>146</v>
      </c>
      <c r="C29" s="268" t="s">
        <v>226</v>
      </c>
      <c r="D29" s="227" t="s">
        <v>121</v>
      </c>
      <c r="E29" s="229">
        <v>8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33">
        <v>4.3299999999999996E-3</v>
      </c>
      <c r="O29" s="233">
        <f>ROUND(E29*N29,2)</f>
        <v>0.03</v>
      </c>
      <c r="P29" s="233">
        <v>0</v>
      </c>
      <c r="Q29" s="233">
        <f>ROUND(E29*P29,2)</f>
        <v>0</v>
      </c>
      <c r="R29" s="233"/>
      <c r="S29" s="233"/>
      <c r="T29" s="234">
        <v>0.74019999999999997</v>
      </c>
      <c r="U29" s="233">
        <f>ROUND(E29*T29,2)</f>
        <v>5.92</v>
      </c>
      <c r="V29" s="219"/>
      <c r="W29" s="219"/>
      <c r="X29" s="219"/>
      <c r="Y29" s="219"/>
      <c r="Z29" s="219"/>
      <c r="AA29" s="219"/>
      <c r="AB29" s="219"/>
      <c r="AC29" s="219"/>
      <c r="AD29" s="219"/>
      <c r="AE29" s="219" t="s">
        <v>126</v>
      </c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</row>
    <row r="30" spans="1:60" outlineLevel="1" x14ac:dyDescent="0.2">
      <c r="A30" s="220">
        <v>16</v>
      </c>
      <c r="B30" s="225" t="s">
        <v>148</v>
      </c>
      <c r="C30" s="268" t="s">
        <v>149</v>
      </c>
      <c r="D30" s="227" t="s">
        <v>134</v>
      </c>
      <c r="E30" s="229">
        <v>5.0000000000000001E-3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/>
      <c r="T30" s="234">
        <v>4.1550000000000002</v>
      </c>
      <c r="U30" s="233">
        <f>ROUND(E30*T30,2)</f>
        <v>0.02</v>
      </c>
      <c r="V30" s="219"/>
      <c r="W30" s="219"/>
      <c r="X30" s="219"/>
      <c r="Y30" s="219"/>
      <c r="Z30" s="219"/>
      <c r="AA30" s="219"/>
      <c r="AB30" s="219"/>
      <c r="AC30" s="219"/>
      <c r="AD30" s="219"/>
      <c r="AE30" s="219" t="s">
        <v>122</v>
      </c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</row>
    <row r="31" spans="1:60" ht="22.5" outlineLevel="1" x14ac:dyDescent="0.2">
      <c r="A31" s="220">
        <v>17</v>
      </c>
      <c r="B31" s="225" t="s">
        <v>150</v>
      </c>
      <c r="C31" s="268" t="s">
        <v>227</v>
      </c>
      <c r="D31" s="227" t="s">
        <v>121</v>
      </c>
      <c r="E31" s="229">
        <v>14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33">
        <v>5.0000000000000002E-5</v>
      </c>
      <c r="O31" s="233">
        <f>ROUND(E31*N31,2)</f>
        <v>0</v>
      </c>
      <c r="P31" s="233">
        <v>0</v>
      </c>
      <c r="Q31" s="233">
        <f>ROUND(E31*P31,2)</f>
        <v>0</v>
      </c>
      <c r="R31" s="233"/>
      <c r="S31" s="233"/>
      <c r="T31" s="234">
        <v>0.129</v>
      </c>
      <c r="U31" s="233">
        <f>ROUND(E31*T31,2)</f>
        <v>1.81</v>
      </c>
      <c r="V31" s="219"/>
      <c r="W31" s="219"/>
      <c r="X31" s="219"/>
      <c r="Y31" s="219"/>
      <c r="Z31" s="219"/>
      <c r="AA31" s="219"/>
      <c r="AB31" s="219"/>
      <c r="AC31" s="219"/>
      <c r="AD31" s="219"/>
      <c r="AE31" s="219" t="s">
        <v>122</v>
      </c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</row>
    <row r="32" spans="1:60" ht="22.5" outlineLevel="1" x14ac:dyDescent="0.2">
      <c r="A32" s="220">
        <v>18</v>
      </c>
      <c r="B32" s="225" t="s">
        <v>151</v>
      </c>
      <c r="C32" s="268" t="s">
        <v>228</v>
      </c>
      <c r="D32" s="227" t="s">
        <v>121</v>
      </c>
      <c r="E32" s="229">
        <v>6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33">
        <v>6.9999999999999994E-5</v>
      </c>
      <c r="O32" s="233">
        <f>ROUND(E32*N32,2)</f>
        <v>0</v>
      </c>
      <c r="P32" s="233">
        <v>0</v>
      </c>
      <c r="Q32" s="233">
        <f>ROUND(E32*P32,2)</f>
        <v>0</v>
      </c>
      <c r="R32" s="233"/>
      <c r="S32" s="233"/>
      <c r="T32" s="234">
        <v>0.129</v>
      </c>
      <c r="U32" s="233">
        <f>ROUND(E32*T32,2)</f>
        <v>0.77</v>
      </c>
      <c r="V32" s="219"/>
      <c r="W32" s="219"/>
      <c r="X32" s="219"/>
      <c r="Y32" s="219"/>
      <c r="Z32" s="219"/>
      <c r="AA32" s="219"/>
      <c r="AB32" s="219"/>
      <c r="AC32" s="219"/>
      <c r="AD32" s="219"/>
      <c r="AE32" s="219" t="s">
        <v>122</v>
      </c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</row>
    <row r="33" spans="1:60" ht="22.5" outlineLevel="1" x14ac:dyDescent="0.2">
      <c r="A33" s="220">
        <v>19</v>
      </c>
      <c r="B33" s="225" t="s">
        <v>152</v>
      </c>
      <c r="C33" s="268" t="s">
        <v>229</v>
      </c>
      <c r="D33" s="227" t="s">
        <v>121</v>
      </c>
      <c r="E33" s="229">
        <v>8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21</v>
      </c>
      <c r="M33" s="233">
        <f>G33*(1+L33/100)</f>
        <v>0</v>
      </c>
      <c r="N33" s="233">
        <v>4.0000000000000003E-5</v>
      </c>
      <c r="O33" s="233">
        <f>ROUND(E33*N33,2)</f>
        <v>0</v>
      </c>
      <c r="P33" s="233">
        <v>0</v>
      </c>
      <c r="Q33" s="233">
        <f>ROUND(E33*P33,2)</f>
        <v>0</v>
      </c>
      <c r="R33" s="233"/>
      <c r="S33" s="233"/>
      <c r="T33" s="234">
        <v>0.13500000000000001</v>
      </c>
      <c r="U33" s="233">
        <f>ROUND(E33*T33,2)</f>
        <v>1.08</v>
      </c>
      <c r="V33" s="219"/>
      <c r="W33" s="219"/>
      <c r="X33" s="219"/>
      <c r="Y33" s="219"/>
      <c r="Z33" s="219"/>
      <c r="AA33" s="219"/>
      <c r="AB33" s="219"/>
      <c r="AC33" s="219"/>
      <c r="AD33" s="219"/>
      <c r="AE33" s="219" t="s">
        <v>122</v>
      </c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</row>
    <row r="34" spans="1:60" outlineLevel="1" x14ac:dyDescent="0.2">
      <c r="A34" s="220">
        <v>20</v>
      </c>
      <c r="B34" s="225" t="s">
        <v>153</v>
      </c>
      <c r="C34" s="268" t="s">
        <v>154</v>
      </c>
      <c r="D34" s="227" t="s">
        <v>134</v>
      </c>
      <c r="E34" s="229">
        <v>0.125</v>
      </c>
      <c r="F34" s="232"/>
      <c r="G34" s="233">
        <f>ROUND(E34*F34,2)</f>
        <v>0</v>
      </c>
      <c r="H34" s="232"/>
      <c r="I34" s="233">
        <f>ROUND(E34*H34,2)</f>
        <v>0</v>
      </c>
      <c r="J34" s="232"/>
      <c r="K34" s="233">
        <f>ROUND(E34*J34,2)</f>
        <v>0</v>
      </c>
      <c r="L34" s="233">
        <v>21</v>
      </c>
      <c r="M34" s="233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3"/>
      <c r="S34" s="233"/>
      <c r="T34" s="234">
        <v>1.3740000000000001</v>
      </c>
      <c r="U34" s="233">
        <f>ROUND(E34*T34,2)</f>
        <v>0.17</v>
      </c>
      <c r="V34" s="219"/>
      <c r="W34" s="219"/>
      <c r="X34" s="219"/>
      <c r="Y34" s="219"/>
      <c r="Z34" s="219"/>
      <c r="AA34" s="219"/>
      <c r="AB34" s="219"/>
      <c r="AC34" s="219"/>
      <c r="AD34" s="219"/>
      <c r="AE34" s="219" t="s">
        <v>122</v>
      </c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</row>
    <row r="35" spans="1:60" outlineLevel="1" x14ac:dyDescent="0.2">
      <c r="A35" s="220">
        <v>21</v>
      </c>
      <c r="B35" s="225" t="s">
        <v>155</v>
      </c>
      <c r="C35" s="268" t="s">
        <v>156</v>
      </c>
      <c r="D35" s="227" t="s">
        <v>121</v>
      </c>
      <c r="E35" s="229">
        <v>40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21</v>
      </c>
      <c r="M35" s="233">
        <f>G35*(1+L35/100)</f>
        <v>0</v>
      </c>
      <c r="N35" s="233">
        <v>1.0000000000000001E-5</v>
      </c>
      <c r="O35" s="233">
        <f>ROUND(E35*N35,2)</f>
        <v>0</v>
      </c>
      <c r="P35" s="233">
        <v>0</v>
      </c>
      <c r="Q35" s="233">
        <f>ROUND(E35*P35,2)</f>
        <v>0</v>
      </c>
      <c r="R35" s="233"/>
      <c r="S35" s="233"/>
      <c r="T35" s="234">
        <v>6.2E-2</v>
      </c>
      <c r="U35" s="233">
        <f>ROUND(E35*T35,2)</f>
        <v>2.48</v>
      </c>
      <c r="V35" s="219"/>
      <c r="W35" s="219"/>
      <c r="X35" s="219"/>
      <c r="Y35" s="219"/>
      <c r="Z35" s="219"/>
      <c r="AA35" s="219"/>
      <c r="AB35" s="219"/>
      <c r="AC35" s="219"/>
      <c r="AD35" s="219"/>
      <c r="AE35" s="219" t="s">
        <v>122</v>
      </c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</row>
    <row r="36" spans="1:60" x14ac:dyDescent="0.2">
      <c r="A36" s="221" t="s">
        <v>117</v>
      </c>
      <c r="B36" s="226" t="s">
        <v>72</v>
      </c>
      <c r="C36" s="269" t="s">
        <v>73</v>
      </c>
      <c r="D36" s="228"/>
      <c r="E36" s="230"/>
      <c r="F36" s="235"/>
      <c r="G36" s="235">
        <f>SUMIF(AE37:AE44,"&lt;&gt;NOR",G37:G44)</f>
        <v>0</v>
      </c>
      <c r="H36" s="235"/>
      <c r="I36" s="235">
        <f>SUM(I37:I44)</f>
        <v>0</v>
      </c>
      <c r="J36" s="235"/>
      <c r="K36" s="235">
        <f>SUM(K37:K44)</f>
        <v>0</v>
      </c>
      <c r="L36" s="235"/>
      <c r="M36" s="235">
        <f>SUM(M37:M44)</f>
        <v>0</v>
      </c>
      <c r="N36" s="235"/>
      <c r="O36" s="235">
        <f>SUM(O37:O44)</f>
        <v>0.33999999999999997</v>
      </c>
      <c r="P36" s="235"/>
      <c r="Q36" s="235">
        <f>SUM(Q37:Q44)</f>
        <v>0.43</v>
      </c>
      <c r="R36" s="235"/>
      <c r="S36" s="235"/>
      <c r="T36" s="236"/>
      <c r="U36" s="235">
        <f>SUM(U37:U44)</f>
        <v>17.61</v>
      </c>
      <c r="AE36" t="s">
        <v>118</v>
      </c>
    </row>
    <row r="37" spans="1:60" outlineLevel="1" x14ac:dyDescent="0.2">
      <c r="A37" s="220">
        <v>22</v>
      </c>
      <c r="B37" s="225" t="s">
        <v>157</v>
      </c>
      <c r="C37" s="268" t="s">
        <v>158</v>
      </c>
      <c r="D37" s="227" t="s">
        <v>159</v>
      </c>
      <c r="E37" s="229">
        <v>1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1.933E-2</v>
      </c>
      <c r="Q37" s="233">
        <f>ROUND(E37*P37,2)</f>
        <v>0.02</v>
      </c>
      <c r="R37" s="233"/>
      <c r="S37" s="233"/>
      <c r="T37" s="234">
        <v>0.64383000000000001</v>
      </c>
      <c r="U37" s="233">
        <f>ROUND(E37*T37,2)</f>
        <v>0.64</v>
      </c>
      <c r="V37" s="219"/>
      <c r="W37" s="219"/>
      <c r="X37" s="219"/>
      <c r="Y37" s="219"/>
      <c r="Z37" s="219"/>
      <c r="AA37" s="219"/>
      <c r="AB37" s="219"/>
      <c r="AC37" s="219"/>
      <c r="AD37" s="219"/>
      <c r="AE37" s="219" t="s">
        <v>126</v>
      </c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</row>
    <row r="38" spans="1:60" ht="22.5" outlineLevel="1" x14ac:dyDescent="0.2">
      <c r="A38" s="220">
        <v>23</v>
      </c>
      <c r="B38" s="225" t="s">
        <v>160</v>
      </c>
      <c r="C38" s="268" t="s">
        <v>161</v>
      </c>
      <c r="D38" s="227" t="s">
        <v>159</v>
      </c>
      <c r="E38" s="229">
        <v>1</v>
      </c>
      <c r="F38" s="232"/>
      <c r="G38" s="233">
        <f>ROUND(E38*F38,2)</f>
        <v>0</v>
      </c>
      <c r="H38" s="232"/>
      <c r="I38" s="233">
        <f>ROUND(E38*H38,2)</f>
        <v>0</v>
      </c>
      <c r="J38" s="232"/>
      <c r="K38" s="233">
        <f>ROUND(E38*J38,2)</f>
        <v>0</v>
      </c>
      <c r="L38" s="233">
        <v>21</v>
      </c>
      <c r="M38" s="233">
        <f>G38*(1+L38/100)</f>
        <v>0</v>
      </c>
      <c r="N38" s="233">
        <v>1.72E-3</v>
      </c>
      <c r="O38" s="233">
        <f>ROUND(E38*N38,2)</f>
        <v>0</v>
      </c>
      <c r="P38" s="233">
        <v>0</v>
      </c>
      <c r="Q38" s="233">
        <f>ROUND(E38*P38,2)</f>
        <v>0</v>
      </c>
      <c r="R38" s="233"/>
      <c r="S38" s="233"/>
      <c r="T38" s="234">
        <v>0.47599999999999998</v>
      </c>
      <c r="U38" s="233">
        <f>ROUND(E38*T38,2)</f>
        <v>0.48</v>
      </c>
      <c r="V38" s="219"/>
      <c r="W38" s="219"/>
      <c r="X38" s="219"/>
      <c r="Y38" s="219"/>
      <c r="Z38" s="219"/>
      <c r="AA38" s="219"/>
      <c r="AB38" s="219"/>
      <c r="AC38" s="219"/>
      <c r="AD38" s="219"/>
      <c r="AE38" s="219" t="s">
        <v>122</v>
      </c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</row>
    <row r="39" spans="1:60" outlineLevel="1" x14ac:dyDescent="0.2">
      <c r="A39" s="220">
        <v>24</v>
      </c>
      <c r="B39" s="225" t="s">
        <v>162</v>
      </c>
      <c r="C39" s="268" t="s">
        <v>163</v>
      </c>
      <c r="D39" s="227" t="s">
        <v>159</v>
      </c>
      <c r="E39" s="229">
        <v>1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3.1870000000000002E-2</v>
      </c>
      <c r="Q39" s="233">
        <f>ROUND(E39*P39,2)</f>
        <v>0.03</v>
      </c>
      <c r="R39" s="233"/>
      <c r="S39" s="233"/>
      <c r="T39" s="234">
        <v>0.89376</v>
      </c>
      <c r="U39" s="233">
        <f>ROUND(E39*T39,2)</f>
        <v>0.89</v>
      </c>
      <c r="V39" s="219"/>
      <c r="W39" s="219"/>
      <c r="X39" s="219"/>
      <c r="Y39" s="219"/>
      <c r="Z39" s="219"/>
      <c r="AA39" s="219"/>
      <c r="AB39" s="219"/>
      <c r="AC39" s="219"/>
      <c r="AD39" s="219"/>
      <c r="AE39" s="219" t="s">
        <v>126</v>
      </c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</row>
    <row r="40" spans="1:60" outlineLevel="1" x14ac:dyDescent="0.2">
      <c r="A40" s="220">
        <v>25</v>
      </c>
      <c r="B40" s="225" t="s">
        <v>164</v>
      </c>
      <c r="C40" s="268" t="s">
        <v>165</v>
      </c>
      <c r="D40" s="227" t="s">
        <v>159</v>
      </c>
      <c r="E40" s="229">
        <v>1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33">
        <v>9.5E-4</v>
      </c>
      <c r="O40" s="233">
        <f>ROUND(E40*N40,2)</f>
        <v>0</v>
      </c>
      <c r="P40" s="233">
        <v>0.38046000000000002</v>
      </c>
      <c r="Q40" s="233">
        <f>ROUND(E40*P40,2)</f>
        <v>0.38</v>
      </c>
      <c r="R40" s="233"/>
      <c r="S40" s="233"/>
      <c r="T40" s="234">
        <v>2.7551199999999998</v>
      </c>
      <c r="U40" s="233">
        <f>ROUND(E40*T40,2)</f>
        <v>2.76</v>
      </c>
      <c r="V40" s="219"/>
      <c r="W40" s="219"/>
      <c r="X40" s="219"/>
      <c r="Y40" s="219"/>
      <c r="Z40" s="219"/>
      <c r="AA40" s="219"/>
      <c r="AB40" s="219"/>
      <c r="AC40" s="219"/>
      <c r="AD40" s="219"/>
      <c r="AE40" s="219" t="s">
        <v>126</v>
      </c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</row>
    <row r="41" spans="1:60" outlineLevel="1" x14ac:dyDescent="0.2">
      <c r="A41" s="220">
        <v>26</v>
      </c>
      <c r="B41" s="225" t="s">
        <v>166</v>
      </c>
      <c r="C41" s="268" t="s">
        <v>167</v>
      </c>
      <c r="D41" s="227" t="s">
        <v>159</v>
      </c>
      <c r="E41" s="229">
        <v>1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33">
        <v>1.8669999999999999E-2</v>
      </c>
      <c r="O41" s="233">
        <f>ROUND(E41*N41,2)</f>
        <v>0.02</v>
      </c>
      <c r="P41" s="233">
        <v>0</v>
      </c>
      <c r="Q41" s="233">
        <f>ROUND(E41*P41,2)</f>
        <v>0</v>
      </c>
      <c r="R41" s="233"/>
      <c r="S41" s="233"/>
      <c r="T41" s="234">
        <v>2.92136</v>
      </c>
      <c r="U41" s="233">
        <f>ROUND(E41*T41,2)</f>
        <v>2.92</v>
      </c>
      <c r="V41" s="219"/>
      <c r="W41" s="219"/>
      <c r="X41" s="219"/>
      <c r="Y41" s="219"/>
      <c r="Z41" s="219"/>
      <c r="AA41" s="219"/>
      <c r="AB41" s="219"/>
      <c r="AC41" s="219"/>
      <c r="AD41" s="219"/>
      <c r="AE41" s="219" t="s">
        <v>126</v>
      </c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</row>
    <row r="42" spans="1:60" outlineLevel="1" x14ac:dyDescent="0.2">
      <c r="A42" s="220">
        <v>27</v>
      </c>
      <c r="B42" s="225" t="s">
        <v>168</v>
      </c>
      <c r="C42" s="268" t="s">
        <v>169</v>
      </c>
      <c r="D42" s="227" t="s">
        <v>159</v>
      </c>
      <c r="E42" s="229">
        <v>1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3">
        <v>0.28734999999999999</v>
      </c>
      <c r="O42" s="233">
        <f>ROUND(E42*N42,2)</f>
        <v>0.28999999999999998</v>
      </c>
      <c r="P42" s="233">
        <v>0</v>
      </c>
      <c r="Q42" s="233">
        <f>ROUND(E42*P42,2)</f>
        <v>0</v>
      </c>
      <c r="R42" s="233"/>
      <c r="S42" s="233"/>
      <c r="T42" s="234">
        <v>7.2705000000000002</v>
      </c>
      <c r="U42" s="233">
        <f>ROUND(E42*T42,2)</f>
        <v>7.27</v>
      </c>
      <c r="V42" s="219"/>
      <c r="W42" s="219"/>
      <c r="X42" s="219"/>
      <c r="Y42" s="219"/>
      <c r="Z42" s="219"/>
      <c r="AA42" s="219"/>
      <c r="AB42" s="219"/>
      <c r="AC42" s="219"/>
      <c r="AD42" s="219"/>
      <c r="AE42" s="219" t="s">
        <v>126</v>
      </c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</row>
    <row r="43" spans="1:60" outlineLevel="1" x14ac:dyDescent="0.2">
      <c r="A43" s="220">
        <v>28</v>
      </c>
      <c r="B43" s="225" t="s">
        <v>170</v>
      </c>
      <c r="C43" s="268" t="s">
        <v>171</v>
      </c>
      <c r="D43" s="227" t="s">
        <v>159</v>
      </c>
      <c r="E43" s="229">
        <v>1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33">
        <v>2.962E-2</v>
      </c>
      <c r="O43" s="233">
        <f>ROUND(E43*N43,2)</f>
        <v>0.03</v>
      </c>
      <c r="P43" s="233">
        <v>0</v>
      </c>
      <c r="Q43" s="233">
        <f>ROUND(E43*P43,2)</f>
        <v>0</v>
      </c>
      <c r="R43" s="233"/>
      <c r="S43" s="233"/>
      <c r="T43" s="234">
        <v>2.6510899999999999</v>
      </c>
      <c r="U43" s="233">
        <f>ROUND(E43*T43,2)</f>
        <v>2.65</v>
      </c>
      <c r="V43" s="219"/>
      <c r="W43" s="219"/>
      <c r="X43" s="219"/>
      <c r="Y43" s="219"/>
      <c r="Z43" s="219"/>
      <c r="AA43" s="219"/>
      <c r="AB43" s="219"/>
      <c r="AC43" s="219"/>
      <c r="AD43" s="219"/>
      <c r="AE43" s="219" t="s">
        <v>126</v>
      </c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</row>
    <row r="44" spans="1:60" ht="22.5" outlineLevel="1" x14ac:dyDescent="0.2">
      <c r="A44" s="220">
        <v>29</v>
      </c>
      <c r="B44" s="225" t="s">
        <v>172</v>
      </c>
      <c r="C44" s="268" t="s">
        <v>230</v>
      </c>
      <c r="D44" s="227" t="s">
        <v>121</v>
      </c>
      <c r="E44" s="229">
        <v>4</v>
      </c>
      <c r="F44" s="232"/>
      <c r="G44" s="233">
        <f>ROUND(E44*F44,2)</f>
        <v>0</v>
      </c>
      <c r="H44" s="232"/>
      <c r="I44" s="233">
        <f>ROUND(E44*H44,2)</f>
        <v>0</v>
      </c>
      <c r="J44" s="232"/>
      <c r="K44" s="233">
        <f>ROUND(E44*J44,2)</f>
        <v>0</v>
      </c>
      <c r="L44" s="233">
        <v>21</v>
      </c>
      <c r="M44" s="233">
        <f>G44*(1+L44/100)</f>
        <v>0</v>
      </c>
      <c r="N44" s="233">
        <v>1.2E-4</v>
      </c>
      <c r="O44" s="233">
        <f>ROUND(E44*N44,2)</f>
        <v>0</v>
      </c>
      <c r="P44" s="233">
        <v>0</v>
      </c>
      <c r="Q44" s="233">
        <f>ROUND(E44*P44,2)</f>
        <v>0</v>
      </c>
      <c r="R44" s="233"/>
      <c r="S44" s="233"/>
      <c r="T44" s="234">
        <v>0</v>
      </c>
      <c r="U44" s="233">
        <f>ROUND(E44*T44,2)</f>
        <v>0</v>
      </c>
      <c r="V44" s="219"/>
      <c r="W44" s="219"/>
      <c r="X44" s="219"/>
      <c r="Y44" s="219"/>
      <c r="Z44" s="219"/>
      <c r="AA44" s="219"/>
      <c r="AB44" s="219"/>
      <c r="AC44" s="219"/>
      <c r="AD44" s="219"/>
      <c r="AE44" s="219" t="s">
        <v>173</v>
      </c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</row>
    <row r="45" spans="1:60" x14ac:dyDescent="0.2">
      <c r="A45" s="221" t="s">
        <v>117</v>
      </c>
      <c r="B45" s="226" t="s">
        <v>74</v>
      </c>
      <c r="C45" s="269" t="s">
        <v>75</v>
      </c>
      <c r="D45" s="228"/>
      <c r="E45" s="230"/>
      <c r="F45" s="235"/>
      <c r="G45" s="235">
        <f>SUMIF(AE46:AE49,"&lt;&gt;NOR",G46:G49)</f>
        <v>0</v>
      </c>
      <c r="H45" s="235"/>
      <c r="I45" s="235">
        <f>SUM(I46:I49)</f>
        <v>0</v>
      </c>
      <c r="J45" s="235"/>
      <c r="K45" s="235">
        <f>SUM(K46:K49)</f>
        <v>0</v>
      </c>
      <c r="L45" s="235"/>
      <c r="M45" s="235">
        <f>SUM(M46:M49)</f>
        <v>0</v>
      </c>
      <c r="N45" s="235"/>
      <c r="O45" s="235">
        <f>SUM(O46:O49)</f>
        <v>0</v>
      </c>
      <c r="P45" s="235"/>
      <c r="Q45" s="235">
        <f>SUM(Q46:Q49)</f>
        <v>0.01</v>
      </c>
      <c r="R45" s="235"/>
      <c r="S45" s="235"/>
      <c r="T45" s="236"/>
      <c r="U45" s="235">
        <f>SUM(U46:U49)</f>
        <v>1.77</v>
      </c>
      <c r="AE45" t="s">
        <v>118</v>
      </c>
    </row>
    <row r="46" spans="1:60" outlineLevel="1" x14ac:dyDescent="0.2">
      <c r="A46" s="220">
        <v>30</v>
      </c>
      <c r="B46" s="225" t="s">
        <v>174</v>
      </c>
      <c r="C46" s="268" t="s">
        <v>175</v>
      </c>
      <c r="D46" s="227" t="s">
        <v>121</v>
      </c>
      <c r="E46" s="229">
        <v>4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4.0000000000000003E-5</v>
      </c>
      <c r="O46" s="233">
        <f>ROUND(E46*N46,2)</f>
        <v>0</v>
      </c>
      <c r="P46" s="233">
        <v>2.8999999999999998E-3</v>
      </c>
      <c r="Q46" s="233">
        <f>ROUND(E46*P46,2)</f>
        <v>0.01</v>
      </c>
      <c r="R46" s="233"/>
      <c r="S46" s="233"/>
      <c r="T46" s="234">
        <v>0.10392</v>
      </c>
      <c r="U46" s="233">
        <f>ROUND(E46*T46,2)</f>
        <v>0.42</v>
      </c>
      <c r="V46" s="219"/>
      <c r="W46" s="219"/>
      <c r="X46" s="219"/>
      <c r="Y46" s="219"/>
      <c r="Z46" s="219"/>
      <c r="AA46" s="219"/>
      <c r="AB46" s="219"/>
      <c r="AC46" s="219"/>
      <c r="AD46" s="219"/>
      <c r="AE46" s="219" t="s">
        <v>126</v>
      </c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</row>
    <row r="47" spans="1:60" outlineLevel="1" x14ac:dyDescent="0.2">
      <c r="A47" s="220">
        <v>31</v>
      </c>
      <c r="B47" s="225" t="s">
        <v>176</v>
      </c>
      <c r="C47" s="268" t="s">
        <v>177</v>
      </c>
      <c r="D47" s="227" t="s">
        <v>159</v>
      </c>
      <c r="E47" s="229">
        <v>8</v>
      </c>
      <c r="F47" s="232"/>
      <c r="G47" s="233">
        <f>ROUND(E47*F47,2)</f>
        <v>0</v>
      </c>
      <c r="H47" s="232"/>
      <c r="I47" s="233">
        <f>ROUND(E47*H47,2)</f>
        <v>0</v>
      </c>
      <c r="J47" s="232"/>
      <c r="K47" s="233">
        <f>ROUND(E47*J47,2)</f>
        <v>0</v>
      </c>
      <c r="L47" s="233">
        <v>21</v>
      </c>
      <c r="M47" s="233">
        <f>G47*(1+L47/100)</f>
        <v>0</v>
      </c>
      <c r="N47" s="233">
        <v>8.0000000000000007E-5</v>
      </c>
      <c r="O47" s="233">
        <f>ROUND(E47*N47,2)</f>
        <v>0</v>
      </c>
      <c r="P47" s="233">
        <v>0</v>
      </c>
      <c r="Q47" s="233">
        <f>ROUND(E47*P47,2)</f>
        <v>0</v>
      </c>
      <c r="R47" s="233"/>
      <c r="S47" s="233"/>
      <c r="T47" s="234">
        <v>8.8999999999999996E-2</v>
      </c>
      <c r="U47" s="233">
        <f>ROUND(E47*T47,2)</f>
        <v>0.71</v>
      </c>
      <c r="V47" s="219"/>
      <c r="W47" s="219"/>
      <c r="X47" s="219"/>
      <c r="Y47" s="219"/>
      <c r="Z47" s="219"/>
      <c r="AA47" s="219"/>
      <c r="AB47" s="219"/>
      <c r="AC47" s="219"/>
      <c r="AD47" s="219"/>
      <c r="AE47" s="219" t="s">
        <v>122</v>
      </c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</row>
    <row r="48" spans="1:60" outlineLevel="1" x14ac:dyDescent="0.2">
      <c r="A48" s="220">
        <v>32</v>
      </c>
      <c r="B48" s="225" t="s">
        <v>178</v>
      </c>
      <c r="C48" s="268" t="s">
        <v>179</v>
      </c>
      <c r="D48" s="227" t="s">
        <v>134</v>
      </c>
      <c r="E48" s="229">
        <v>2.5000000000000001E-3</v>
      </c>
      <c r="F48" s="232"/>
      <c r="G48" s="233">
        <f>ROUND(E48*F48,2)</f>
        <v>0</v>
      </c>
      <c r="H48" s="232"/>
      <c r="I48" s="233">
        <f>ROUND(E48*H48,2)</f>
        <v>0</v>
      </c>
      <c r="J48" s="232"/>
      <c r="K48" s="233">
        <f>ROUND(E48*J48,2)</f>
        <v>0</v>
      </c>
      <c r="L48" s="233">
        <v>21</v>
      </c>
      <c r="M48" s="233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3"/>
      <c r="S48" s="233"/>
      <c r="T48" s="234">
        <v>3.246</v>
      </c>
      <c r="U48" s="233">
        <f>ROUND(E48*T48,2)</f>
        <v>0.01</v>
      </c>
      <c r="V48" s="219"/>
      <c r="W48" s="219"/>
      <c r="X48" s="219"/>
      <c r="Y48" s="219"/>
      <c r="Z48" s="219"/>
      <c r="AA48" s="219"/>
      <c r="AB48" s="219"/>
      <c r="AC48" s="219"/>
      <c r="AD48" s="219"/>
      <c r="AE48" s="219" t="s">
        <v>122</v>
      </c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</row>
    <row r="49" spans="1:60" outlineLevel="1" x14ac:dyDescent="0.2">
      <c r="A49" s="220">
        <v>33</v>
      </c>
      <c r="B49" s="225" t="s">
        <v>180</v>
      </c>
      <c r="C49" s="268" t="s">
        <v>181</v>
      </c>
      <c r="D49" s="227" t="s">
        <v>121</v>
      </c>
      <c r="E49" s="229">
        <v>4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2.7999999999999998E-4</v>
      </c>
      <c r="O49" s="233">
        <f>ROUND(E49*N49,2)</f>
        <v>0</v>
      </c>
      <c r="P49" s="233">
        <v>0</v>
      </c>
      <c r="Q49" s="233">
        <f>ROUND(E49*P49,2)</f>
        <v>0</v>
      </c>
      <c r="R49" s="233"/>
      <c r="S49" s="233"/>
      <c r="T49" s="234">
        <v>0.15814</v>
      </c>
      <c r="U49" s="233">
        <f>ROUND(E49*T49,2)</f>
        <v>0.63</v>
      </c>
      <c r="V49" s="219"/>
      <c r="W49" s="219"/>
      <c r="X49" s="219"/>
      <c r="Y49" s="219"/>
      <c r="Z49" s="219"/>
      <c r="AA49" s="219"/>
      <c r="AB49" s="219"/>
      <c r="AC49" s="219"/>
      <c r="AD49" s="219"/>
      <c r="AE49" s="219" t="s">
        <v>122</v>
      </c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</row>
    <row r="50" spans="1:60" x14ac:dyDescent="0.2">
      <c r="A50" s="221" t="s">
        <v>117</v>
      </c>
      <c r="B50" s="226" t="s">
        <v>76</v>
      </c>
      <c r="C50" s="269" t="s">
        <v>77</v>
      </c>
      <c r="D50" s="228"/>
      <c r="E50" s="230"/>
      <c r="F50" s="235"/>
      <c r="G50" s="235">
        <f>SUMIF(AE51:AE52,"&lt;&gt;NOR",G51:G52)</f>
        <v>0</v>
      </c>
      <c r="H50" s="235"/>
      <c r="I50" s="235">
        <f>SUM(I51:I52)</f>
        <v>0</v>
      </c>
      <c r="J50" s="235"/>
      <c r="K50" s="235">
        <f>SUM(K51:K52)</f>
        <v>0</v>
      </c>
      <c r="L50" s="235"/>
      <c r="M50" s="235">
        <f>SUM(M51:M52)</f>
        <v>0</v>
      </c>
      <c r="N50" s="235"/>
      <c r="O50" s="235">
        <f>SUM(O51:O52)</f>
        <v>0</v>
      </c>
      <c r="P50" s="235"/>
      <c r="Q50" s="235">
        <f>SUM(Q51:Q52)</f>
        <v>0</v>
      </c>
      <c r="R50" s="235"/>
      <c r="S50" s="235"/>
      <c r="T50" s="236"/>
      <c r="U50" s="235">
        <f>SUM(U51:U52)</f>
        <v>0.25</v>
      </c>
      <c r="AE50" t="s">
        <v>118</v>
      </c>
    </row>
    <row r="51" spans="1:60" ht="22.5" outlineLevel="1" x14ac:dyDescent="0.2">
      <c r="A51" s="220">
        <v>34</v>
      </c>
      <c r="B51" s="225" t="s">
        <v>182</v>
      </c>
      <c r="C51" s="268" t="s">
        <v>231</v>
      </c>
      <c r="D51" s="227" t="s">
        <v>159</v>
      </c>
      <c r="E51" s="229">
        <v>1</v>
      </c>
      <c r="F51" s="232"/>
      <c r="G51" s="233">
        <f>ROUND(E51*F51,2)</f>
        <v>0</v>
      </c>
      <c r="H51" s="232"/>
      <c r="I51" s="233">
        <f>ROUND(E51*H51,2)</f>
        <v>0</v>
      </c>
      <c r="J51" s="232"/>
      <c r="K51" s="233">
        <f>ROUND(E51*J51,2)</f>
        <v>0</v>
      </c>
      <c r="L51" s="233">
        <v>21</v>
      </c>
      <c r="M51" s="233">
        <f>G51*(1+L51/100)</f>
        <v>0</v>
      </c>
      <c r="N51" s="233">
        <v>4.6000000000000001E-4</v>
      </c>
      <c r="O51" s="233">
        <f>ROUND(E51*N51,2)</f>
        <v>0</v>
      </c>
      <c r="P51" s="233">
        <v>0</v>
      </c>
      <c r="Q51" s="233">
        <f>ROUND(E51*P51,2)</f>
        <v>0</v>
      </c>
      <c r="R51" s="233"/>
      <c r="S51" s="233"/>
      <c r="T51" s="234">
        <v>0.247</v>
      </c>
      <c r="U51" s="233">
        <f>ROUND(E51*T51,2)</f>
        <v>0.25</v>
      </c>
      <c r="V51" s="219"/>
      <c r="W51" s="219"/>
      <c r="X51" s="219"/>
      <c r="Y51" s="219"/>
      <c r="Z51" s="219"/>
      <c r="AA51" s="219"/>
      <c r="AB51" s="219"/>
      <c r="AC51" s="219"/>
      <c r="AD51" s="219"/>
      <c r="AE51" s="219" t="s">
        <v>122</v>
      </c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</row>
    <row r="52" spans="1:60" outlineLevel="1" x14ac:dyDescent="0.2">
      <c r="A52" s="220">
        <v>35</v>
      </c>
      <c r="B52" s="225" t="s">
        <v>183</v>
      </c>
      <c r="C52" s="268" t="s">
        <v>184</v>
      </c>
      <c r="D52" s="227" t="s">
        <v>134</v>
      </c>
      <c r="E52" s="229">
        <v>5.0000000000000001E-4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33">
        <v>0</v>
      </c>
      <c r="O52" s="233">
        <f>ROUND(E52*N52,2)</f>
        <v>0</v>
      </c>
      <c r="P52" s="233">
        <v>0</v>
      </c>
      <c r="Q52" s="233">
        <f>ROUND(E52*P52,2)</f>
        <v>0</v>
      </c>
      <c r="R52" s="233"/>
      <c r="S52" s="233"/>
      <c r="T52" s="234">
        <v>2.5750000000000002</v>
      </c>
      <c r="U52" s="233">
        <f>ROUND(E52*T52,2)</f>
        <v>0</v>
      </c>
      <c r="V52" s="219"/>
      <c r="W52" s="219"/>
      <c r="X52" s="219"/>
      <c r="Y52" s="219"/>
      <c r="Z52" s="219"/>
      <c r="AA52" s="219"/>
      <c r="AB52" s="219"/>
      <c r="AC52" s="219"/>
      <c r="AD52" s="219"/>
      <c r="AE52" s="219" t="s">
        <v>122</v>
      </c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</row>
    <row r="53" spans="1:60" x14ac:dyDescent="0.2">
      <c r="A53" s="221" t="s">
        <v>117</v>
      </c>
      <c r="B53" s="226" t="s">
        <v>78</v>
      </c>
      <c r="C53" s="269" t="s">
        <v>79</v>
      </c>
      <c r="D53" s="228"/>
      <c r="E53" s="230"/>
      <c r="F53" s="235"/>
      <c r="G53" s="235">
        <f>SUMIF(AE54:AE59,"&lt;&gt;NOR",G54:G59)</f>
        <v>0</v>
      </c>
      <c r="H53" s="235"/>
      <c r="I53" s="235">
        <f>SUM(I54:I59)</f>
        <v>0</v>
      </c>
      <c r="J53" s="235"/>
      <c r="K53" s="235">
        <f>SUM(K54:K59)</f>
        <v>0</v>
      </c>
      <c r="L53" s="235"/>
      <c r="M53" s="235">
        <f>SUM(M54:M59)</f>
        <v>0</v>
      </c>
      <c r="N53" s="235"/>
      <c r="O53" s="235">
        <f>SUM(O54:O59)</f>
        <v>0.01</v>
      </c>
      <c r="P53" s="235"/>
      <c r="Q53" s="235">
        <f>SUM(Q54:Q59)</f>
        <v>0.05</v>
      </c>
      <c r="R53" s="235"/>
      <c r="S53" s="235"/>
      <c r="T53" s="236"/>
      <c r="U53" s="235">
        <f>SUM(U54:U59)</f>
        <v>2.88</v>
      </c>
      <c r="AE53" t="s">
        <v>118</v>
      </c>
    </row>
    <row r="54" spans="1:60" ht="22.5" outlineLevel="1" x14ac:dyDescent="0.2">
      <c r="A54" s="220">
        <v>36</v>
      </c>
      <c r="B54" s="225" t="s">
        <v>185</v>
      </c>
      <c r="C54" s="268" t="s">
        <v>186</v>
      </c>
      <c r="D54" s="227" t="s">
        <v>159</v>
      </c>
      <c r="E54" s="229">
        <v>1</v>
      </c>
      <c r="F54" s="232"/>
      <c r="G54" s="233">
        <f>ROUND(E54*F54,2)</f>
        <v>0</v>
      </c>
      <c r="H54" s="232"/>
      <c r="I54" s="233">
        <f>ROUND(E54*H54,2)</f>
        <v>0</v>
      </c>
      <c r="J54" s="232"/>
      <c r="K54" s="233">
        <f>ROUND(E54*J54,2)</f>
        <v>0</v>
      </c>
      <c r="L54" s="233">
        <v>21</v>
      </c>
      <c r="M54" s="233">
        <f>G54*(1+L54/100)</f>
        <v>0</v>
      </c>
      <c r="N54" s="233">
        <v>8.0000000000000007E-5</v>
      </c>
      <c r="O54" s="233">
        <f>ROUND(E54*N54,2)</f>
        <v>0</v>
      </c>
      <c r="P54" s="233">
        <v>2.4930000000000001E-2</v>
      </c>
      <c r="Q54" s="233">
        <f>ROUND(E54*P54,2)</f>
        <v>0.02</v>
      </c>
      <c r="R54" s="233"/>
      <c r="S54" s="233"/>
      <c r="T54" s="234">
        <v>0.26800000000000002</v>
      </c>
      <c r="U54" s="233">
        <f>ROUND(E54*T54,2)</f>
        <v>0.27</v>
      </c>
      <c r="V54" s="219"/>
      <c r="W54" s="219"/>
      <c r="X54" s="219"/>
      <c r="Y54" s="219"/>
      <c r="Z54" s="219"/>
      <c r="AA54" s="219"/>
      <c r="AB54" s="219"/>
      <c r="AC54" s="219"/>
      <c r="AD54" s="219"/>
      <c r="AE54" s="219" t="s">
        <v>122</v>
      </c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</row>
    <row r="55" spans="1:60" outlineLevel="1" x14ac:dyDescent="0.2">
      <c r="A55" s="220">
        <v>37</v>
      </c>
      <c r="B55" s="225" t="s">
        <v>187</v>
      </c>
      <c r="C55" s="268" t="s">
        <v>188</v>
      </c>
      <c r="D55" s="227" t="s">
        <v>159</v>
      </c>
      <c r="E55" s="229">
        <v>1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3">
        <v>8.0000000000000007E-5</v>
      </c>
      <c r="O55" s="233">
        <f>ROUND(E55*N55,2)</f>
        <v>0</v>
      </c>
      <c r="P55" s="233">
        <v>2.06E-2</v>
      </c>
      <c r="Q55" s="233">
        <f>ROUND(E55*P55,2)</f>
        <v>0.02</v>
      </c>
      <c r="R55" s="233"/>
      <c r="S55" s="233"/>
      <c r="T55" s="234">
        <v>0.33</v>
      </c>
      <c r="U55" s="233">
        <f>ROUND(E55*T55,2)</f>
        <v>0.33</v>
      </c>
      <c r="V55" s="219"/>
      <c r="W55" s="219"/>
      <c r="X55" s="219"/>
      <c r="Y55" s="219"/>
      <c r="Z55" s="219"/>
      <c r="AA55" s="219"/>
      <c r="AB55" s="219"/>
      <c r="AC55" s="219"/>
      <c r="AD55" s="219"/>
      <c r="AE55" s="219" t="s">
        <v>122</v>
      </c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</row>
    <row r="56" spans="1:60" outlineLevel="1" x14ac:dyDescent="0.2">
      <c r="A56" s="220">
        <v>38</v>
      </c>
      <c r="B56" s="225" t="s">
        <v>189</v>
      </c>
      <c r="C56" s="268" t="s">
        <v>190</v>
      </c>
      <c r="D56" s="227" t="s">
        <v>159</v>
      </c>
      <c r="E56" s="229">
        <v>8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21</v>
      </c>
      <c r="M56" s="233">
        <f>G56*(1+L56/100)</f>
        <v>0</v>
      </c>
      <c r="N56" s="233">
        <v>1.0000000000000001E-5</v>
      </c>
      <c r="O56" s="233">
        <f>ROUND(E56*N56,2)</f>
        <v>0</v>
      </c>
      <c r="P56" s="233">
        <v>7.5000000000000002E-4</v>
      </c>
      <c r="Q56" s="233">
        <f>ROUND(E56*P56,2)</f>
        <v>0.01</v>
      </c>
      <c r="R56" s="233"/>
      <c r="S56" s="233"/>
      <c r="T56" s="234">
        <v>2.9000000000000001E-2</v>
      </c>
      <c r="U56" s="233">
        <f>ROUND(E56*T56,2)</f>
        <v>0.23</v>
      </c>
      <c r="V56" s="219"/>
      <c r="W56" s="219"/>
      <c r="X56" s="219"/>
      <c r="Y56" s="219"/>
      <c r="Z56" s="219"/>
      <c r="AA56" s="219"/>
      <c r="AB56" s="219"/>
      <c r="AC56" s="219"/>
      <c r="AD56" s="219"/>
      <c r="AE56" s="219" t="s">
        <v>122</v>
      </c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</row>
    <row r="57" spans="1:60" ht="22.5" outlineLevel="1" x14ac:dyDescent="0.2">
      <c r="A57" s="220">
        <v>39</v>
      </c>
      <c r="B57" s="225" t="s">
        <v>191</v>
      </c>
      <c r="C57" s="268" t="s">
        <v>232</v>
      </c>
      <c r="D57" s="227" t="s">
        <v>159</v>
      </c>
      <c r="E57" s="229">
        <v>1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33">
        <v>1.4500000000000001E-2</v>
      </c>
      <c r="O57" s="233">
        <f>ROUND(E57*N57,2)</f>
        <v>0.01</v>
      </c>
      <c r="P57" s="233">
        <v>0</v>
      </c>
      <c r="Q57" s="233">
        <f>ROUND(E57*P57,2)</f>
        <v>0</v>
      </c>
      <c r="R57" s="233"/>
      <c r="S57" s="233"/>
      <c r="T57" s="234">
        <v>0.98799999999999999</v>
      </c>
      <c r="U57" s="233">
        <f>ROUND(E57*T57,2)</f>
        <v>0.99</v>
      </c>
      <c r="V57" s="219"/>
      <c r="W57" s="219"/>
      <c r="X57" s="219"/>
      <c r="Y57" s="219"/>
      <c r="Z57" s="219"/>
      <c r="AA57" s="219"/>
      <c r="AB57" s="219"/>
      <c r="AC57" s="219"/>
      <c r="AD57" s="219"/>
      <c r="AE57" s="219" t="s">
        <v>122</v>
      </c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</row>
    <row r="58" spans="1:60" outlineLevel="1" x14ac:dyDescent="0.2">
      <c r="A58" s="220">
        <v>40</v>
      </c>
      <c r="B58" s="225" t="s">
        <v>192</v>
      </c>
      <c r="C58" s="268" t="s">
        <v>193</v>
      </c>
      <c r="D58" s="227" t="s">
        <v>159</v>
      </c>
      <c r="E58" s="229">
        <v>1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33">
        <v>2.0000000000000002E-5</v>
      </c>
      <c r="O58" s="233">
        <f>ROUND(E58*N58,2)</f>
        <v>0</v>
      </c>
      <c r="P58" s="233">
        <v>0</v>
      </c>
      <c r="Q58" s="233">
        <f>ROUND(E58*P58,2)</f>
        <v>0</v>
      </c>
      <c r="R58" s="233"/>
      <c r="S58" s="233"/>
      <c r="T58" s="234">
        <v>0.86799999999999999</v>
      </c>
      <c r="U58" s="233">
        <f>ROUND(E58*T58,2)</f>
        <v>0.87</v>
      </c>
      <c r="V58" s="219"/>
      <c r="W58" s="219"/>
      <c r="X58" s="219"/>
      <c r="Y58" s="219"/>
      <c r="Z58" s="219"/>
      <c r="AA58" s="219"/>
      <c r="AB58" s="219"/>
      <c r="AC58" s="219"/>
      <c r="AD58" s="219"/>
      <c r="AE58" s="219" t="s">
        <v>122</v>
      </c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</row>
    <row r="59" spans="1:60" outlineLevel="1" x14ac:dyDescent="0.2">
      <c r="A59" s="220">
        <v>41</v>
      </c>
      <c r="B59" s="225" t="s">
        <v>194</v>
      </c>
      <c r="C59" s="268" t="s">
        <v>195</v>
      </c>
      <c r="D59" s="227" t="s">
        <v>134</v>
      </c>
      <c r="E59" s="229">
        <v>0.05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/>
      <c r="S59" s="233"/>
      <c r="T59" s="234">
        <v>3.7349999999999999</v>
      </c>
      <c r="U59" s="233">
        <f>ROUND(E59*T59,2)</f>
        <v>0.19</v>
      </c>
      <c r="V59" s="219"/>
      <c r="W59" s="219"/>
      <c r="X59" s="219"/>
      <c r="Y59" s="219"/>
      <c r="Z59" s="219"/>
      <c r="AA59" s="219"/>
      <c r="AB59" s="219"/>
      <c r="AC59" s="219"/>
      <c r="AD59" s="219"/>
      <c r="AE59" s="219" t="s">
        <v>122</v>
      </c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</row>
    <row r="60" spans="1:60" x14ac:dyDescent="0.2">
      <c r="A60" s="221" t="s">
        <v>117</v>
      </c>
      <c r="B60" s="226" t="s">
        <v>80</v>
      </c>
      <c r="C60" s="269" t="s">
        <v>81</v>
      </c>
      <c r="D60" s="228"/>
      <c r="E60" s="230"/>
      <c r="F60" s="235"/>
      <c r="G60" s="235">
        <f>SUMIF(AE61:AE61,"&lt;&gt;NOR",G61:G61)</f>
        <v>0</v>
      </c>
      <c r="H60" s="235"/>
      <c r="I60" s="235">
        <f>SUM(I61:I61)</f>
        <v>0</v>
      </c>
      <c r="J60" s="235"/>
      <c r="K60" s="235">
        <f>SUM(K61:K61)</f>
        <v>0</v>
      </c>
      <c r="L60" s="235"/>
      <c r="M60" s="235">
        <f>SUM(M61:M61)</f>
        <v>0</v>
      </c>
      <c r="N60" s="235"/>
      <c r="O60" s="235">
        <f>SUM(O61:O61)</f>
        <v>0</v>
      </c>
      <c r="P60" s="235"/>
      <c r="Q60" s="235">
        <f>SUM(Q61:Q61)</f>
        <v>0</v>
      </c>
      <c r="R60" s="235"/>
      <c r="S60" s="235"/>
      <c r="T60" s="236"/>
      <c r="U60" s="235">
        <f>SUM(U61:U61)</f>
        <v>1.7</v>
      </c>
      <c r="AE60" t="s">
        <v>118</v>
      </c>
    </row>
    <row r="61" spans="1:60" ht="22.5" outlineLevel="1" x14ac:dyDescent="0.2">
      <c r="A61" s="220">
        <v>42</v>
      </c>
      <c r="B61" s="225" t="s">
        <v>196</v>
      </c>
      <c r="C61" s="268" t="s">
        <v>197</v>
      </c>
      <c r="D61" s="227" t="s">
        <v>159</v>
      </c>
      <c r="E61" s="229">
        <v>1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33">
        <v>1.9000000000000001E-4</v>
      </c>
      <c r="O61" s="233">
        <f>ROUND(E61*N61,2)</f>
        <v>0</v>
      </c>
      <c r="P61" s="233">
        <v>0</v>
      </c>
      <c r="Q61" s="233">
        <f>ROUND(E61*P61,2)</f>
        <v>0</v>
      </c>
      <c r="R61" s="233"/>
      <c r="S61" s="233"/>
      <c r="T61" s="234">
        <v>1.6970000000000001</v>
      </c>
      <c r="U61" s="233">
        <f>ROUND(E61*T61,2)</f>
        <v>1.7</v>
      </c>
      <c r="V61" s="219"/>
      <c r="W61" s="219"/>
      <c r="X61" s="219"/>
      <c r="Y61" s="219"/>
      <c r="Z61" s="219"/>
      <c r="AA61" s="219"/>
      <c r="AB61" s="219"/>
      <c r="AC61" s="219"/>
      <c r="AD61" s="219"/>
      <c r="AE61" s="219" t="s">
        <v>122</v>
      </c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</row>
    <row r="62" spans="1:60" x14ac:dyDescent="0.2">
      <c r="A62" s="221" t="s">
        <v>117</v>
      </c>
      <c r="B62" s="226" t="s">
        <v>82</v>
      </c>
      <c r="C62" s="269" t="s">
        <v>83</v>
      </c>
      <c r="D62" s="228"/>
      <c r="E62" s="230"/>
      <c r="F62" s="235"/>
      <c r="G62" s="235">
        <f>SUMIF(AE63:AE64,"&lt;&gt;NOR",G63:G64)</f>
        <v>0</v>
      </c>
      <c r="H62" s="235"/>
      <c r="I62" s="235">
        <f>SUM(I63:I64)</f>
        <v>0</v>
      </c>
      <c r="J62" s="235"/>
      <c r="K62" s="235">
        <f>SUM(K63:K64)</f>
        <v>0</v>
      </c>
      <c r="L62" s="235"/>
      <c r="M62" s="235">
        <f>SUM(M63:M64)</f>
        <v>0</v>
      </c>
      <c r="N62" s="235"/>
      <c r="O62" s="235">
        <f>SUM(O63:O64)</f>
        <v>0.09</v>
      </c>
      <c r="P62" s="235"/>
      <c r="Q62" s="235">
        <f>SUM(Q63:Q64)</f>
        <v>0.27</v>
      </c>
      <c r="R62" s="235"/>
      <c r="S62" s="235"/>
      <c r="T62" s="236"/>
      <c r="U62" s="235">
        <f>SUM(U63:U64)</f>
        <v>5.97</v>
      </c>
      <c r="AE62" t="s">
        <v>118</v>
      </c>
    </row>
    <row r="63" spans="1:60" outlineLevel="1" x14ac:dyDescent="0.2">
      <c r="A63" s="220">
        <v>43</v>
      </c>
      <c r="B63" s="225" t="s">
        <v>198</v>
      </c>
      <c r="C63" s="268" t="s">
        <v>199</v>
      </c>
      <c r="D63" s="227" t="s">
        <v>125</v>
      </c>
      <c r="E63" s="229">
        <v>4.0999999999999996</v>
      </c>
      <c r="F63" s="232"/>
      <c r="G63" s="233">
        <f>ROUND(E63*F63,2)</f>
        <v>0</v>
      </c>
      <c r="H63" s="232"/>
      <c r="I63" s="233">
        <f>ROUND(E63*H63,2)</f>
        <v>0</v>
      </c>
      <c r="J63" s="232"/>
      <c r="K63" s="233">
        <f>ROUND(E63*J63,2)</f>
        <v>0</v>
      </c>
      <c r="L63" s="233">
        <v>21</v>
      </c>
      <c r="M63" s="233">
        <f>G63*(1+L63/100)</f>
        <v>0</v>
      </c>
      <c r="N63" s="233">
        <v>0</v>
      </c>
      <c r="O63" s="233">
        <f>ROUND(E63*N63,2)</f>
        <v>0</v>
      </c>
      <c r="P63" s="233">
        <v>6.5000000000000002E-2</v>
      </c>
      <c r="Q63" s="233">
        <f>ROUND(E63*P63,2)</f>
        <v>0.27</v>
      </c>
      <c r="R63" s="233"/>
      <c r="S63" s="233"/>
      <c r="T63" s="234">
        <v>0.44002999999999998</v>
      </c>
      <c r="U63" s="233">
        <f>ROUND(E63*T63,2)</f>
        <v>1.8</v>
      </c>
      <c r="V63" s="219"/>
      <c r="W63" s="219"/>
      <c r="X63" s="219"/>
      <c r="Y63" s="219"/>
      <c r="Z63" s="219"/>
      <c r="AA63" s="219"/>
      <c r="AB63" s="219"/>
      <c r="AC63" s="219"/>
      <c r="AD63" s="219"/>
      <c r="AE63" s="219" t="s">
        <v>126</v>
      </c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</row>
    <row r="64" spans="1:60" outlineLevel="1" x14ac:dyDescent="0.2">
      <c r="A64" s="220">
        <v>44</v>
      </c>
      <c r="B64" s="225" t="s">
        <v>200</v>
      </c>
      <c r="C64" s="268" t="s">
        <v>233</v>
      </c>
      <c r="D64" s="227" t="s">
        <v>125</v>
      </c>
      <c r="E64" s="229">
        <v>4.0999999999999996</v>
      </c>
      <c r="F64" s="232"/>
      <c r="G64" s="233">
        <f>ROUND(E64*F64,2)</f>
        <v>0</v>
      </c>
      <c r="H64" s="232"/>
      <c r="I64" s="233">
        <f>ROUND(E64*H64,2)</f>
        <v>0</v>
      </c>
      <c r="J64" s="232"/>
      <c r="K64" s="233">
        <f>ROUND(E64*J64,2)</f>
        <v>0</v>
      </c>
      <c r="L64" s="233">
        <v>21</v>
      </c>
      <c r="M64" s="233">
        <f>G64*(1+L64/100)</f>
        <v>0</v>
      </c>
      <c r="N64" s="233">
        <v>2.1669999999999998E-2</v>
      </c>
      <c r="O64" s="233">
        <f>ROUND(E64*N64,2)</f>
        <v>0.09</v>
      </c>
      <c r="P64" s="233">
        <v>0</v>
      </c>
      <c r="Q64" s="233">
        <f>ROUND(E64*P64,2)</f>
        <v>0</v>
      </c>
      <c r="R64" s="233"/>
      <c r="S64" s="233"/>
      <c r="T64" s="234">
        <v>1.0173099999999999</v>
      </c>
      <c r="U64" s="233">
        <f>ROUND(E64*T64,2)</f>
        <v>4.17</v>
      </c>
      <c r="V64" s="219"/>
      <c r="W64" s="219"/>
      <c r="X64" s="219"/>
      <c r="Y64" s="219"/>
      <c r="Z64" s="219"/>
      <c r="AA64" s="219"/>
      <c r="AB64" s="219"/>
      <c r="AC64" s="219"/>
      <c r="AD64" s="219"/>
      <c r="AE64" s="219" t="s">
        <v>126</v>
      </c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</row>
    <row r="65" spans="1:60" x14ac:dyDescent="0.2">
      <c r="A65" s="221" t="s">
        <v>117</v>
      </c>
      <c r="B65" s="226" t="s">
        <v>84</v>
      </c>
      <c r="C65" s="269" t="s">
        <v>85</v>
      </c>
      <c r="D65" s="228"/>
      <c r="E65" s="230"/>
      <c r="F65" s="235"/>
      <c r="G65" s="235">
        <f>SUMIF(AE66:AE66,"&lt;&gt;NOR",G66:G66)</f>
        <v>0</v>
      </c>
      <c r="H65" s="235"/>
      <c r="I65" s="235">
        <f>SUM(I66:I66)</f>
        <v>0</v>
      </c>
      <c r="J65" s="235"/>
      <c r="K65" s="235">
        <f>SUM(K66:K66)</f>
        <v>0</v>
      </c>
      <c r="L65" s="235"/>
      <c r="M65" s="235">
        <f>SUM(M66:M66)</f>
        <v>0</v>
      </c>
      <c r="N65" s="235"/>
      <c r="O65" s="235">
        <f>SUM(O66:O66)</f>
        <v>0.38</v>
      </c>
      <c r="P65" s="235"/>
      <c r="Q65" s="235">
        <f>SUM(Q66:Q66)</f>
        <v>0</v>
      </c>
      <c r="R65" s="235"/>
      <c r="S65" s="235"/>
      <c r="T65" s="236"/>
      <c r="U65" s="235">
        <f>SUM(U66:U66)</f>
        <v>28.55</v>
      </c>
      <c r="AE65" t="s">
        <v>118</v>
      </c>
    </row>
    <row r="66" spans="1:60" ht="22.5" outlineLevel="1" x14ac:dyDescent="0.2">
      <c r="A66" s="220">
        <v>45</v>
      </c>
      <c r="B66" s="225" t="s">
        <v>201</v>
      </c>
      <c r="C66" s="268" t="s">
        <v>234</v>
      </c>
      <c r="D66" s="227" t="s">
        <v>125</v>
      </c>
      <c r="E66" s="229">
        <v>20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33">
        <v>1.891E-2</v>
      </c>
      <c r="O66" s="233">
        <f>ROUND(E66*N66,2)</f>
        <v>0.38</v>
      </c>
      <c r="P66" s="233">
        <v>0</v>
      </c>
      <c r="Q66" s="233">
        <f>ROUND(E66*P66,2)</f>
        <v>0</v>
      </c>
      <c r="R66" s="233"/>
      <c r="S66" s="233"/>
      <c r="T66" s="234">
        <v>1.4273199999999999</v>
      </c>
      <c r="U66" s="233">
        <f>ROUND(E66*T66,2)</f>
        <v>28.55</v>
      </c>
      <c r="V66" s="219"/>
      <c r="W66" s="219"/>
      <c r="X66" s="219"/>
      <c r="Y66" s="219"/>
      <c r="Z66" s="219"/>
      <c r="AA66" s="219"/>
      <c r="AB66" s="219"/>
      <c r="AC66" s="219"/>
      <c r="AD66" s="219"/>
      <c r="AE66" s="219" t="s">
        <v>126</v>
      </c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</row>
    <row r="67" spans="1:60" x14ac:dyDescent="0.2">
      <c r="A67" s="221" t="s">
        <v>117</v>
      </c>
      <c r="B67" s="226" t="s">
        <v>86</v>
      </c>
      <c r="C67" s="269" t="s">
        <v>87</v>
      </c>
      <c r="D67" s="228"/>
      <c r="E67" s="230"/>
      <c r="F67" s="235"/>
      <c r="G67" s="235">
        <f>SUMIF(AE68:AE70,"&lt;&gt;NOR",G68:G70)</f>
        <v>0</v>
      </c>
      <c r="H67" s="235"/>
      <c r="I67" s="235">
        <f>SUM(I68:I70)</f>
        <v>0</v>
      </c>
      <c r="J67" s="235"/>
      <c r="K67" s="235">
        <f>SUM(K68:K70)</f>
        <v>0</v>
      </c>
      <c r="L67" s="235"/>
      <c r="M67" s="235">
        <f>SUM(M68:M70)</f>
        <v>0</v>
      </c>
      <c r="N67" s="235"/>
      <c r="O67" s="235">
        <f>SUM(O68:O70)</f>
        <v>0</v>
      </c>
      <c r="P67" s="235"/>
      <c r="Q67" s="235">
        <f>SUM(Q68:Q70)</f>
        <v>0</v>
      </c>
      <c r="R67" s="235"/>
      <c r="S67" s="235"/>
      <c r="T67" s="236"/>
      <c r="U67" s="235">
        <f>SUM(U68:U70)</f>
        <v>3.6</v>
      </c>
      <c r="AE67" t="s">
        <v>118</v>
      </c>
    </row>
    <row r="68" spans="1:60" outlineLevel="1" x14ac:dyDescent="0.2">
      <c r="A68" s="220">
        <v>46</v>
      </c>
      <c r="B68" s="225" t="s">
        <v>202</v>
      </c>
      <c r="C68" s="268" t="s">
        <v>203</v>
      </c>
      <c r="D68" s="227" t="s">
        <v>125</v>
      </c>
      <c r="E68" s="229">
        <v>13</v>
      </c>
      <c r="F68" s="232"/>
      <c r="G68" s="233">
        <f>ROUND(E68*F68,2)</f>
        <v>0</v>
      </c>
      <c r="H68" s="232"/>
      <c r="I68" s="233">
        <f>ROUND(E68*H68,2)</f>
        <v>0</v>
      </c>
      <c r="J68" s="232"/>
      <c r="K68" s="233">
        <f>ROUND(E68*J68,2)</f>
        <v>0</v>
      </c>
      <c r="L68" s="233">
        <v>21</v>
      </c>
      <c r="M68" s="233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3"/>
      <c r="S68" s="233"/>
      <c r="T68" s="234">
        <v>6.9989999999999997E-2</v>
      </c>
      <c r="U68" s="233">
        <f>ROUND(E68*T68,2)</f>
        <v>0.91</v>
      </c>
      <c r="V68" s="219"/>
      <c r="W68" s="219"/>
      <c r="X68" s="219"/>
      <c r="Y68" s="219"/>
      <c r="Z68" s="219"/>
      <c r="AA68" s="219"/>
      <c r="AB68" s="219"/>
      <c r="AC68" s="219"/>
      <c r="AD68" s="219"/>
      <c r="AE68" s="219" t="s">
        <v>126</v>
      </c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</row>
    <row r="69" spans="1:60" ht="22.5" outlineLevel="1" x14ac:dyDescent="0.2">
      <c r="A69" s="220">
        <v>47</v>
      </c>
      <c r="B69" s="225" t="s">
        <v>204</v>
      </c>
      <c r="C69" s="268" t="s">
        <v>235</v>
      </c>
      <c r="D69" s="227" t="s">
        <v>125</v>
      </c>
      <c r="E69" s="229">
        <v>20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33">
        <v>2.2000000000000001E-4</v>
      </c>
      <c r="O69" s="233">
        <f>ROUND(E69*N69,2)</f>
        <v>0</v>
      </c>
      <c r="P69" s="233">
        <v>0</v>
      </c>
      <c r="Q69" s="233">
        <f>ROUND(E69*P69,2)</f>
        <v>0</v>
      </c>
      <c r="R69" s="233"/>
      <c r="S69" s="233"/>
      <c r="T69" s="234">
        <v>0.13439000000000001</v>
      </c>
      <c r="U69" s="233">
        <f>ROUND(E69*T69,2)</f>
        <v>2.69</v>
      </c>
      <c r="V69" s="219"/>
      <c r="W69" s="219"/>
      <c r="X69" s="219"/>
      <c r="Y69" s="219"/>
      <c r="Z69" s="219"/>
      <c r="AA69" s="219"/>
      <c r="AB69" s="219"/>
      <c r="AC69" s="219"/>
      <c r="AD69" s="219"/>
      <c r="AE69" s="219" t="s">
        <v>126</v>
      </c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</row>
    <row r="70" spans="1:60" outlineLevel="1" x14ac:dyDescent="0.2">
      <c r="A70" s="220">
        <v>48</v>
      </c>
      <c r="B70" s="225" t="s">
        <v>205</v>
      </c>
      <c r="C70" s="268" t="s">
        <v>206</v>
      </c>
      <c r="D70" s="227" t="s">
        <v>159</v>
      </c>
      <c r="E70" s="229">
        <v>1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1.5E-3</v>
      </c>
      <c r="O70" s="233">
        <f>ROUND(E70*N70,2)</f>
        <v>0</v>
      </c>
      <c r="P70" s="233">
        <v>0</v>
      </c>
      <c r="Q70" s="233">
        <f>ROUND(E70*P70,2)</f>
        <v>0</v>
      </c>
      <c r="R70" s="233"/>
      <c r="S70" s="233"/>
      <c r="T70" s="234">
        <v>0</v>
      </c>
      <c r="U70" s="233">
        <f>ROUND(E70*T70,2)</f>
        <v>0</v>
      </c>
      <c r="V70" s="219"/>
      <c r="W70" s="219"/>
      <c r="X70" s="219"/>
      <c r="Y70" s="219"/>
      <c r="Z70" s="219"/>
      <c r="AA70" s="219"/>
      <c r="AB70" s="219"/>
      <c r="AC70" s="219"/>
      <c r="AD70" s="219"/>
      <c r="AE70" s="219" t="s">
        <v>173</v>
      </c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</row>
    <row r="71" spans="1:60" x14ac:dyDescent="0.2">
      <c r="A71" s="221" t="s">
        <v>117</v>
      </c>
      <c r="B71" s="226" t="s">
        <v>88</v>
      </c>
      <c r="C71" s="269" t="s">
        <v>89</v>
      </c>
      <c r="D71" s="228"/>
      <c r="E71" s="230"/>
      <c r="F71" s="235"/>
      <c r="G71" s="235">
        <f>SUMIF(AE72:AE72,"&lt;&gt;NOR",G72:G72)</f>
        <v>0</v>
      </c>
      <c r="H71" s="235"/>
      <c r="I71" s="235">
        <f>SUM(I72:I72)</f>
        <v>0</v>
      </c>
      <c r="J71" s="235"/>
      <c r="K71" s="235">
        <f>SUM(K72:K72)</f>
        <v>0</v>
      </c>
      <c r="L71" s="235"/>
      <c r="M71" s="235">
        <f>SUM(M72:M72)</f>
        <v>0</v>
      </c>
      <c r="N71" s="235"/>
      <c r="O71" s="235">
        <f>SUM(O72:O72)</f>
        <v>0</v>
      </c>
      <c r="P71" s="235"/>
      <c r="Q71" s="235">
        <f>SUM(Q72:Q72)</f>
        <v>0</v>
      </c>
      <c r="R71" s="235"/>
      <c r="S71" s="235"/>
      <c r="T71" s="236"/>
      <c r="U71" s="235">
        <f>SUM(U72:U72)</f>
        <v>0.14000000000000001</v>
      </c>
      <c r="AE71" t="s">
        <v>118</v>
      </c>
    </row>
    <row r="72" spans="1:60" ht="22.5" outlineLevel="1" x14ac:dyDescent="0.2">
      <c r="A72" s="220">
        <v>49</v>
      </c>
      <c r="B72" s="225" t="s">
        <v>207</v>
      </c>
      <c r="C72" s="268" t="s">
        <v>208</v>
      </c>
      <c r="D72" s="227" t="s">
        <v>159</v>
      </c>
      <c r="E72" s="229">
        <v>1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0</v>
      </c>
      <c r="O72" s="233">
        <f>ROUND(E72*N72,2)</f>
        <v>0</v>
      </c>
      <c r="P72" s="233">
        <v>0</v>
      </c>
      <c r="Q72" s="233">
        <f>ROUND(E72*P72,2)</f>
        <v>0</v>
      </c>
      <c r="R72" s="233"/>
      <c r="S72" s="233"/>
      <c r="T72" s="234">
        <v>0.14130000000000001</v>
      </c>
      <c r="U72" s="233">
        <f>ROUND(E72*T72,2)</f>
        <v>0.14000000000000001</v>
      </c>
      <c r="V72" s="219"/>
      <c r="W72" s="219"/>
      <c r="X72" s="219"/>
      <c r="Y72" s="219"/>
      <c r="Z72" s="219"/>
      <c r="AA72" s="219"/>
      <c r="AB72" s="219"/>
      <c r="AC72" s="219"/>
      <c r="AD72" s="219"/>
      <c r="AE72" s="219" t="s">
        <v>122</v>
      </c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</row>
    <row r="73" spans="1:60" x14ac:dyDescent="0.2">
      <c r="A73" s="221" t="s">
        <v>117</v>
      </c>
      <c r="B73" s="226" t="s">
        <v>90</v>
      </c>
      <c r="C73" s="269" t="s">
        <v>26</v>
      </c>
      <c r="D73" s="228"/>
      <c r="E73" s="230"/>
      <c r="F73" s="235"/>
      <c r="G73" s="235">
        <f>SUMIF(AE74:AE76,"&lt;&gt;NOR",G74:G76)</f>
        <v>0</v>
      </c>
      <c r="H73" s="235"/>
      <c r="I73" s="235">
        <f>SUM(I74:I76)</f>
        <v>0</v>
      </c>
      <c r="J73" s="235"/>
      <c r="K73" s="235">
        <f>SUM(K74:K76)</f>
        <v>0</v>
      </c>
      <c r="L73" s="235"/>
      <c r="M73" s="235">
        <f>SUM(M74:M76)</f>
        <v>0</v>
      </c>
      <c r="N73" s="235"/>
      <c r="O73" s="235">
        <f>SUM(O74:O76)</f>
        <v>0</v>
      </c>
      <c r="P73" s="235"/>
      <c r="Q73" s="235">
        <f>SUM(Q74:Q76)</f>
        <v>0</v>
      </c>
      <c r="R73" s="235"/>
      <c r="S73" s="235"/>
      <c r="T73" s="236"/>
      <c r="U73" s="235">
        <f>SUM(U74:U76)</f>
        <v>0</v>
      </c>
      <c r="AE73" t="s">
        <v>118</v>
      </c>
    </row>
    <row r="74" spans="1:60" outlineLevel="1" x14ac:dyDescent="0.2">
      <c r="A74" s="220">
        <v>50</v>
      </c>
      <c r="B74" s="225" t="s">
        <v>209</v>
      </c>
      <c r="C74" s="268" t="s">
        <v>210</v>
      </c>
      <c r="D74" s="227" t="s">
        <v>211</v>
      </c>
      <c r="E74" s="229">
        <v>1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33">
        <v>0</v>
      </c>
      <c r="O74" s="233">
        <f>ROUND(E74*N74,2)</f>
        <v>0</v>
      </c>
      <c r="P74" s="233">
        <v>0</v>
      </c>
      <c r="Q74" s="233">
        <f>ROUND(E74*P74,2)</f>
        <v>0</v>
      </c>
      <c r="R74" s="233"/>
      <c r="S74" s="233"/>
      <c r="T74" s="234">
        <v>0</v>
      </c>
      <c r="U74" s="233">
        <f>ROUND(E74*T74,2)</f>
        <v>0</v>
      </c>
      <c r="V74" s="219"/>
      <c r="W74" s="219"/>
      <c r="X74" s="219"/>
      <c r="Y74" s="219"/>
      <c r="Z74" s="219"/>
      <c r="AA74" s="219"/>
      <c r="AB74" s="219"/>
      <c r="AC74" s="219"/>
      <c r="AD74" s="219"/>
      <c r="AE74" s="219" t="s">
        <v>122</v>
      </c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</row>
    <row r="75" spans="1:60" outlineLevel="1" x14ac:dyDescent="0.2">
      <c r="A75" s="220">
        <v>51</v>
      </c>
      <c r="B75" s="225" t="s">
        <v>212</v>
      </c>
      <c r="C75" s="268" t="s">
        <v>213</v>
      </c>
      <c r="D75" s="227" t="s">
        <v>214</v>
      </c>
      <c r="E75" s="229">
        <v>1</v>
      </c>
      <c r="F75" s="232"/>
      <c r="G75" s="233">
        <f>ROUND(E75*F75,2)</f>
        <v>0</v>
      </c>
      <c r="H75" s="232"/>
      <c r="I75" s="233">
        <f>ROUND(E75*H75,2)</f>
        <v>0</v>
      </c>
      <c r="J75" s="232"/>
      <c r="K75" s="233">
        <f>ROUND(E75*J75,2)</f>
        <v>0</v>
      </c>
      <c r="L75" s="233">
        <v>21</v>
      </c>
      <c r="M75" s="233">
        <f>G75*(1+L75/100)</f>
        <v>0</v>
      </c>
      <c r="N75" s="233">
        <v>0</v>
      </c>
      <c r="O75" s="233">
        <f>ROUND(E75*N75,2)</f>
        <v>0</v>
      </c>
      <c r="P75" s="233">
        <v>0</v>
      </c>
      <c r="Q75" s="233">
        <f>ROUND(E75*P75,2)</f>
        <v>0</v>
      </c>
      <c r="R75" s="233"/>
      <c r="S75" s="233"/>
      <c r="T75" s="234">
        <v>0</v>
      </c>
      <c r="U75" s="233">
        <f>ROUND(E75*T75,2)</f>
        <v>0</v>
      </c>
      <c r="V75" s="219"/>
      <c r="W75" s="219"/>
      <c r="X75" s="219"/>
      <c r="Y75" s="219"/>
      <c r="Z75" s="219"/>
      <c r="AA75" s="219"/>
      <c r="AB75" s="219"/>
      <c r="AC75" s="219"/>
      <c r="AD75" s="219"/>
      <c r="AE75" s="219" t="s">
        <v>122</v>
      </c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</row>
    <row r="76" spans="1:60" outlineLevel="1" x14ac:dyDescent="0.2">
      <c r="A76" s="246">
        <v>52</v>
      </c>
      <c r="B76" s="247" t="s">
        <v>215</v>
      </c>
      <c r="C76" s="270" t="s">
        <v>216</v>
      </c>
      <c r="D76" s="248" t="s">
        <v>217</v>
      </c>
      <c r="E76" s="249">
        <v>1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/>
      <c r="T76" s="252">
        <v>0</v>
      </c>
      <c r="U76" s="251">
        <f>ROUND(E76*T76,2)</f>
        <v>0</v>
      </c>
      <c r="V76" s="219"/>
      <c r="W76" s="219"/>
      <c r="X76" s="219"/>
      <c r="Y76" s="219"/>
      <c r="Z76" s="219"/>
      <c r="AA76" s="219"/>
      <c r="AB76" s="219"/>
      <c r="AC76" s="219"/>
      <c r="AD76" s="219"/>
      <c r="AE76" s="219" t="s">
        <v>122</v>
      </c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</row>
    <row r="77" spans="1:60" x14ac:dyDescent="0.2">
      <c r="A77" s="6"/>
      <c r="B77" s="7" t="s">
        <v>218</v>
      </c>
      <c r="C77" s="271" t="s">
        <v>218</v>
      </c>
      <c r="D77" s="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C77">
        <v>15</v>
      </c>
      <c r="AD77">
        <v>21</v>
      </c>
    </row>
    <row r="78" spans="1:60" x14ac:dyDescent="0.2">
      <c r="A78" s="253"/>
      <c r="B78" s="254">
        <v>26</v>
      </c>
      <c r="C78" s="272" t="s">
        <v>218</v>
      </c>
      <c r="D78" s="255"/>
      <c r="E78" s="256"/>
      <c r="F78" s="256"/>
      <c r="G78" s="267">
        <f>G8+G10+G13+G15+G19+G21+G25+G36+G45+G50+G53+G60+G62+G65+G67+G71+G73</f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AC78">
        <f>SUMIF(L7:L76,AC77,G7:G76)</f>
        <v>0</v>
      </c>
      <c r="AD78">
        <f>SUMIF(L7:L76,AD77,G7:G76)</f>
        <v>0</v>
      </c>
      <c r="AE78" t="s">
        <v>219</v>
      </c>
    </row>
    <row r="79" spans="1:60" x14ac:dyDescent="0.2">
      <c r="A79" s="6"/>
      <c r="B79" s="7" t="s">
        <v>218</v>
      </c>
      <c r="C79" s="271" t="s">
        <v>218</v>
      </c>
      <c r="D79" s="9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6"/>
      <c r="B80" s="7" t="s">
        <v>218</v>
      </c>
      <c r="C80" s="271" t="s">
        <v>218</v>
      </c>
      <c r="D80" s="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257">
        <v>33</v>
      </c>
      <c r="B81" s="257"/>
      <c r="C81" s="273"/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258"/>
      <c r="B82" s="259"/>
      <c r="C82" s="274"/>
      <c r="D82" s="259"/>
      <c r="E82" s="259"/>
      <c r="F82" s="259"/>
      <c r="G82" s="26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E82" t="s">
        <v>220</v>
      </c>
    </row>
    <row r="83" spans="1:31" x14ac:dyDescent="0.2">
      <c r="A83" s="261"/>
      <c r="B83" s="262"/>
      <c r="C83" s="275"/>
      <c r="D83" s="262"/>
      <c r="E83" s="262"/>
      <c r="F83" s="262"/>
      <c r="G83" s="263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261"/>
      <c r="B84" s="262"/>
      <c r="C84" s="275"/>
      <c r="D84" s="262"/>
      <c r="E84" s="262"/>
      <c r="F84" s="262"/>
      <c r="G84" s="26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261"/>
      <c r="B85" s="262"/>
      <c r="C85" s="275"/>
      <c r="D85" s="262"/>
      <c r="E85" s="262"/>
      <c r="F85" s="262"/>
      <c r="G85" s="26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264"/>
      <c r="B86" s="265"/>
      <c r="C86" s="276"/>
      <c r="D86" s="265"/>
      <c r="E86" s="265"/>
      <c r="F86" s="265"/>
      <c r="G86" s="26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A87" s="6"/>
      <c r="B87" s="7" t="s">
        <v>218</v>
      </c>
      <c r="C87" s="271" t="s">
        <v>218</v>
      </c>
      <c r="D87" s="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1" x14ac:dyDescent="0.2">
      <c r="C88" s="277"/>
      <c r="D88" s="200"/>
      <c r="AE88" t="s">
        <v>221</v>
      </c>
    </row>
    <row r="89" spans="1:31" x14ac:dyDescent="0.2">
      <c r="D89" s="200"/>
    </row>
    <row r="90" spans="1:31" x14ac:dyDescent="0.2">
      <c r="D90" s="200"/>
    </row>
    <row r="91" spans="1:31" x14ac:dyDescent="0.2">
      <c r="D91" s="200"/>
    </row>
    <row r="92" spans="1:31" x14ac:dyDescent="0.2">
      <c r="D92" s="200"/>
    </row>
    <row r="93" spans="1:31" x14ac:dyDescent="0.2">
      <c r="D93" s="200"/>
    </row>
    <row r="94" spans="1:31" x14ac:dyDescent="0.2">
      <c r="D94" s="200"/>
    </row>
    <row r="95" spans="1:31" x14ac:dyDescent="0.2">
      <c r="D95" s="200"/>
    </row>
    <row r="96" spans="1:31" x14ac:dyDescent="0.2">
      <c r="D96" s="200"/>
    </row>
    <row r="97" spans="4:4" x14ac:dyDescent="0.2">
      <c r="D97" s="200"/>
    </row>
    <row r="98" spans="4:4" x14ac:dyDescent="0.2">
      <c r="D98" s="200"/>
    </row>
    <row r="99" spans="4:4" x14ac:dyDescent="0.2">
      <c r="D99" s="200"/>
    </row>
    <row r="100" spans="4:4" x14ac:dyDescent="0.2">
      <c r="D100" s="200"/>
    </row>
    <row r="101" spans="4:4" x14ac:dyDescent="0.2">
      <c r="D101" s="200"/>
    </row>
    <row r="102" spans="4:4" x14ac:dyDescent="0.2">
      <c r="D102" s="200"/>
    </row>
    <row r="103" spans="4:4" x14ac:dyDescent="0.2">
      <c r="D103" s="200"/>
    </row>
    <row r="104" spans="4:4" x14ac:dyDescent="0.2">
      <c r="D104" s="200"/>
    </row>
    <row r="105" spans="4:4" x14ac:dyDescent="0.2">
      <c r="D105" s="200"/>
    </row>
    <row r="106" spans="4:4" x14ac:dyDescent="0.2">
      <c r="D106" s="200"/>
    </row>
    <row r="107" spans="4:4" x14ac:dyDescent="0.2">
      <c r="D107" s="200"/>
    </row>
    <row r="108" spans="4:4" x14ac:dyDescent="0.2">
      <c r="D108" s="200"/>
    </row>
    <row r="109" spans="4:4" x14ac:dyDescent="0.2">
      <c r="D109" s="200"/>
    </row>
    <row r="110" spans="4:4" x14ac:dyDescent="0.2">
      <c r="D110" s="200"/>
    </row>
    <row r="111" spans="4:4" x14ac:dyDescent="0.2">
      <c r="D111" s="200"/>
    </row>
    <row r="112" spans="4:4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mergeCells count="6">
    <mergeCell ref="A1:G1"/>
    <mergeCell ref="C2:G2"/>
    <mergeCell ref="C3:G3"/>
    <mergeCell ref="C4:G4"/>
    <mergeCell ref="A81:C81"/>
    <mergeCell ref="A82:G86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2014-02-28T09:52:57Z</cp:lastPrinted>
  <dcterms:created xsi:type="dcterms:W3CDTF">2009-04-08T07:15:50Z</dcterms:created>
  <dcterms:modified xsi:type="dcterms:W3CDTF">2021-09-06T06:15:06Z</dcterms:modified>
</cp:coreProperties>
</file>