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4695" windowHeight="6495" activeTab="0"/>
  </bookViews>
  <sheets>
    <sheet name="CENOVÁ NABÍDKA" sheetId="1" r:id="rId1"/>
    <sheet name="REVIZE - počet, četnost, cena" sheetId="2" r:id="rId2"/>
  </sheets>
  <definedNames/>
  <calcPr fullCalcOnLoad="1"/>
</workbook>
</file>

<file path=xl/sharedStrings.xml><?xml version="1.0" encoding="utf-8"?>
<sst xmlns="http://schemas.openxmlformats.org/spreadsheetml/2006/main" count="313" uniqueCount="120">
  <si>
    <t>Slaboproudy</t>
  </si>
  <si>
    <t>Praha, Štěpánská 63</t>
  </si>
  <si>
    <t xml:space="preserve">Praha, Těšnov 17 </t>
  </si>
  <si>
    <t>Praha, Ve Smečkách 33</t>
  </si>
  <si>
    <t>Praha, Písnice</t>
  </si>
  <si>
    <t>CELKEM KČ</t>
  </si>
  <si>
    <t xml:space="preserve">Objekt </t>
  </si>
  <si>
    <t>Revize</t>
  </si>
  <si>
    <t>Cena za 1 měsíc celkem bez DPH</t>
  </si>
  <si>
    <t>Silnoproud</t>
  </si>
  <si>
    <t>Slaboproud</t>
  </si>
  <si>
    <t>Popis položky</t>
  </si>
  <si>
    <t>Cena za hodinu obsahuje cenu za výjezd + hodinovou sazbu za hodinu práce servisních pracovníků havarijní služby</t>
  </si>
  <si>
    <t>Česká republika - Ministerstvo zemědělství</t>
  </si>
  <si>
    <t>Objekt zadavatele</t>
  </si>
  <si>
    <t xml:space="preserve">Cena za hodinu obsahuje cenu za výjezd (víkendy a svátky) + hodinovou sazbu za hodinu práce servisních pracovníků </t>
  </si>
  <si>
    <t xml:space="preserve">Praha - Těšnov 17,              Ve Smečkách 33,  Štěpánská 63, Písnice </t>
  </si>
  <si>
    <t>cena za 33 měsíců celkem bez DPH</t>
  </si>
  <si>
    <t>Kč/hod. bez DPH</t>
  </si>
  <si>
    <t>Cena za 33 měsíců celkem bez DPH</t>
  </si>
  <si>
    <t>Cena za hodinu v Kč bez DPH</t>
  </si>
  <si>
    <t>Drobný elektroinstalační materiál</t>
  </si>
  <si>
    <t>Běžná správa</t>
  </si>
  <si>
    <t>Speciální správa</t>
  </si>
  <si>
    <t>Speciální správa - prováděné mimo pracovní dobu od 5:00 do 7:30 a od 16:00 do 22:00, víkendy a svátky, práce většího rozsahu</t>
  </si>
  <si>
    <t>Řešení mimořádné události</t>
  </si>
  <si>
    <t>Řešení mimořádné události - havárie, nástup do 30 minut od výzvy</t>
  </si>
  <si>
    <t>Cena                                   za 1 měsíc v Kč bez DPH</t>
  </si>
  <si>
    <t>Cena                                      za 12 měsíců v Kč bez DPH</t>
  </si>
  <si>
    <t>Cena                               za 33 měsíců v Kč bez DPH</t>
  </si>
  <si>
    <t>Cena za provedené revize (silnoproud, slaboproud) za 33 měsíců celkem v Kč bez DPH</t>
  </si>
  <si>
    <t>max. počet hodin na 33 měsíců</t>
  </si>
  <si>
    <t>Hodinová dotace je 1500 hod/33 měsíců pro objekty Těšnov 17, Ve Smečkách 33, Štěpánská 63, Písnice</t>
  </si>
  <si>
    <t>max.počet hodin na 33 měsíců</t>
  </si>
  <si>
    <t>Hodinová dotace je 830 hod/33 měsíců pro objekty Těšnov 17, Ve Smečkách 33, Štěpánská 63, Písnice</t>
  </si>
  <si>
    <t>Silnoproudy</t>
  </si>
  <si>
    <t>Cenu za drobný elektroinstalační materiál uchazeč nevyplňuje.</t>
  </si>
  <si>
    <t>Běžná správa - slaboproud</t>
  </si>
  <si>
    <t>Běžná správa - silnoproud</t>
  </si>
  <si>
    <t>Běžná správa - prováděné práce v v rámci všech objektů v pracovní době od 7:30 do 16:00 - tj. 40 hodin/týden 1 osoba - silnoproud (zahrnuta obědová pauza)</t>
  </si>
  <si>
    <t xml:space="preserve">16 hodin/týden 1 osoba - slaboproud, tj. 2 dny v týdnu v rámci časového rozmezí 7:30-16:00 hodin (konkrétní dny v týdnu budou stanoveny vždy dle požadavku objednatele).  </t>
  </si>
  <si>
    <t>Matice provádění elektrorevizí v budovách MZe</t>
  </si>
  <si>
    <t>Budovy MZe</t>
  </si>
  <si>
    <t>Slaboproudé rozvody</t>
  </si>
  <si>
    <t xml:space="preserve">EPS - Elekrotnická požární signalizace </t>
  </si>
  <si>
    <t>X</t>
  </si>
  <si>
    <t>Zetller:
1083x hlásič
2x ústředna</t>
  </si>
  <si>
    <t>-</t>
  </si>
  <si>
    <t>EKV - Elektronická kontrola vstupu (EZS)</t>
  </si>
  <si>
    <t>Jednotný čas</t>
  </si>
  <si>
    <t xml:space="preserve"> </t>
  </si>
  <si>
    <t>Rozhlas</t>
  </si>
  <si>
    <t>CCTV</t>
  </si>
  <si>
    <t xml:space="preserve">38x kamera
</t>
  </si>
  <si>
    <t>11x kamera</t>
  </si>
  <si>
    <t>Silnouproudé rozvody</t>
  </si>
  <si>
    <t>Elektro - rozvaděče, zásuvky, osvětlení</t>
  </si>
  <si>
    <t>1x RH
22x rozvaděč bytový</t>
  </si>
  <si>
    <t>Elektro - přenosná zařízení, elktrospotřebiče</t>
  </si>
  <si>
    <t>460x kancelář
(1400x elektrospotřebič)</t>
  </si>
  <si>
    <t xml:space="preserve">35x elektrospotřebič </t>
  </si>
  <si>
    <t>Elektro - dílenské elektronářadí</t>
  </si>
  <si>
    <t>Nouzové osvětlení</t>
  </si>
  <si>
    <t xml:space="preserve">309x svítidlo NO </t>
  </si>
  <si>
    <t xml:space="preserve">35x svítidlo NO </t>
  </si>
  <si>
    <t xml:space="preserve">84x svítidlo NO </t>
  </si>
  <si>
    <t xml:space="preserve">2x transformátor 400kVA </t>
  </si>
  <si>
    <t>Hromosvod</t>
  </si>
  <si>
    <t>34x jímač
9x svod</t>
  </si>
  <si>
    <t>7x jímač
4x svod</t>
  </si>
  <si>
    <t>11x jímač
8x svod</t>
  </si>
  <si>
    <t>10x jímač
7x svod</t>
  </si>
  <si>
    <t>Záložní zdroj - Dieselagregát</t>
  </si>
  <si>
    <t>1x MTG FGW P550 E1
1x APD 165 A</t>
  </si>
  <si>
    <r>
      <rPr>
        <b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- prováděná revize</t>
    </r>
  </si>
  <si>
    <t>Datum poslední provedené revize</t>
  </si>
  <si>
    <t>ZAŘÍZENÍ</t>
  </si>
  <si>
    <t>Cena za revizi za ZAŘÍZENÍ za 33 měsíců</t>
  </si>
  <si>
    <r>
      <t xml:space="preserve">Cena za 1 provedenou revizi za kompletní ZAŘÍZENÍ </t>
    </r>
    <r>
      <rPr>
        <b/>
        <sz val="11"/>
        <color indexed="10"/>
        <rFont val="Calibri"/>
        <family val="2"/>
      </rPr>
      <t>(Kč bez DPH/ÚKON)</t>
    </r>
  </si>
  <si>
    <t>Cena celkem za REVIZE v budově MZe TĚŠNOV za 33 měsíců</t>
  </si>
  <si>
    <t>Těšnov 65/17,  Praha 1</t>
  </si>
  <si>
    <t>Štěpánská 626/63, Praha 1</t>
  </si>
  <si>
    <t>3x ústředna 
223x čidlo
17x koncentrátor
13x zdroj</t>
  </si>
  <si>
    <t>10x rozvaděč</t>
  </si>
  <si>
    <t>Cena celkem za REVIZE v budově MZe ŠTĚPÁNSKÁ za 33 měsíců</t>
  </si>
  <si>
    <t>Ve Smečkách 33, Praha 1</t>
  </si>
  <si>
    <t>Cena celkem za REVIZE v budově MZe VE SMEČKÁCH za 33 měsíců</t>
  </si>
  <si>
    <t>Na okruhu 25, Praha 4 - Písnice</t>
  </si>
  <si>
    <t>Cena celkem za REVIZE v budově MZe NA OKRUHU - PÍSNICE za 33 měsíců</t>
  </si>
  <si>
    <t>Součást zařízení</t>
  </si>
  <si>
    <t xml:space="preserve">Součást zařízení </t>
  </si>
  <si>
    <t xml:space="preserve">Uchazeč tyto položky v tomto listě nevyplňuje, uchazeč vyplní žlutě označené položky v listě "Revize - počet, četnost, cena", ze kterého bude zde tato cena automaticky vyplněna. </t>
  </si>
  <si>
    <r>
      <t xml:space="preserve">Cena celkem za správu elektro za 33 měsíců - </t>
    </r>
    <r>
      <rPr>
        <b/>
        <i/>
        <sz val="11"/>
        <color indexed="8"/>
        <rFont val="Calibri"/>
        <family val="2"/>
      </rPr>
      <t>HODNOTÍCÍ KRITÉRIUM</t>
    </r>
  </si>
  <si>
    <t>Zajištění služeb správy elektro v objektech MZe v Praze</t>
  </si>
  <si>
    <t>08/2020</t>
  </si>
  <si>
    <t>02/2020</t>
  </si>
  <si>
    <t>10/2020</t>
  </si>
  <si>
    <t>11/2019</t>
  </si>
  <si>
    <t>09/2020</t>
  </si>
  <si>
    <t>07/2021</t>
  </si>
  <si>
    <t>06/2020</t>
  </si>
  <si>
    <t>04/2018</t>
  </si>
  <si>
    <t>05/2021</t>
  </si>
  <si>
    <t>08/2021</t>
  </si>
  <si>
    <t>06/2021</t>
  </si>
  <si>
    <t>02/2017</t>
  </si>
  <si>
    <t>15x elektronářadí</t>
  </si>
  <si>
    <t>08/2019</t>
  </si>
  <si>
    <t>01/2021</t>
  </si>
  <si>
    <t>10x elektronářadí</t>
  </si>
  <si>
    <t>35x rozvaděč</t>
  </si>
  <si>
    <t>2x kamera</t>
  </si>
  <si>
    <t>Elektro - VN/NN trafostanice</t>
  </si>
  <si>
    <t>58x rozvaděč</t>
  </si>
  <si>
    <t>PŘÍLOHA Č. 4 ZD - CENOVÁ NABÍDKA</t>
  </si>
  <si>
    <t>Veškeré činnosti stanovené v  Zadávacích podmínkách Elektro - Silnoproud - rozvaděče, rozvody,  Zadávací podmínky Elektro - osvětlení,  Zadávací podmínky  Elektro - bezpečnostní (nouzové) osvětlení, Zadávací podmínky  Elektro - záložní zdroj UPS, MTG, Zadávací podmínky  Elektro - uzemnění (hromosvod) = preventivní údržba a prohlídky - kontroly (v souladu se Zadávacími podmínkami), povinné prohlídky, zkoušky a revize v souladu platnými předpisy, drobné opravy a servisní zásahy na základě požadavku objednatele, vedení předepsané evidence a dokumentace</t>
  </si>
  <si>
    <r>
      <t xml:space="preserve">Veškeré činnosti stanovené v  Zadávacích podmínkách EPS - elektrická požární signalizace a v Zadávacích podmínkách EZS - elektronický zabezpečovací systém a v Zadávacích podmínkách CCTV a ostatních slaboproudých systémech = preventivní údržba a prohlídky - kontroly (v souladu se Zadávacími podmínkami), povinné prohlídky, zkoušky a revize v souladu platnými předpisy, drobné opravy a servisní zásahy na základě požadavku objednatele, vedení předepsané evidence a dokumentace a v Zadávacích podmínkách </t>
    </r>
    <r>
      <rPr>
        <sz val="9"/>
        <rFont val="Arial"/>
        <family val="2"/>
      </rPr>
      <t>ELEKTRO – EVAKUAČNÍ (DOMÁCÍ) ROZHLAS =  vše v souladu se Zadávacími podmínkami</t>
    </r>
  </si>
  <si>
    <t>1x transformátor 400 kVA</t>
  </si>
  <si>
    <t>1/2017</t>
  </si>
  <si>
    <t>Požadovaná četnost revizí za 33 měsíců (dle požadavku a dle norem)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</si>
</sst>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.0"/>
    <numFmt numFmtId="169" formatCode="[$-405]dddd\ d\.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3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sz val="13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/>
      <right style="medium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0" fontId="5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8" fillId="0" borderId="0" xfId="0" applyFont="1" applyAlignment="1">
      <alignment horizontal="left"/>
    </xf>
    <xf numFmtId="2" fontId="4" fillId="0" borderId="15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167" fontId="4" fillId="33" borderId="17" xfId="0" applyNumberFormat="1" applyFont="1" applyFill="1" applyBorder="1" applyAlignment="1">
      <alignment vertical="center"/>
    </xf>
    <xf numFmtId="167" fontId="4" fillId="10" borderId="15" xfId="0" applyNumberFormat="1" applyFont="1" applyFill="1" applyBorder="1" applyAlignment="1">
      <alignment/>
    </xf>
    <xf numFmtId="167" fontId="5" fillId="0" borderId="21" xfId="0" applyNumberFormat="1" applyFont="1" applyBorder="1" applyAlignment="1">
      <alignment/>
    </xf>
    <xf numFmtId="167" fontId="5" fillId="10" borderId="14" xfId="0" applyNumberFormat="1" applyFont="1" applyFill="1" applyBorder="1" applyAlignment="1">
      <alignment horizontal="center"/>
    </xf>
    <xf numFmtId="167" fontId="4" fillId="33" borderId="22" xfId="0" applyNumberFormat="1" applyFont="1" applyFill="1" applyBorder="1" applyAlignment="1">
      <alignment vertical="center"/>
    </xf>
    <xf numFmtId="167" fontId="6" fillId="10" borderId="13" xfId="0" applyNumberFormat="1" applyFont="1" applyFill="1" applyBorder="1" applyAlignment="1">
      <alignment horizontal="center"/>
    </xf>
    <xf numFmtId="167" fontId="4" fillId="0" borderId="23" xfId="0" applyNumberFormat="1" applyFont="1" applyFill="1" applyBorder="1" applyAlignment="1">
      <alignment/>
    </xf>
    <xf numFmtId="167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7" fontId="57" fillId="0" borderId="20" xfId="0" applyNumberFormat="1" applyFont="1" applyFill="1" applyBorder="1" applyAlignment="1">
      <alignment vertical="center"/>
    </xf>
    <xf numFmtId="167" fontId="5" fillId="0" borderId="20" xfId="0" applyNumberFormat="1" applyFont="1" applyFill="1" applyBorder="1" applyAlignment="1">
      <alignment/>
    </xf>
    <xf numFmtId="3" fontId="58" fillId="0" borderId="0" xfId="0" applyNumberFormat="1" applyFont="1" applyBorder="1" applyAlignment="1">
      <alignment/>
    </xf>
    <xf numFmtId="3" fontId="59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horizontal="center" vertical="center"/>
    </xf>
    <xf numFmtId="167" fontId="4" fillId="10" borderId="16" xfId="0" applyNumberFormat="1" applyFont="1" applyFill="1" applyBorder="1" applyAlignment="1">
      <alignment/>
    </xf>
    <xf numFmtId="167" fontId="4" fillId="10" borderId="26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7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6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34" borderId="28" xfId="0" applyFont="1" applyFill="1" applyBorder="1" applyAlignment="1">
      <alignment horizontal="center" vertical="center"/>
    </xf>
    <xf numFmtId="0" fontId="38" fillId="34" borderId="29" xfId="0" applyFont="1" applyFill="1" applyBorder="1" applyAlignment="1">
      <alignment horizontal="center" vertical="center"/>
    </xf>
    <xf numFmtId="0" fontId="38" fillId="34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61" fillId="34" borderId="19" xfId="0" applyFont="1" applyFill="1" applyBorder="1" applyAlignment="1">
      <alignment horizontal="center" vertical="center"/>
    </xf>
    <xf numFmtId="0" fontId="38" fillId="7" borderId="20" xfId="0" applyFont="1" applyFill="1" applyBorder="1" applyAlignment="1">
      <alignment horizontal="center" vertical="center" wrapText="1"/>
    </xf>
    <xf numFmtId="0" fontId="61" fillId="34" borderId="34" xfId="0" applyFont="1" applyFill="1" applyBorder="1" applyAlignment="1">
      <alignment horizontal="center"/>
    </xf>
    <xf numFmtId="0" fontId="38" fillId="0" borderId="3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167" fontId="0" fillId="35" borderId="38" xfId="0" applyNumberFormat="1" applyFont="1" applyFill="1" applyBorder="1" applyAlignment="1">
      <alignment horizontal="center" vertical="center" wrapText="1"/>
    </xf>
    <xf numFmtId="167" fontId="0" fillId="0" borderId="39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7" fontId="0" fillId="35" borderId="12" xfId="0" applyNumberFormat="1" applyFont="1" applyFill="1" applyBorder="1" applyAlignment="1">
      <alignment horizontal="center" vertical="center" wrapText="1"/>
    </xf>
    <xf numFmtId="167" fontId="0" fillId="0" borderId="4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67" fontId="0" fillId="35" borderId="12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167" fontId="0" fillId="35" borderId="41" xfId="0" applyNumberFormat="1" applyFont="1" applyFill="1" applyBorder="1" applyAlignment="1">
      <alignment horizontal="center" vertical="center" wrapText="1"/>
    </xf>
    <xf numFmtId="167" fontId="0" fillId="0" borderId="42" xfId="0" applyNumberFormat="1" applyFont="1" applyFill="1" applyBorder="1" applyAlignment="1">
      <alignment horizontal="center" vertical="center" wrapText="1"/>
    </xf>
    <xf numFmtId="0" fontId="38" fillId="19" borderId="4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167" fontId="0" fillId="35" borderId="30" xfId="0" applyNumberFormat="1" applyFont="1" applyFill="1" applyBorder="1" applyAlignment="1">
      <alignment horizontal="center" vertical="center" wrapText="1"/>
    </xf>
    <xf numFmtId="167" fontId="0" fillId="0" borderId="40" xfId="0" applyNumberFormat="1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167" fontId="0" fillId="33" borderId="40" xfId="0" applyNumberFormat="1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167" fontId="0" fillId="0" borderId="40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167" fontId="38" fillId="7" borderId="14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167" fontId="0" fillId="0" borderId="47" xfId="0" applyNumberFormat="1" applyFont="1" applyBorder="1" applyAlignment="1">
      <alignment horizontal="center" vertical="center" wrapText="1"/>
    </xf>
    <xf numFmtId="167" fontId="0" fillId="0" borderId="47" xfId="0" applyNumberFormat="1" applyFont="1" applyBorder="1" applyAlignment="1">
      <alignment horizontal="center" vertical="center"/>
    </xf>
    <xf numFmtId="167" fontId="0" fillId="33" borderId="4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49" fontId="0" fillId="36" borderId="45" xfId="0" applyNumberFormat="1" applyFont="1" applyFill="1" applyBorder="1" applyAlignment="1">
      <alignment horizontal="center" vertical="center" wrapText="1"/>
    </xf>
    <xf numFmtId="49" fontId="0" fillId="36" borderId="50" xfId="0" applyNumberFormat="1" applyFont="1" applyFill="1" applyBorder="1" applyAlignment="1">
      <alignment horizontal="center" vertical="center" wrapText="1"/>
    </xf>
    <xf numFmtId="49" fontId="0" fillId="36" borderId="50" xfId="0" applyNumberFormat="1" applyFont="1" applyFill="1" applyBorder="1" applyAlignment="1">
      <alignment horizontal="center" vertical="center"/>
    </xf>
    <xf numFmtId="49" fontId="0" fillId="36" borderId="51" xfId="0" applyNumberFormat="1" applyFont="1" applyFill="1" applyBorder="1" applyAlignment="1">
      <alignment horizontal="center" vertical="center" wrapText="1"/>
    </xf>
    <xf numFmtId="49" fontId="0" fillId="36" borderId="44" xfId="0" applyNumberFormat="1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49" fontId="0" fillId="36" borderId="52" xfId="0" applyNumberFormat="1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/>
    </xf>
    <xf numFmtId="49" fontId="0" fillId="36" borderId="41" xfId="0" applyNumberFormat="1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2" fillId="0" borderId="23" xfId="0" applyFont="1" applyBorder="1" applyAlignment="1">
      <alignment horizontal="left" vertical="center" wrapText="1"/>
    </xf>
    <xf numFmtId="0" fontId="62" fillId="0" borderId="24" xfId="0" applyFont="1" applyBorder="1" applyAlignment="1">
      <alignment horizontal="left" vertical="center" wrapText="1"/>
    </xf>
    <xf numFmtId="0" fontId="62" fillId="0" borderId="24" xfId="0" applyFont="1" applyBorder="1" applyAlignment="1">
      <alignment vertical="center" wrapText="1"/>
    </xf>
    <xf numFmtId="0" fontId="62" fillId="0" borderId="54" xfId="0" applyFont="1" applyBorder="1" applyAlignment="1">
      <alignment vertical="center" wrapText="1"/>
    </xf>
    <xf numFmtId="167" fontId="0" fillId="35" borderId="30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7" fontId="0" fillId="0" borderId="12" xfId="0" applyNumberFormat="1" applyFont="1" applyBorder="1" applyAlignment="1">
      <alignment horizontal="center" vertical="center" wrapText="1"/>
    </xf>
    <xf numFmtId="167" fontId="0" fillId="34" borderId="12" xfId="0" applyNumberFormat="1" applyFont="1" applyFill="1" applyBorder="1" applyAlignment="1">
      <alignment horizontal="center" vertical="center"/>
    </xf>
    <xf numFmtId="167" fontId="0" fillId="34" borderId="47" xfId="0" applyNumberFormat="1" applyFont="1" applyFill="1" applyBorder="1" applyAlignment="1">
      <alignment horizontal="center" vertical="center"/>
    </xf>
    <xf numFmtId="167" fontId="0" fillId="0" borderId="12" xfId="0" applyNumberFormat="1" applyFont="1" applyBorder="1" applyAlignment="1">
      <alignment horizontal="center" vertical="center"/>
    </xf>
    <xf numFmtId="167" fontId="0" fillId="0" borderId="41" xfId="0" applyNumberFormat="1" applyFont="1" applyFill="1" applyBorder="1" applyAlignment="1">
      <alignment horizontal="center" vertical="center"/>
    </xf>
    <xf numFmtId="167" fontId="0" fillId="0" borderId="42" xfId="0" applyNumberFormat="1" applyFont="1" applyFill="1" applyBorder="1" applyAlignment="1">
      <alignment horizontal="center" vertical="center"/>
    </xf>
    <xf numFmtId="167" fontId="0" fillId="0" borderId="38" xfId="0" applyNumberFormat="1" applyFont="1" applyBorder="1" applyAlignment="1">
      <alignment horizontal="center" vertical="center"/>
    </xf>
    <xf numFmtId="167" fontId="0" fillId="0" borderId="55" xfId="0" applyNumberFormat="1" applyFont="1" applyBorder="1" applyAlignment="1">
      <alignment horizontal="center" vertical="center"/>
    </xf>
    <xf numFmtId="167" fontId="0" fillId="0" borderId="52" xfId="0" applyNumberFormat="1" applyFont="1" applyBorder="1" applyAlignment="1">
      <alignment horizontal="center" vertical="center"/>
    </xf>
    <xf numFmtId="167" fontId="0" fillId="0" borderId="42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49" fontId="0" fillId="34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167" fontId="4" fillId="10" borderId="14" xfId="0" applyNumberFormat="1" applyFont="1" applyFill="1" applyBorder="1" applyAlignment="1">
      <alignment horizontal="center" vertical="center"/>
    </xf>
    <xf numFmtId="3" fontId="5" fillId="33" borderId="48" xfId="0" applyNumberFormat="1" applyFont="1" applyFill="1" applyBorder="1" applyAlignment="1">
      <alignment horizontal="center" vertical="center"/>
    </xf>
    <xf numFmtId="167" fontId="4" fillId="35" borderId="15" xfId="0" applyNumberFormat="1" applyFont="1" applyFill="1" applyBorder="1" applyAlignment="1">
      <alignment horizontal="center" vertical="center"/>
    </xf>
    <xf numFmtId="167" fontId="4" fillId="10" borderId="15" xfId="0" applyNumberFormat="1" applyFont="1" applyFill="1" applyBorder="1" applyAlignment="1">
      <alignment horizontal="center" vertical="center"/>
    </xf>
    <xf numFmtId="3" fontId="5" fillId="33" borderId="49" xfId="0" applyNumberFormat="1" applyFont="1" applyFill="1" applyBorder="1" applyAlignment="1">
      <alignment horizontal="center" vertical="center"/>
    </xf>
    <xf numFmtId="167" fontId="4" fillId="35" borderId="57" xfId="0" applyNumberFormat="1" applyFont="1" applyFill="1" applyBorder="1" applyAlignment="1">
      <alignment horizontal="center" vertical="center"/>
    </xf>
    <xf numFmtId="167" fontId="5" fillId="10" borderId="14" xfId="0" applyNumberFormat="1" applyFont="1" applyFill="1" applyBorder="1" applyAlignment="1">
      <alignment horizontal="center" vertical="center"/>
    </xf>
    <xf numFmtId="167" fontId="4" fillId="10" borderId="58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167" fontId="5" fillId="10" borderId="13" xfId="0" applyNumberFormat="1" applyFont="1" applyFill="1" applyBorder="1" applyAlignment="1">
      <alignment horizontal="center" vertical="center"/>
    </xf>
    <xf numFmtId="3" fontId="38" fillId="0" borderId="59" xfId="0" applyNumberFormat="1" applyFont="1" applyBorder="1" applyAlignment="1">
      <alignment horizontal="center" vertical="center"/>
    </xf>
    <xf numFmtId="3" fontId="38" fillId="0" borderId="27" xfId="0" applyNumberFormat="1" applyFont="1" applyBorder="1" applyAlignment="1">
      <alignment horizontal="center" vertical="center"/>
    </xf>
    <xf numFmtId="3" fontId="38" fillId="0" borderId="60" xfId="0" applyNumberFormat="1" applyFont="1" applyBorder="1" applyAlignment="1">
      <alignment horizontal="center" vertical="center"/>
    </xf>
    <xf numFmtId="3" fontId="38" fillId="0" borderId="61" xfId="0" applyNumberFormat="1" applyFont="1" applyBorder="1" applyAlignment="1">
      <alignment horizontal="center" vertical="center"/>
    </xf>
    <xf numFmtId="3" fontId="38" fillId="0" borderId="22" xfId="0" applyNumberFormat="1" applyFont="1" applyBorder="1" applyAlignment="1">
      <alignment horizontal="center" vertical="center"/>
    </xf>
    <xf numFmtId="3" fontId="38" fillId="0" borderId="6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7" fontId="4" fillId="35" borderId="60" xfId="0" applyNumberFormat="1" applyFont="1" applyFill="1" applyBorder="1" applyAlignment="1">
      <alignment horizontal="center" vertical="center"/>
    </xf>
    <xf numFmtId="167" fontId="4" fillId="35" borderId="66" xfId="0" applyNumberFormat="1" applyFont="1" applyFill="1" applyBorder="1" applyAlignment="1">
      <alignment horizontal="center" vertical="center"/>
    </xf>
    <xf numFmtId="167" fontId="4" fillId="35" borderId="62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167" fontId="4" fillId="0" borderId="68" xfId="0" applyNumberFormat="1" applyFont="1" applyFill="1" applyBorder="1" applyAlignment="1">
      <alignment horizontal="center" vertical="center"/>
    </xf>
    <xf numFmtId="167" fontId="4" fillId="0" borderId="6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2" fontId="5" fillId="0" borderId="20" xfId="0" applyNumberFormat="1" applyFont="1" applyFill="1" applyBorder="1" applyAlignment="1">
      <alignment horizontal="left"/>
    </xf>
    <xf numFmtId="2" fontId="5" fillId="0" borderId="13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167" fontId="4" fillId="0" borderId="29" xfId="0" applyNumberFormat="1" applyFont="1" applyFill="1" applyBorder="1" applyAlignment="1">
      <alignment horizontal="center" vertical="center"/>
    </xf>
    <xf numFmtId="167" fontId="4" fillId="0" borderId="58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/>
    </xf>
    <xf numFmtId="167" fontId="4" fillId="10" borderId="20" xfId="0" applyNumberFormat="1" applyFont="1" applyFill="1" applyBorder="1" applyAlignment="1">
      <alignment horizontal="center" vertical="center"/>
    </xf>
    <xf numFmtId="167" fontId="4" fillId="1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167" fontId="4" fillId="0" borderId="32" xfId="0" applyNumberFormat="1" applyFont="1" applyFill="1" applyBorder="1" applyAlignment="1">
      <alignment horizontal="center" vertical="center"/>
    </xf>
    <xf numFmtId="167" fontId="4" fillId="0" borderId="70" xfId="0" applyNumberFormat="1" applyFont="1" applyFill="1" applyBorder="1" applyAlignment="1">
      <alignment horizontal="center" vertical="center"/>
    </xf>
    <xf numFmtId="167" fontId="59" fillId="0" borderId="0" xfId="0" applyNumberFormat="1" applyFont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" fillId="0" borderId="2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67" fontId="4" fillId="33" borderId="71" xfId="0" applyNumberFormat="1" applyFont="1" applyFill="1" applyBorder="1" applyAlignment="1">
      <alignment horizontal="center" vertical="center"/>
    </xf>
    <xf numFmtId="167" fontId="0" fillId="0" borderId="72" xfId="0" applyNumberFormat="1" applyBorder="1" applyAlignment="1">
      <alignment horizontal="center" vertical="center"/>
    </xf>
    <xf numFmtId="167" fontId="0" fillId="0" borderId="73" xfId="0" applyNumberFormat="1" applyBorder="1" applyAlignment="1">
      <alignment horizontal="center" vertical="center"/>
    </xf>
    <xf numFmtId="167" fontId="4" fillId="10" borderId="74" xfId="0" applyNumberFormat="1" applyFont="1" applyFill="1" applyBorder="1" applyAlignment="1">
      <alignment horizontal="center" vertical="center"/>
    </xf>
    <xf numFmtId="167" fontId="0" fillId="10" borderId="75" xfId="0" applyNumberFormat="1" applyFill="1" applyBorder="1" applyAlignment="1">
      <alignment horizontal="center" vertical="center"/>
    </xf>
    <xf numFmtId="167" fontId="0" fillId="10" borderId="76" xfId="0" applyNumberFormat="1" applyFill="1" applyBorder="1" applyAlignment="1">
      <alignment horizontal="center" vertical="center"/>
    </xf>
    <xf numFmtId="167" fontId="4" fillId="35" borderId="77" xfId="0" applyNumberFormat="1" applyFont="1" applyFill="1" applyBorder="1" applyAlignment="1">
      <alignment horizontal="center" vertical="center"/>
    </xf>
    <xf numFmtId="167" fontId="4" fillId="35" borderId="65" xfId="0" applyNumberFormat="1" applyFont="1" applyFill="1" applyBorder="1" applyAlignment="1">
      <alignment horizontal="center" vertical="center"/>
    </xf>
    <xf numFmtId="167" fontId="4" fillId="35" borderId="26" xfId="0" applyNumberFormat="1" applyFont="1" applyFill="1" applyBorder="1" applyAlignment="1">
      <alignment horizontal="center" vertical="center"/>
    </xf>
    <xf numFmtId="0" fontId="38" fillId="34" borderId="78" xfId="0" applyFont="1" applyFill="1" applyBorder="1" applyAlignment="1">
      <alignment horizontal="center" vertical="center" wrapText="1"/>
    </xf>
    <xf numFmtId="0" fontId="38" fillId="34" borderId="79" xfId="0" applyFont="1" applyFill="1" applyBorder="1" applyAlignment="1">
      <alignment horizontal="center" vertical="center" wrapText="1"/>
    </xf>
    <xf numFmtId="0" fontId="38" fillId="34" borderId="74" xfId="0" applyFont="1" applyFill="1" applyBorder="1" applyAlignment="1">
      <alignment horizontal="center" vertical="center" wrapText="1"/>
    </xf>
    <xf numFmtId="0" fontId="38" fillId="34" borderId="76" xfId="0" applyFont="1" applyFill="1" applyBorder="1" applyAlignment="1">
      <alignment horizontal="center" vertical="center" wrapText="1"/>
    </xf>
    <xf numFmtId="0" fontId="38" fillId="34" borderId="80" xfId="0" applyFont="1" applyFill="1" applyBorder="1" applyAlignment="1">
      <alignment horizontal="center" vertical="center"/>
    </xf>
    <xf numFmtId="0" fontId="38" fillId="34" borderId="81" xfId="0" applyFont="1" applyFill="1" applyBorder="1" applyAlignment="1">
      <alignment horizontal="center" vertical="center"/>
    </xf>
    <xf numFmtId="0" fontId="63" fillId="37" borderId="59" xfId="0" applyFont="1" applyFill="1" applyBorder="1" applyAlignment="1">
      <alignment horizontal="center"/>
    </xf>
    <xf numFmtId="0" fontId="63" fillId="37" borderId="27" xfId="0" applyFont="1" applyFill="1" applyBorder="1" applyAlignment="1">
      <alignment horizontal="center"/>
    </xf>
    <xf numFmtId="0" fontId="63" fillId="37" borderId="60" xfId="0" applyFont="1" applyFill="1" applyBorder="1" applyAlignment="1">
      <alignment horizontal="center"/>
    </xf>
    <xf numFmtId="0" fontId="38" fillId="19" borderId="56" xfId="0" applyFont="1" applyFill="1" applyBorder="1" applyAlignment="1">
      <alignment horizontal="center" vertical="center"/>
    </xf>
    <xf numFmtId="0" fontId="38" fillId="19" borderId="51" xfId="0" applyFont="1" applyFill="1" applyBorder="1" applyAlignment="1">
      <alignment horizontal="center" vertical="center"/>
    </xf>
    <xf numFmtId="0" fontId="38" fillId="19" borderId="82" xfId="0" applyFont="1" applyFill="1" applyBorder="1" applyAlignment="1">
      <alignment horizontal="center" vertical="center"/>
    </xf>
    <xf numFmtId="0" fontId="38" fillId="7" borderId="83" xfId="0" applyFont="1" applyFill="1" applyBorder="1" applyAlignment="1">
      <alignment horizontal="center" vertical="center"/>
    </xf>
    <xf numFmtId="0" fontId="38" fillId="7" borderId="51" xfId="0" applyFont="1" applyFill="1" applyBorder="1" applyAlignment="1">
      <alignment horizontal="center" vertical="center"/>
    </xf>
    <xf numFmtId="0" fontId="38" fillId="7" borderId="33" xfId="0" applyFont="1" applyFill="1" applyBorder="1" applyAlignment="1">
      <alignment horizontal="center" vertical="center"/>
    </xf>
    <xf numFmtId="0" fontId="38" fillId="7" borderId="54" xfId="0" applyFont="1" applyFill="1" applyBorder="1" applyAlignment="1">
      <alignment horizontal="center" vertical="center"/>
    </xf>
    <xf numFmtId="0" fontId="38" fillId="7" borderId="43" xfId="0" applyFont="1" applyFill="1" applyBorder="1" applyAlignment="1">
      <alignment horizontal="center" vertical="center"/>
    </xf>
    <xf numFmtId="0" fontId="38" fillId="34" borderId="63" xfId="0" applyFont="1" applyFill="1" applyBorder="1" applyAlignment="1">
      <alignment horizontal="center" vertical="center"/>
    </xf>
    <xf numFmtId="0" fontId="38" fillId="34" borderId="84" xfId="0" applyFont="1" applyFill="1" applyBorder="1" applyAlignment="1">
      <alignment horizontal="center" vertical="center"/>
    </xf>
    <xf numFmtId="0" fontId="0" fillId="36" borderId="71" xfId="0" applyFont="1" applyFill="1" applyBorder="1" applyAlignment="1">
      <alignment horizontal="center" vertical="center" wrapText="1"/>
    </xf>
    <xf numFmtId="0" fontId="0" fillId="36" borderId="73" xfId="0" applyFont="1" applyFill="1" applyBorder="1" applyAlignment="1">
      <alignment horizontal="center" vertical="center" wrapText="1"/>
    </xf>
    <xf numFmtId="0" fontId="38" fillId="34" borderId="85" xfId="0" applyFont="1" applyFill="1" applyBorder="1" applyAlignment="1">
      <alignment horizontal="center" vertical="center"/>
    </xf>
    <xf numFmtId="0" fontId="38" fillId="34" borderId="86" xfId="0" applyFont="1" applyFill="1" applyBorder="1" applyAlignment="1">
      <alignment horizontal="center" vertical="center"/>
    </xf>
    <xf numFmtId="0" fontId="0" fillId="36" borderId="78" xfId="0" applyFont="1" applyFill="1" applyBorder="1" applyAlignment="1">
      <alignment horizontal="center" vertical="center" wrapText="1"/>
    </xf>
    <xf numFmtId="0" fontId="0" fillId="36" borderId="79" xfId="0" applyFont="1" applyFill="1" applyBorder="1" applyAlignment="1">
      <alignment horizontal="center" vertical="center" wrapText="1"/>
    </xf>
    <xf numFmtId="0" fontId="38" fillId="34" borderId="87" xfId="0" applyFont="1" applyFill="1" applyBorder="1" applyAlignment="1">
      <alignment horizontal="center" vertical="center" wrapText="1"/>
    </xf>
    <xf numFmtId="0" fontId="38" fillId="34" borderId="88" xfId="0" applyFont="1" applyFill="1" applyBorder="1" applyAlignment="1">
      <alignment horizontal="center" vertical="center" wrapText="1"/>
    </xf>
    <xf numFmtId="0" fontId="38" fillId="34" borderId="89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tabSelected="1" workbookViewId="0" topLeftCell="A17">
      <selection activeCell="B35" sqref="B35"/>
    </sheetView>
  </sheetViews>
  <sheetFormatPr defaultColWidth="9.140625" defaultRowHeight="15"/>
  <cols>
    <col min="1" max="1" width="22.8515625" style="0" bestFit="1" customWidth="1"/>
    <col min="2" max="2" width="15.00390625" style="12" customWidth="1"/>
    <col min="3" max="3" width="16.140625" style="7" customWidth="1"/>
    <col min="4" max="4" width="18.140625" style="7" customWidth="1"/>
    <col min="5" max="5" width="16.421875" style="7" customWidth="1"/>
    <col min="6" max="6" width="19.57421875" style="7" customWidth="1"/>
    <col min="7" max="7" width="12.28125" style="7" customWidth="1"/>
    <col min="8" max="8" width="13.57421875" style="7" customWidth="1"/>
    <col min="9" max="9" width="15.8515625" style="7" customWidth="1"/>
  </cols>
  <sheetData>
    <row r="1" ht="15">
      <c r="A1" s="25" t="s">
        <v>13</v>
      </c>
    </row>
    <row r="3" ht="18.75">
      <c r="A3" s="18" t="s">
        <v>114</v>
      </c>
    </row>
    <row r="4" ht="15">
      <c r="A4" s="17"/>
    </row>
    <row r="5" ht="18.75">
      <c r="A5" s="18" t="s">
        <v>93</v>
      </c>
    </row>
    <row r="6" spans="1:5" ht="19.5" thickBot="1">
      <c r="A6" s="18"/>
      <c r="D6" s="63"/>
      <c r="E6" s="63"/>
    </row>
    <row r="7" spans="1:6" ht="24.75" thickBot="1">
      <c r="A7" s="169" t="s">
        <v>92</v>
      </c>
      <c r="B7" s="170"/>
      <c r="C7" s="170"/>
      <c r="D7" s="170"/>
      <c r="E7" s="171"/>
      <c r="F7" s="13" t="s">
        <v>17</v>
      </c>
    </row>
    <row r="8" spans="1:6" ht="15.75" thickBot="1">
      <c r="A8" s="172"/>
      <c r="B8" s="173"/>
      <c r="C8" s="173"/>
      <c r="D8" s="173"/>
      <c r="E8" s="174"/>
      <c r="F8" s="50">
        <f>E17+D26+D36+B48+D57</f>
        <v>1435500</v>
      </c>
    </row>
    <row r="9" spans="1:5" ht="18.75">
      <c r="A9" s="18"/>
      <c r="E9" s="64"/>
    </row>
    <row r="10" ht="15.75" thickBot="1">
      <c r="A10" s="17" t="s">
        <v>22</v>
      </c>
    </row>
    <row r="11" spans="1:9" s="2" customFormat="1" ht="24.75" customHeight="1" thickBot="1">
      <c r="A11" s="14" t="s">
        <v>6</v>
      </c>
      <c r="B11" s="66" t="s">
        <v>38</v>
      </c>
      <c r="C11" s="67" t="s">
        <v>37</v>
      </c>
      <c r="D11" s="23" t="s">
        <v>8</v>
      </c>
      <c r="E11" s="24" t="s">
        <v>17</v>
      </c>
      <c r="F11" s="40"/>
      <c r="H11" s="208"/>
      <c r="I11" s="208"/>
    </row>
    <row r="12" spans="1:9" s="2" customFormat="1" ht="15" customHeight="1" thickBot="1">
      <c r="A12" s="36"/>
      <c r="B12" s="176" t="s">
        <v>18</v>
      </c>
      <c r="C12" s="177"/>
      <c r="D12" s="35"/>
      <c r="E12" s="24"/>
      <c r="F12" s="40"/>
      <c r="H12" s="39"/>
      <c r="I12" s="39"/>
    </row>
    <row r="13" spans="1:9" s="4" customFormat="1" ht="15" customHeight="1">
      <c r="A13" s="179" t="s">
        <v>16</v>
      </c>
      <c r="B13" s="217"/>
      <c r="C13" s="182"/>
      <c r="D13" s="211">
        <f>(B13*40*4.2)+(C13*16*4.2)</f>
        <v>0</v>
      </c>
      <c r="E13" s="214">
        <f>D13*33</f>
        <v>0</v>
      </c>
      <c r="F13" s="186"/>
      <c r="H13" s="207"/>
      <c r="I13" s="207"/>
    </row>
    <row r="14" spans="1:9" s="4" customFormat="1" ht="11.25" customHeight="1">
      <c r="A14" s="180"/>
      <c r="B14" s="218"/>
      <c r="C14" s="183"/>
      <c r="D14" s="212"/>
      <c r="E14" s="215"/>
      <c r="F14" s="187"/>
      <c r="H14" s="207"/>
      <c r="I14" s="207"/>
    </row>
    <row r="15" spans="1:9" s="4" customFormat="1" ht="12.75" customHeight="1">
      <c r="A15" s="180"/>
      <c r="B15" s="218"/>
      <c r="C15" s="183"/>
      <c r="D15" s="212"/>
      <c r="E15" s="215"/>
      <c r="F15" s="187"/>
      <c r="H15" s="207"/>
      <c r="I15" s="207"/>
    </row>
    <row r="16" spans="1:9" s="4" customFormat="1" ht="11.25" customHeight="1" thickBot="1">
      <c r="A16" s="181"/>
      <c r="B16" s="219"/>
      <c r="C16" s="184"/>
      <c r="D16" s="213"/>
      <c r="E16" s="216"/>
      <c r="F16" s="187"/>
      <c r="H16" s="207"/>
      <c r="I16" s="207"/>
    </row>
    <row r="17" spans="1:6" s="4" customFormat="1" ht="13.5" customHeight="1" thickBot="1">
      <c r="A17" s="37" t="s">
        <v>5</v>
      </c>
      <c r="B17" s="45"/>
      <c r="C17" s="49"/>
      <c r="D17" s="45"/>
      <c r="E17" s="159">
        <f>SUM(E13)</f>
        <v>0</v>
      </c>
      <c r="F17" s="59"/>
    </row>
    <row r="18" spans="1:6" s="4" customFormat="1" ht="12.75" customHeight="1">
      <c r="A18" s="19" t="s">
        <v>39</v>
      </c>
      <c r="B18" s="16"/>
      <c r="C18" s="16"/>
      <c r="D18" s="16"/>
      <c r="E18" s="16"/>
      <c r="F18" s="20"/>
    </row>
    <row r="19" spans="1:6" s="4" customFormat="1" ht="12.75">
      <c r="A19" s="19" t="s">
        <v>40</v>
      </c>
      <c r="B19" s="16"/>
      <c r="C19" s="16"/>
      <c r="D19" s="16"/>
      <c r="E19" s="16"/>
      <c r="F19" s="16"/>
    </row>
    <row r="20" spans="1:6" s="4" customFormat="1" ht="12.75">
      <c r="A20" s="19"/>
      <c r="B20" s="16"/>
      <c r="C20" s="16"/>
      <c r="D20" s="16"/>
      <c r="E20" s="16"/>
      <c r="F20" s="16"/>
    </row>
    <row r="21" spans="1:6" s="4" customFormat="1" ht="15.75" thickBot="1">
      <c r="A21" s="25" t="s">
        <v>23</v>
      </c>
      <c r="B21" s="12"/>
      <c r="C21" s="7"/>
      <c r="D21" s="7"/>
      <c r="E21" s="7"/>
      <c r="F21" s="7"/>
    </row>
    <row r="22" spans="1:6" s="4" customFormat="1" ht="24.75" thickBot="1">
      <c r="A22" s="14" t="s">
        <v>11</v>
      </c>
      <c r="B22" s="1" t="s">
        <v>31</v>
      </c>
      <c r="C22" s="1" t="s">
        <v>20</v>
      </c>
      <c r="D22" s="33" t="s">
        <v>19</v>
      </c>
      <c r="E22" s="40"/>
      <c r="F22" s="40"/>
    </row>
    <row r="23" spans="1:6" s="4" customFormat="1" ht="12.75" customHeight="1">
      <c r="A23" s="22"/>
      <c r="B23" s="26"/>
      <c r="C23" s="38"/>
      <c r="D23" s="38"/>
      <c r="E23" s="40"/>
      <c r="F23" s="40"/>
    </row>
    <row r="24" spans="1:6" s="4" customFormat="1" ht="12.75">
      <c r="A24" s="29" t="s">
        <v>9</v>
      </c>
      <c r="B24" s="160">
        <v>1000</v>
      </c>
      <c r="C24" s="161"/>
      <c r="D24" s="162">
        <f>B24*C24</f>
        <v>0</v>
      </c>
      <c r="E24" s="58"/>
      <c r="F24" s="41"/>
    </row>
    <row r="25" spans="1:6" s="4" customFormat="1" ht="13.5" thickBot="1">
      <c r="A25" s="30" t="s">
        <v>10</v>
      </c>
      <c r="B25" s="163">
        <v>500</v>
      </c>
      <c r="C25" s="164"/>
      <c r="D25" s="162">
        <f>B25*C25</f>
        <v>0</v>
      </c>
      <c r="E25" s="58"/>
      <c r="F25" s="41"/>
    </row>
    <row r="26" spans="1:6" s="4" customFormat="1" ht="15.75" customHeight="1" thickBot="1">
      <c r="A26" s="195" t="s">
        <v>5</v>
      </c>
      <c r="B26" s="196"/>
      <c r="C26" s="47"/>
      <c r="D26" s="165">
        <f>SUM(D24:D25)</f>
        <v>0</v>
      </c>
      <c r="E26" s="59"/>
      <c r="F26" s="42"/>
    </row>
    <row r="27" spans="1:6" s="4" customFormat="1" ht="12.75">
      <c r="A27" s="209" t="s">
        <v>24</v>
      </c>
      <c r="B27" s="209"/>
      <c r="C27" s="209"/>
      <c r="D27" s="209"/>
      <c r="E27" s="210"/>
      <c r="F27" s="210"/>
    </row>
    <row r="28" spans="1:6" s="4" customFormat="1" ht="12.75">
      <c r="A28" s="210"/>
      <c r="B28" s="210"/>
      <c r="C28" s="210"/>
      <c r="D28" s="210"/>
      <c r="E28" s="210"/>
      <c r="F28" s="210"/>
    </row>
    <row r="29" spans="1:6" s="4" customFormat="1" ht="16.5" customHeight="1">
      <c r="A29" s="175" t="s">
        <v>32</v>
      </c>
      <c r="B29" s="175"/>
      <c r="C29" s="175"/>
      <c r="D29" s="175"/>
      <c r="E29" s="175"/>
      <c r="F29" s="175"/>
    </row>
    <row r="30" spans="1:6" s="4" customFormat="1" ht="14.25" customHeight="1">
      <c r="A30" s="175" t="s">
        <v>15</v>
      </c>
      <c r="B30" s="175"/>
      <c r="C30" s="175"/>
      <c r="D30" s="175"/>
      <c r="E30" s="175"/>
      <c r="F30" s="175"/>
    </row>
    <row r="31" spans="1:6" s="4" customFormat="1" ht="12.75">
      <c r="A31" s="15"/>
      <c r="B31" s="16"/>
      <c r="C31" s="16"/>
      <c r="D31" s="16"/>
      <c r="E31" s="16"/>
      <c r="F31" s="16"/>
    </row>
    <row r="32" spans="1:6" s="4" customFormat="1" ht="15.75" thickBot="1">
      <c r="A32" s="17" t="s">
        <v>25</v>
      </c>
      <c r="B32" s="12"/>
      <c r="C32" s="7"/>
      <c r="D32" s="7"/>
      <c r="E32" s="7"/>
      <c r="F32" s="7"/>
    </row>
    <row r="33" spans="1:6" s="4" customFormat="1" ht="24.75" thickBot="1">
      <c r="A33" s="14" t="s">
        <v>11</v>
      </c>
      <c r="B33" s="1" t="s">
        <v>33</v>
      </c>
      <c r="C33" s="1" t="s">
        <v>20</v>
      </c>
      <c r="D33" s="33" t="s">
        <v>17</v>
      </c>
      <c r="E33" s="40"/>
      <c r="F33" s="40"/>
    </row>
    <row r="34" spans="1:6" s="4" customFormat="1" ht="12.75">
      <c r="A34" s="21" t="s">
        <v>9</v>
      </c>
      <c r="B34" s="160">
        <v>550</v>
      </c>
      <c r="C34" s="161"/>
      <c r="D34" s="166">
        <f>B34*C34</f>
        <v>0</v>
      </c>
      <c r="E34" s="58"/>
      <c r="F34" s="41"/>
    </row>
    <row r="35" spans="1:6" s="4" customFormat="1" ht="13.5" thickBot="1">
      <c r="A35" s="3" t="s">
        <v>10</v>
      </c>
      <c r="B35" s="167">
        <v>280</v>
      </c>
      <c r="C35" s="164"/>
      <c r="D35" s="166">
        <f>B35*C35</f>
        <v>0</v>
      </c>
      <c r="E35" s="58"/>
      <c r="F35" s="41"/>
    </row>
    <row r="36" spans="1:6" s="4" customFormat="1" ht="15.75" customHeight="1" thickBot="1">
      <c r="A36" s="197" t="s">
        <v>5</v>
      </c>
      <c r="B36" s="198"/>
      <c r="C36" s="47"/>
      <c r="D36" s="168">
        <f>SUM(D34:D35)</f>
        <v>0</v>
      </c>
      <c r="E36" s="62"/>
      <c r="F36" s="43"/>
    </row>
    <row r="37" spans="1:6" s="4" customFormat="1" ht="16.5" customHeight="1">
      <c r="A37" s="19" t="s">
        <v>26</v>
      </c>
      <c r="B37" s="16"/>
      <c r="C37" s="16"/>
      <c r="D37" s="16"/>
      <c r="E37" s="16"/>
      <c r="F37" s="16"/>
    </row>
    <row r="38" spans="1:6" s="4" customFormat="1" ht="16.5" customHeight="1">
      <c r="A38" s="175" t="s">
        <v>34</v>
      </c>
      <c r="B38" s="175"/>
      <c r="C38" s="175"/>
      <c r="D38" s="175"/>
      <c r="E38" s="175"/>
      <c r="F38" s="175"/>
    </row>
    <row r="39" spans="1:6" s="4" customFormat="1" ht="12" customHeight="1">
      <c r="A39" s="175" t="s">
        <v>12</v>
      </c>
      <c r="B39" s="175"/>
      <c r="C39" s="175"/>
      <c r="D39" s="175"/>
      <c r="E39" s="175"/>
      <c r="F39" s="175"/>
    </row>
    <row r="40" spans="1:6" s="4" customFormat="1" ht="12.75">
      <c r="A40" s="15"/>
      <c r="B40" s="16"/>
      <c r="C40" s="16"/>
      <c r="D40" s="16"/>
      <c r="E40" s="16"/>
      <c r="F40" s="16"/>
    </row>
    <row r="41" spans="1:6" s="4" customFormat="1" ht="15.75" thickBot="1">
      <c r="A41" s="28" t="s">
        <v>7</v>
      </c>
      <c r="B41" s="12"/>
      <c r="C41" s="7"/>
      <c r="D41" s="7"/>
      <c r="E41" s="7"/>
      <c r="F41" s="7"/>
    </row>
    <row r="42" spans="1:6" s="4" customFormat="1" ht="36.75" customHeight="1" thickBot="1">
      <c r="A42" s="14" t="s">
        <v>6</v>
      </c>
      <c r="B42" s="188" t="s">
        <v>30</v>
      </c>
      <c r="C42" s="189"/>
      <c r="D42" s="178"/>
      <c r="E42" s="178"/>
      <c r="F42" s="178"/>
    </row>
    <row r="43" spans="1:6" s="4" customFormat="1" ht="15" customHeight="1" thickBot="1">
      <c r="A43" s="22"/>
      <c r="B43" s="190"/>
      <c r="C43" s="191"/>
      <c r="D43" s="178"/>
      <c r="E43" s="178"/>
      <c r="F43" s="178"/>
    </row>
    <row r="44" spans="1:6" s="4" customFormat="1" ht="15" customHeight="1">
      <c r="A44" s="3" t="s">
        <v>2</v>
      </c>
      <c r="B44" s="192">
        <f>'REVIZE - počet, četnost, cena'!G21</f>
        <v>0</v>
      </c>
      <c r="C44" s="193"/>
      <c r="D44" s="185"/>
      <c r="E44" s="185"/>
      <c r="F44" s="57"/>
    </row>
    <row r="45" spans="1:6" s="4" customFormat="1" ht="15" customHeight="1">
      <c r="A45" s="3" t="s">
        <v>1</v>
      </c>
      <c r="B45" s="199">
        <f>'REVIZE - počet, četnost, cena'!M21</f>
        <v>0</v>
      </c>
      <c r="C45" s="200"/>
      <c r="D45" s="185"/>
      <c r="E45" s="185"/>
      <c r="F45" s="57"/>
    </row>
    <row r="46" spans="1:6" s="4" customFormat="1" ht="15" customHeight="1">
      <c r="A46" s="3" t="s">
        <v>3</v>
      </c>
      <c r="B46" s="199">
        <f>'REVIZE - počet, četnost, cena'!S21</f>
        <v>0</v>
      </c>
      <c r="C46" s="200"/>
      <c r="D46" s="185"/>
      <c r="E46" s="185"/>
      <c r="F46" s="57"/>
    </row>
    <row r="47" spans="1:6" s="4" customFormat="1" ht="15" customHeight="1" thickBot="1">
      <c r="A47" s="3" t="s">
        <v>4</v>
      </c>
      <c r="B47" s="205">
        <f>'REVIZE - počet, četnost, cena'!Y21</f>
        <v>0</v>
      </c>
      <c r="C47" s="206"/>
      <c r="D47" s="185"/>
      <c r="E47" s="185"/>
      <c r="F47" s="57"/>
    </row>
    <row r="48" spans="1:6" s="4" customFormat="1" ht="13.5" customHeight="1" thickBot="1">
      <c r="A48" s="37" t="s">
        <v>5</v>
      </c>
      <c r="B48" s="202">
        <f>SUM(B44:C47)</f>
        <v>0</v>
      </c>
      <c r="C48" s="203"/>
      <c r="D48" s="185"/>
      <c r="E48" s="185"/>
      <c r="F48" s="44"/>
    </row>
    <row r="49" spans="1:6" s="4" customFormat="1" ht="37.5" customHeight="1">
      <c r="A49" s="204" t="s">
        <v>91</v>
      </c>
      <c r="B49" s="204"/>
      <c r="C49" s="204"/>
      <c r="D49" s="204"/>
      <c r="E49" s="204"/>
      <c r="F49" s="16"/>
    </row>
    <row r="50" spans="1:6" s="4" customFormat="1" ht="26.25" customHeight="1">
      <c r="A50" s="65"/>
      <c r="B50" s="65"/>
      <c r="C50" s="65"/>
      <c r="D50" s="65"/>
      <c r="E50" s="16"/>
      <c r="F50" s="16"/>
    </row>
    <row r="51" spans="1:6" s="4" customFormat="1" ht="15.75" thickBot="1">
      <c r="A51" s="28" t="s">
        <v>21</v>
      </c>
      <c r="B51" s="16"/>
      <c r="C51" s="16"/>
      <c r="D51" s="16"/>
      <c r="E51" s="16"/>
      <c r="F51" s="16"/>
    </row>
    <row r="52" spans="1:6" s="4" customFormat="1" ht="36.75" thickBot="1">
      <c r="A52" s="31" t="s">
        <v>14</v>
      </c>
      <c r="B52" s="32" t="s">
        <v>27</v>
      </c>
      <c r="C52" s="33" t="s">
        <v>28</v>
      </c>
      <c r="D52" s="33" t="s">
        <v>29</v>
      </c>
      <c r="E52" s="16"/>
      <c r="F52" s="16"/>
    </row>
    <row r="53" spans="1:6" s="4" customFormat="1" ht="12.75">
      <c r="A53" s="3" t="s">
        <v>2</v>
      </c>
      <c r="B53" s="51">
        <v>25000</v>
      </c>
      <c r="C53" s="51">
        <f>B53*12</f>
        <v>300000</v>
      </c>
      <c r="D53" s="60">
        <f>C53/12*33</f>
        <v>825000</v>
      </c>
      <c r="E53" s="56"/>
      <c r="F53" s="16"/>
    </row>
    <row r="54" spans="1:6" s="4" customFormat="1" ht="12.75">
      <c r="A54" s="3" t="s">
        <v>1</v>
      </c>
      <c r="B54" s="52">
        <v>5000</v>
      </c>
      <c r="C54" s="52">
        <f>B54*12</f>
        <v>60000</v>
      </c>
      <c r="D54" s="46">
        <f>C54/12*33</f>
        <v>165000</v>
      </c>
      <c r="E54" s="56"/>
      <c r="F54" s="16"/>
    </row>
    <row r="55" spans="1:6" s="4" customFormat="1" ht="12.75">
      <c r="A55" s="3" t="s">
        <v>3</v>
      </c>
      <c r="B55" s="52">
        <v>8500</v>
      </c>
      <c r="C55" s="52">
        <f>B55*12</f>
        <v>102000</v>
      </c>
      <c r="D55" s="46">
        <f>C55/12*33</f>
        <v>280500</v>
      </c>
      <c r="E55" s="56"/>
      <c r="F55" s="16"/>
    </row>
    <row r="56" spans="1:6" s="4" customFormat="1" ht="13.5" thickBot="1">
      <c r="A56" s="3" t="s">
        <v>4</v>
      </c>
      <c r="B56" s="53">
        <v>5000</v>
      </c>
      <c r="C56" s="52">
        <f>B56*12</f>
        <v>60000</v>
      </c>
      <c r="D56" s="61">
        <f>C56/12*33</f>
        <v>165000</v>
      </c>
      <c r="E56" s="56"/>
      <c r="F56" s="16"/>
    </row>
    <row r="57" spans="1:6" s="4" customFormat="1" ht="13.5" thickBot="1">
      <c r="A57" s="34" t="s">
        <v>5</v>
      </c>
      <c r="B57" s="54">
        <f>SUM(B53:B56)</f>
        <v>43500</v>
      </c>
      <c r="C57" s="55">
        <f>SUM(C53:C56)</f>
        <v>522000</v>
      </c>
      <c r="D57" s="48">
        <f>SUM(D53:D56)</f>
        <v>1435500</v>
      </c>
      <c r="E57" s="16"/>
      <c r="F57" s="16"/>
    </row>
    <row r="58" spans="1:6" s="4" customFormat="1" ht="12.75">
      <c r="A58" s="201" t="s">
        <v>36</v>
      </c>
      <c r="B58" s="201"/>
      <c r="C58" s="201"/>
      <c r="D58" s="201"/>
      <c r="E58" s="16"/>
      <c r="F58" s="16"/>
    </row>
    <row r="59" spans="1:8" s="4" customFormat="1" ht="12.75">
      <c r="A59" s="8"/>
      <c r="B59" s="8"/>
      <c r="C59" s="8"/>
      <c r="D59" s="8"/>
      <c r="E59" s="8"/>
      <c r="F59" s="8"/>
      <c r="G59" s="8"/>
      <c r="H59" s="8"/>
    </row>
    <row r="60" spans="1:8" s="4" customFormat="1" ht="12.75">
      <c r="A60" s="8"/>
      <c r="B60" s="8"/>
      <c r="C60" s="8"/>
      <c r="D60" s="8"/>
      <c r="E60" s="8"/>
      <c r="F60" s="8"/>
      <c r="G60" s="8"/>
      <c r="H60" s="8"/>
    </row>
    <row r="61" spans="1:12" s="10" customFormat="1" ht="93.75" customHeight="1">
      <c r="A61" s="9" t="s">
        <v>35</v>
      </c>
      <c r="B61" s="194" t="s">
        <v>115</v>
      </c>
      <c r="C61" s="194"/>
      <c r="D61" s="194"/>
      <c r="E61" s="194"/>
      <c r="F61" s="194"/>
      <c r="G61" s="27"/>
      <c r="H61" s="27"/>
      <c r="I61" s="27"/>
      <c r="L61" s="4"/>
    </row>
    <row r="62" spans="1:12" s="4" customFormat="1" ht="15" customHeight="1">
      <c r="A62" s="11"/>
      <c r="B62" s="8"/>
      <c r="C62" s="8"/>
      <c r="D62" s="8"/>
      <c r="E62" s="8"/>
      <c r="F62" s="8"/>
      <c r="G62" s="8"/>
      <c r="H62" s="8"/>
      <c r="L62" s="10"/>
    </row>
    <row r="63" spans="1:12" s="10" customFormat="1" ht="90" customHeight="1">
      <c r="A63" s="9" t="s">
        <v>0</v>
      </c>
      <c r="B63" s="194" t="s">
        <v>116</v>
      </c>
      <c r="C63" s="194"/>
      <c r="D63" s="194"/>
      <c r="E63" s="194"/>
      <c r="F63" s="194"/>
      <c r="G63" s="27"/>
      <c r="H63" s="27"/>
      <c r="I63" s="27"/>
      <c r="L63" s="4"/>
    </row>
    <row r="64" spans="1:12" s="4" customFormat="1" ht="24" customHeight="1">
      <c r="A64" s="8"/>
      <c r="B64" s="8"/>
      <c r="C64" s="8"/>
      <c r="D64" s="8"/>
      <c r="E64" s="8"/>
      <c r="F64" s="8"/>
      <c r="G64" s="8"/>
      <c r="H64" s="8"/>
      <c r="L64" s="10"/>
    </row>
    <row r="65" ht="20.25" customHeight="1"/>
    <row r="66" spans="2:5" ht="15">
      <c r="B66"/>
      <c r="C66"/>
      <c r="D66"/>
      <c r="E66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2.75" customHeight="1">
      <c r="A96" s="5"/>
    </row>
    <row r="97" spans="1:2" ht="12.75" customHeight="1">
      <c r="A97" s="5"/>
      <c r="B97" s="6"/>
    </row>
    <row r="107" spans="1:2" ht="15">
      <c r="A107" s="5"/>
      <c r="B107" s="6"/>
    </row>
  </sheetData>
  <sheetProtection password="E221" sheet="1"/>
  <protectedRanges>
    <protectedRange sqref="C34:C35" name="Oblast3"/>
    <protectedRange sqref="C24:C25" name="Oblast2"/>
    <protectedRange sqref="B13:C16" name="Oblast1"/>
  </protectedRanges>
  <mergeCells count="35">
    <mergeCell ref="B63:F63"/>
    <mergeCell ref="H13:H16"/>
    <mergeCell ref="I13:I16"/>
    <mergeCell ref="H11:I11"/>
    <mergeCell ref="A27:F28"/>
    <mergeCell ref="D45:E45"/>
    <mergeCell ref="D13:D16"/>
    <mergeCell ref="E13:E16"/>
    <mergeCell ref="B45:C45"/>
    <mergeCell ref="B13:B16"/>
    <mergeCell ref="B61:F61"/>
    <mergeCell ref="A26:B26"/>
    <mergeCell ref="A36:B36"/>
    <mergeCell ref="A29:F29"/>
    <mergeCell ref="B46:C46"/>
    <mergeCell ref="D48:E48"/>
    <mergeCell ref="A58:D58"/>
    <mergeCell ref="B48:C48"/>
    <mergeCell ref="A49:E49"/>
    <mergeCell ref="B47:C47"/>
    <mergeCell ref="D46:E46"/>
    <mergeCell ref="D47:E47"/>
    <mergeCell ref="F13:F16"/>
    <mergeCell ref="B42:C43"/>
    <mergeCell ref="D44:E44"/>
    <mergeCell ref="B44:C44"/>
    <mergeCell ref="A7:E8"/>
    <mergeCell ref="A38:F38"/>
    <mergeCell ref="A30:F30"/>
    <mergeCell ref="B12:C12"/>
    <mergeCell ref="D42:E43"/>
    <mergeCell ref="A13:A16"/>
    <mergeCell ref="F42:F43"/>
    <mergeCell ref="A39:F39"/>
    <mergeCell ref="C13:C1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A6">
      <selection activeCell="E9" sqref="E9"/>
    </sheetView>
  </sheetViews>
  <sheetFormatPr defaultColWidth="9.140625" defaultRowHeight="15"/>
  <cols>
    <col min="1" max="1" width="42.28125" style="0" customWidth="1"/>
    <col min="2" max="2" width="7.7109375" style="0" customWidth="1"/>
    <col min="3" max="3" width="23.57421875" style="0" bestFit="1" customWidth="1"/>
    <col min="4" max="4" width="13.421875" style="0" customWidth="1"/>
    <col min="5" max="5" width="19.28125" style="0" customWidth="1"/>
    <col min="6" max="6" width="18.421875" style="0" customWidth="1"/>
    <col min="7" max="7" width="18.00390625" style="0" customWidth="1"/>
    <col min="8" max="8" width="7.140625" style="0" customWidth="1"/>
    <col min="9" max="9" width="16.421875" style="0" bestFit="1" customWidth="1"/>
    <col min="10" max="10" width="13.421875" style="0" customWidth="1"/>
    <col min="11" max="11" width="19.28125" style="0" customWidth="1"/>
    <col min="12" max="12" width="18.421875" style="0" customWidth="1"/>
    <col min="13" max="13" width="15.421875" style="0" customWidth="1"/>
    <col min="14" max="14" width="7.140625" style="0" customWidth="1"/>
    <col min="15" max="15" width="23.57421875" style="0" customWidth="1"/>
    <col min="16" max="16" width="13.421875" style="0" customWidth="1"/>
    <col min="17" max="17" width="19.28125" style="0" customWidth="1"/>
    <col min="18" max="18" width="18.421875" style="0" customWidth="1"/>
    <col min="19" max="19" width="16.7109375" style="0" customWidth="1"/>
    <col min="20" max="20" width="7.140625" style="0" customWidth="1"/>
    <col min="21" max="21" width="19.57421875" style="0" customWidth="1"/>
    <col min="22" max="22" width="13.421875" style="0" customWidth="1"/>
    <col min="23" max="23" width="19.28125" style="0" customWidth="1"/>
    <col min="24" max="24" width="18.421875" style="0" customWidth="1"/>
    <col min="25" max="25" width="17.8515625" style="0" customWidth="1"/>
  </cols>
  <sheetData>
    <row r="1" spans="1:22" ht="18.75">
      <c r="A1" s="68" t="s">
        <v>41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2:25" ht="15.75" thickBot="1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116"/>
      <c r="W2" s="117"/>
      <c r="X2" s="117"/>
      <c r="Y2" s="117"/>
    </row>
    <row r="3" spans="2:25" ht="23.25">
      <c r="B3" s="226" t="s">
        <v>42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8"/>
    </row>
    <row r="4" spans="2:25" ht="15.75" thickBot="1">
      <c r="B4" s="235" t="s">
        <v>80</v>
      </c>
      <c r="C4" s="233"/>
      <c r="D4" s="233"/>
      <c r="E4" s="233"/>
      <c r="F4" s="233"/>
      <c r="G4" s="236"/>
      <c r="H4" s="230" t="s">
        <v>81</v>
      </c>
      <c r="I4" s="230"/>
      <c r="J4" s="230"/>
      <c r="K4" s="230"/>
      <c r="L4" s="230"/>
      <c r="M4" s="96"/>
      <c r="N4" s="232" t="s">
        <v>85</v>
      </c>
      <c r="O4" s="233"/>
      <c r="P4" s="233"/>
      <c r="Q4" s="233"/>
      <c r="R4" s="233"/>
      <c r="S4" s="234"/>
      <c r="T4" s="229" t="s">
        <v>87</v>
      </c>
      <c r="U4" s="230"/>
      <c r="V4" s="230"/>
      <c r="W4" s="230"/>
      <c r="X4" s="230"/>
      <c r="Y4" s="231"/>
    </row>
    <row r="5" spans="1:25" ht="75" customHeight="1">
      <c r="A5" s="79" t="s">
        <v>43</v>
      </c>
      <c r="B5" s="241" t="s">
        <v>7</v>
      </c>
      <c r="C5" s="237" t="s">
        <v>89</v>
      </c>
      <c r="D5" s="243" t="s">
        <v>75</v>
      </c>
      <c r="E5" s="220" t="s">
        <v>119</v>
      </c>
      <c r="F5" s="220" t="s">
        <v>78</v>
      </c>
      <c r="G5" s="245" t="s">
        <v>77</v>
      </c>
      <c r="H5" s="224" t="s">
        <v>7</v>
      </c>
      <c r="I5" s="237" t="s">
        <v>89</v>
      </c>
      <c r="J5" s="243" t="s">
        <v>75</v>
      </c>
      <c r="K5" s="220" t="s">
        <v>119</v>
      </c>
      <c r="L5" s="220" t="s">
        <v>78</v>
      </c>
      <c r="M5" s="245" t="s">
        <v>77</v>
      </c>
      <c r="N5" s="224" t="s">
        <v>7</v>
      </c>
      <c r="O5" s="237" t="s">
        <v>89</v>
      </c>
      <c r="P5" s="243" t="s">
        <v>75</v>
      </c>
      <c r="Q5" s="220" t="s">
        <v>119</v>
      </c>
      <c r="R5" s="220" t="s">
        <v>78</v>
      </c>
      <c r="S5" s="245" t="s">
        <v>77</v>
      </c>
      <c r="T5" s="224" t="s">
        <v>7</v>
      </c>
      <c r="U5" s="237" t="s">
        <v>90</v>
      </c>
      <c r="V5" s="239" t="s">
        <v>75</v>
      </c>
      <c r="W5" s="220" t="s">
        <v>119</v>
      </c>
      <c r="X5" s="220" t="s">
        <v>78</v>
      </c>
      <c r="Y5" s="222" t="s">
        <v>77</v>
      </c>
    </row>
    <row r="6" spans="1:25" ht="18.75" customHeight="1" thickBot="1">
      <c r="A6" s="81" t="s">
        <v>76</v>
      </c>
      <c r="B6" s="242"/>
      <c r="C6" s="247"/>
      <c r="D6" s="244"/>
      <c r="E6" s="221"/>
      <c r="F6" s="221"/>
      <c r="G6" s="246"/>
      <c r="H6" s="225"/>
      <c r="I6" s="238"/>
      <c r="J6" s="244"/>
      <c r="K6" s="221"/>
      <c r="L6" s="221"/>
      <c r="M6" s="246"/>
      <c r="N6" s="225"/>
      <c r="O6" s="238"/>
      <c r="P6" s="244"/>
      <c r="Q6" s="221"/>
      <c r="R6" s="221"/>
      <c r="S6" s="246"/>
      <c r="T6" s="225"/>
      <c r="U6" s="238"/>
      <c r="V6" s="240"/>
      <c r="W6" s="221"/>
      <c r="X6" s="221"/>
      <c r="Y6" s="223"/>
    </row>
    <row r="7" spans="1:25" ht="45">
      <c r="A7" s="133" t="s">
        <v>44</v>
      </c>
      <c r="B7" s="82" t="s">
        <v>45</v>
      </c>
      <c r="C7" s="104" t="s">
        <v>46</v>
      </c>
      <c r="D7" s="121" t="s">
        <v>94</v>
      </c>
      <c r="E7" s="85">
        <v>3</v>
      </c>
      <c r="F7" s="86"/>
      <c r="G7" s="87">
        <f>E7*F7</f>
        <v>0</v>
      </c>
      <c r="H7" s="83" t="s">
        <v>47</v>
      </c>
      <c r="I7" s="85" t="s">
        <v>47</v>
      </c>
      <c r="J7" s="125" t="s">
        <v>47</v>
      </c>
      <c r="K7" s="106" t="s">
        <v>47</v>
      </c>
      <c r="L7" s="104" t="s">
        <v>47</v>
      </c>
      <c r="M7" s="107" t="s">
        <v>47</v>
      </c>
      <c r="N7" s="84" t="s">
        <v>47</v>
      </c>
      <c r="O7" s="104" t="s">
        <v>47</v>
      </c>
      <c r="P7" s="125" t="s">
        <v>47</v>
      </c>
      <c r="Q7" s="128" t="s">
        <v>47</v>
      </c>
      <c r="R7" s="104" t="s">
        <v>47</v>
      </c>
      <c r="S7" s="111" t="s">
        <v>47</v>
      </c>
      <c r="T7" s="83" t="s">
        <v>47</v>
      </c>
      <c r="U7" s="118" t="s">
        <v>47</v>
      </c>
      <c r="V7" s="125" t="s">
        <v>47</v>
      </c>
      <c r="W7" s="149" t="s">
        <v>47</v>
      </c>
      <c r="X7" s="145" t="s">
        <v>47</v>
      </c>
      <c r="Y7" s="146" t="s">
        <v>47</v>
      </c>
    </row>
    <row r="8" spans="1:25" ht="61.5" customHeight="1">
      <c r="A8" s="134" t="s">
        <v>48</v>
      </c>
      <c r="B8" s="70" t="s">
        <v>45</v>
      </c>
      <c r="C8" s="88" t="s">
        <v>82</v>
      </c>
      <c r="D8" s="122" t="s">
        <v>104</v>
      </c>
      <c r="E8" s="88">
        <v>3</v>
      </c>
      <c r="F8" s="89"/>
      <c r="G8" s="90">
        <f>E8*F8</f>
        <v>0</v>
      </c>
      <c r="H8" s="72" t="s">
        <v>47</v>
      </c>
      <c r="I8" s="88" t="s">
        <v>47</v>
      </c>
      <c r="J8" s="126" t="s">
        <v>47</v>
      </c>
      <c r="K8" s="98" t="s">
        <v>47</v>
      </c>
      <c r="L8" s="98" t="s">
        <v>47</v>
      </c>
      <c r="M8" s="108" t="s">
        <v>47</v>
      </c>
      <c r="N8" s="71" t="s">
        <v>47</v>
      </c>
      <c r="O8" s="88" t="s">
        <v>47</v>
      </c>
      <c r="P8" s="126" t="s">
        <v>47</v>
      </c>
      <c r="Q8" s="98" t="s">
        <v>47</v>
      </c>
      <c r="R8" s="139" t="s">
        <v>47</v>
      </c>
      <c r="S8" s="112" t="s">
        <v>47</v>
      </c>
      <c r="T8" s="72" t="s">
        <v>47</v>
      </c>
      <c r="U8" s="119" t="s">
        <v>47</v>
      </c>
      <c r="V8" s="126" t="s">
        <v>47</v>
      </c>
      <c r="W8" s="91" t="s">
        <v>47</v>
      </c>
      <c r="X8" s="142" t="s">
        <v>47</v>
      </c>
      <c r="Y8" s="113" t="s">
        <v>47</v>
      </c>
    </row>
    <row r="9" spans="1:25" ht="17.25">
      <c r="A9" s="134" t="s">
        <v>49</v>
      </c>
      <c r="B9" s="70" t="s">
        <v>45</v>
      </c>
      <c r="C9" s="88" t="s">
        <v>50</v>
      </c>
      <c r="D9" s="122" t="s">
        <v>95</v>
      </c>
      <c r="E9" s="88">
        <v>1</v>
      </c>
      <c r="F9" s="89"/>
      <c r="G9" s="90">
        <f>E9*F9</f>
        <v>0</v>
      </c>
      <c r="H9" s="72" t="s">
        <v>47</v>
      </c>
      <c r="I9" s="88" t="s">
        <v>47</v>
      </c>
      <c r="J9" s="126" t="s">
        <v>47</v>
      </c>
      <c r="K9" s="98" t="s">
        <v>47</v>
      </c>
      <c r="L9" s="98" t="s">
        <v>47</v>
      </c>
      <c r="M9" s="108" t="s">
        <v>47</v>
      </c>
      <c r="N9" s="71" t="s">
        <v>47</v>
      </c>
      <c r="O9" s="88" t="s">
        <v>47</v>
      </c>
      <c r="P9" s="126" t="s">
        <v>47</v>
      </c>
      <c r="Q9" s="98" t="s">
        <v>47</v>
      </c>
      <c r="R9" s="139" t="s">
        <v>47</v>
      </c>
      <c r="S9" s="112" t="s">
        <v>47</v>
      </c>
      <c r="T9" s="72" t="s">
        <v>47</v>
      </c>
      <c r="U9" s="119" t="s">
        <v>47</v>
      </c>
      <c r="V9" s="126" t="s">
        <v>47</v>
      </c>
      <c r="W9" s="91" t="s">
        <v>47</v>
      </c>
      <c r="X9" s="142" t="s">
        <v>47</v>
      </c>
      <c r="Y9" s="113" t="s">
        <v>47</v>
      </c>
    </row>
    <row r="10" spans="1:25" ht="17.25">
      <c r="A10" s="134" t="s">
        <v>51</v>
      </c>
      <c r="B10" s="70" t="s">
        <v>45</v>
      </c>
      <c r="C10" s="88"/>
      <c r="D10" s="122" t="s">
        <v>105</v>
      </c>
      <c r="E10" s="88">
        <v>3</v>
      </c>
      <c r="F10" s="89"/>
      <c r="G10" s="90">
        <f>E10*F10</f>
        <v>0</v>
      </c>
      <c r="H10" s="72" t="s">
        <v>45</v>
      </c>
      <c r="I10" s="88"/>
      <c r="J10" s="126" t="s">
        <v>105</v>
      </c>
      <c r="K10" s="98">
        <v>3</v>
      </c>
      <c r="L10" s="99"/>
      <c r="M10" s="100">
        <f>K10*L10</f>
        <v>0</v>
      </c>
      <c r="N10" s="71" t="s">
        <v>45</v>
      </c>
      <c r="O10" s="88"/>
      <c r="P10" s="126" t="s">
        <v>105</v>
      </c>
      <c r="Q10" s="98">
        <v>3</v>
      </c>
      <c r="R10" s="89"/>
      <c r="S10" s="112">
        <f>Q10*R10</f>
        <v>0</v>
      </c>
      <c r="T10" s="72" t="s">
        <v>47</v>
      </c>
      <c r="U10" s="119" t="s">
        <v>47</v>
      </c>
      <c r="V10" s="126" t="s">
        <v>47</v>
      </c>
      <c r="W10" s="91" t="s">
        <v>47</v>
      </c>
      <c r="X10" s="142" t="s">
        <v>47</v>
      </c>
      <c r="Y10" s="113" t="s">
        <v>47</v>
      </c>
    </row>
    <row r="11" spans="1:25" ht="30.75" thickBot="1">
      <c r="A11" s="134" t="s">
        <v>52</v>
      </c>
      <c r="B11" s="70" t="s">
        <v>45</v>
      </c>
      <c r="C11" s="88" t="s">
        <v>53</v>
      </c>
      <c r="D11" s="122" t="s">
        <v>96</v>
      </c>
      <c r="E11" s="88">
        <v>3</v>
      </c>
      <c r="F11" s="89"/>
      <c r="G11" s="90">
        <f>E11*F11</f>
        <v>0</v>
      </c>
      <c r="H11" s="72" t="s">
        <v>45</v>
      </c>
      <c r="I11" s="101" t="s">
        <v>54</v>
      </c>
      <c r="J11" s="126" t="s">
        <v>108</v>
      </c>
      <c r="K11" s="102">
        <v>3</v>
      </c>
      <c r="L11" s="99"/>
      <c r="M11" s="103">
        <f>K11*L11</f>
        <v>0</v>
      </c>
      <c r="N11" s="71" t="s">
        <v>47</v>
      </c>
      <c r="O11" s="88" t="s">
        <v>47</v>
      </c>
      <c r="P11" s="126" t="s">
        <v>47</v>
      </c>
      <c r="Q11" s="98" t="s">
        <v>47</v>
      </c>
      <c r="R11" s="139" t="s">
        <v>47</v>
      </c>
      <c r="S11" s="112" t="s">
        <v>47</v>
      </c>
      <c r="T11" s="72" t="s">
        <v>45</v>
      </c>
      <c r="U11" s="119" t="s">
        <v>111</v>
      </c>
      <c r="V11" s="126" t="s">
        <v>96</v>
      </c>
      <c r="W11" s="91">
        <v>3</v>
      </c>
      <c r="X11" s="92"/>
      <c r="Y11" s="113">
        <f>W11*X11</f>
        <v>0</v>
      </c>
    </row>
    <row r="12" spans="1:25" ht="25.5" customHeight="1">
      <c r="A12" s="79" t="s">
        <v>55</v>
      </c>
      <c r="B12" s="73"/>
      <c r="C12" s="152"/>
      <c r="D12" s="151"/>
      <c r="E12" s="152"/>
      <c r="F12" s="157"/>
      <c r="G12" s="158"/>
      <c r="H12" s="75"/>
      <c r="I12" s="152"/>
      <c r="J12" s="151"/>
      <c r="K12" s="131"/>
      <c r="L12" s="131"/>
      <c r="M12" s="156"/>
      <c r="N12" s="74"/>
      <c r="O12" s="152"/>
      <c r="P12" s="151"/>
      <c r="Q12" s="131"/>
      <c r="R12" s="140"/>
      <c r="S12" s="141"/>
      <c r="T12" s="75"/>
      <c r="U12" s="150"/>
      <c r="V12" s="151"/>
      <c r="W12" s="152"/>
      <c r="X12" s="140"/>
      <c r="Y12" s="141"/>
    </row>
    <row r="13" spans="1:25" ht="30">
      <c r="A13" s="135" t="s">
        <v>56</v>
      </c>
      <c r="B13" s="70" t="s">
        <v>45</v>
      </c>
      <c r="C13" s="88" t="s">
        <v>113</v>
      </c>
      <c r="D13" s="122" t="s">
        <v>97</v>
      </c>
      <c r="E13" s="88">
        <v>1</v>
      </c>
      <c r="F13" s="89"/>
      <c r="G13" s="90">
        <f>E13*F13</f>
        <v>0</v>
      </c>
      <c r="H13" s="72" t="s">
        <v>45</v>
      </c>
      <c r="I13" s="88" t="s">
        <v>83</v>
      </c>
      <c r="J13" s="126" t="s">
        <v>103</v>
      </c>
      <c r="K13" s="98">
        <v>1</v>
      </c>
      <c r="L13" s="99"/>
      <c r="M13" s="100">
        <f>K13*L13</f>
        <v>0</v>
      </c>
      <c r="N13" s="71" t="s">
        <v>45</v>
      </c>
      <c r="O13" s="88" t="s">
        <v>110</v>
      </c>
      <c r="P13" s="126" t="s">
        <v>103</v>
      </c>
      <c r="Q13" s="98">
        <v>1</v>
      </c>
      <c r="R13" s="89"/>
      <c r="S13" s="112">
        <f>Q13*R13</f>
        <v>0</v>
      </c>
      <c r="T13" s="72" t="s">
        <v>45</v>
      </c>
      <c r="U13" s="119" t="s">
        <v>57</v>
      </c>
      <c r="V13" s="126" t="s">
        <v>97</v>
      </c>
      <c r="W13" s="91">
        <v>1</v>
      </c>
      <c r="X13" s="92"/>
      <c r="Y13" s="113">
        <f>W13*X13</f>
        <v>0</v>
      </c>
    </row>
    <row r="14" spans="1:25" ht="34.5">
      <c r="A14" s="135" t="s">
        <v>58</v>
      </c>
      <c r="B14" s="70" t="s">
        <v>45</v>
      </c>
      <c r="C14" s="88" t="s">
        <v>59</v>
      </c>
      <c r="D14" s="122" t="s">
        <v>98</v>
      </c>
      <c r="E14" s="88">
        <v>3</v>
      </c>
      <c r="F14" s="89"/>
      <c r="G14" s="90">
        <f aca="true" t="shared" si="0" ref="G14:G19">E14*F14</f>
        <v>0</v>
      </c>
      <c r="H14" s="72" t="s">
        <v>47</v>
      </c>
      <c r="I14" s="91" t="s">
        <v>47</v>
      </c>
      <c r="J14" s="126" t="s">
        <v>47</v>
      </c>
      <c r="K14" s="110" t="s">
        <v>47</v>
      </c>
      <c r="L14" s="110" t="s">
        <v>47</v>
      </c>
      <c r="M14" s="105" t="s">
        <v>47</v>
      </c>
      <c r="N14" s="71" t="s">
        <v>47</v>
      </c>
      <c r="O14" s="91" t="s">
        <v>47</v>
      </c>
      <c r="P14" s="126" t="s">
        <v>47</v>
      </c>
      <c r="Q14" s="110" t="s">
        <v>47</v>
      </c>
      <c r="R14" s="142" t="s">
        <v>47</v>
      </c>
      <c r="S14" s="113" t="s">
        <v>47</v>
      </c>
      <c r="T14" s="72" t="s">
        <v>45</v>
      </c>
      <c r="U14" s="120" t="s">
        <v>60</v>
      </c>
      <c r="V14" s="126" t="s">
        <v>98</v>
      </c>
      <c r="W14" s="91">
        <v>3</v>
      </c>
      <c r="X14" s="92"/>
      <c r="Y14" s="113">
        <f>W14*X14</f>
        <v>0</v>
      </c>
    </row>
    <row r="15" spans="1:25" ht="17.25">
      <c r="A15" s="135" t="s">
        <v>61</v>
      </c>
      <c r="B15" s="70" t="s">
        <v>45</v>
      </c>
      <c r="C15" s="91" t="s">
        <v>106</v>
      </c>
      <c r="D15" s="123" t="s">
        <v>103</v>
      </c>
      <c r="E15" s="91">
        <v>3</v>
      </c>
      <c r="F15" s="92"/>
      <c r="G15" s="90">
        <f t="shared" si="0"/>
        <v>0</v>
      </c>
      <c r="H15" s="72" t="s">
        <v>45</v>
      </c>
      <c r="I15" s="91" t="s">
        <v>109</v>
      </c>
      <c r="J15" s="126" t="s">
        <v>103</v>
      </c>
      <c r="K15" s="110">
        <v>3</v>
      </c>
      <c r="L15" s="137"/>
      <c r="M15" s="105">
        <f>K15*L15</f>
        <v>0</v>
      </c>
      <c r="N15" s="71" t="s">
        <v>45</v>
      </c>
      <c r="O15" s="91" t="s">
        <v>109</v>
      </c>
      <c r="P15" s="129" t="s">
        <v>103</v>
      </c>
      <c r="Q15" s="110">
        <v>3</v>
      </c>
      <c r="R15" s="92"/>
      <c r="S15" s="113">
        <f>Q15*R15</f>
        <v>0</v>
      </c>
      <c r="T15" s="72" t="s">
        <v>47</v>
      </c>
      <c r="U15" s="120" t="s">
        <v>47</v>
      </c>
      <c r="V15" s="129" t="s">
        <v>47</v>
      </c>
      <c r="W15" s="91" t="s">
        <v>47</v>
      </c>
      <c r="X15" s="142" t="s">
        <v>47</v>
      </c>
      <c r="Y15" s="113" t="s">
        <v>47</v>
      </c>
    </row>
    <row r="16" spans="1:25" ht="17.25">
      <c r="A16" s="135" t="s">
        <v>62</v>
      </c>
      <c r="B16" s="70" t="s">
        <v>45</v>
      </c>
      <c r="C16" s="91" t="s">
        <v>63</v>
      </c>
      <c r="D16" s="123" t="s">
        <v>100</v>
      </c>
      <c r="E16" s="91">
        <v>3</v>
      </c>
      <c r="F16" s="92"/>
      <c r="G16" s="90">
        <f t="shared" si="0"/>
        <v>0</v>
      </c>
      <c r="H16" s="72" t="s">
        <v>45</v>
      </c>
      <c r="I16" s="91" t="s">
        <v>64</v>
      </c>
      <c r="J16" s="126" t="s">
        <v>103</v>
      </c>
      <c r="K16" s="110">
        <v>3</v>
      </c>
      <c r="L16" s="137"/>
      <c r="M16" s="105">
        <f>K16*L16</f>
        <v>0</v>
      </c>
      <c r="N16" s="71" t="s">
        <v>45</v>
      </c>
      <c r="O16" s="91" t="s">
        <v>65</v>
      </c>
      <c r="P16" s="129" t="s">
        <v>103</v>
      </c>
      <c r="Q16" s="110">
        <v>3</v>
      </c>
      <c r="R16" s="92"/>
      <c r="S16" s="113">
        <f>Q16*R16</f>
        <v>0</v>
      </c>
      <c r="T16" s="72" t="s">
        <v>47</v>
      </c>
      <c r="U16" s="120" t="s">
        <v>47</v>
      </c>
      <c r="V16" s="129" t="s">
        <v>47</v>
      </c>
      <c r="W16" s="91" t="s">
        <v>47</v>
      </c>
      <c r="X16" s="142" t="s">
        <v>47</v>
      </c>
      <c r="Y16" s="113" t="s">
        <v>47</v>
      </c>
    </row>
    <row r="17" spans="1:25" ht="17.25">
      <c r="A17" s="135" t="s">
        <v>112</v>
      </c>
      <c r="B17" s="70" t="s">
        <v>45</v>
      </c>
      <c r="C17" s="91" t="s">
        <v>66</v>
      </c>
      <c r="D17" s="123" t="s">
        <v>99</v>
      </c>
      <c r="E17" s="91">
        <v>2</v>
      </c>
      <c r="F17" s="92"/>
      <c r="G17" s="90">
        <f t="shared" si="0"/>
        <v>0</v>
      </c>
      <c r="H17" s="72" t="s">
        <v>47</v>
      </c>
      <c r="I17" s="91" t="s">
        <v>47</v>
      </c>
      <c r="J17" s="126" t="s">
        <v>47</v>
      </c>
      <c r="K17" s="110" t="s">
        <v>47</v>
      </c>
      <c r="L17" s="110" t="s">
        <v>47</v>
      </c>
      <c r="M17" s="105" t="s">
        <v>47</v>
      </c>
      <c r="N17" s="71" t="s">
        <v>45</v>
      </c>
      <c r="O17" s="91" t="s">
        <v>117</v>
      </c>
      <c r="P17" s="129" t="s">
        <v>118</v>
      </c>
      <c r="Q17" s="110">
        <v>2</v>
      </c>
      <c r="R17" s="92"/>
      <c r="S17" s="113">
        <f>Q17*R17</f>
        <v>0</v>
      </c>
      <c r="T17" s="72" t="s">
        <v>47</v>
      </c>
      <c r="U17" s="120" t="s">
        <v>47</v>
      </c>
      <c r="V17" s="129" t="s">
        <v>47</v>
      </c>
      <c r="W17" s="91" t="s">
        <v>47</v>
      </c>
      <c r="X17" s="142" t="s">
        <v>47</v>
      </c>
      <c r="Y17" s="113" t="s">
        <v>47</v>
      </c>
    </row>
    <row r="18" spans="1:25" ht="30">
      <c r="A18" s="135" t="s">
        <v>67</v>
      </c>
      <c r="B18" s="70" t="s">
        <v>45</v>
      </c>
      <c r="C18" s="88" t="s">
        <v>68</v>
      </c>
      <c r="D18" s="122" t="s">
        <v>101</v>
      </c>
      <c r="E18" s="88">
        <v>1</v>
      </c>
      <c r="F18" s="89"/>
      <c r="G18" s="90">
        <f t="shared" si="0"/>
        <v>0</v>
      </c>
      <c r="H18" s="72" t="s">
        <v>45</v>
      </c>
      <c r="I18" s="101" t="s">
        <v>69</v>
      </c>
      <c r="J18" s="126" t="s">
        <v>101</v>
      </c>
      <c r="K18" s="102">
        <v>1</v>
      </c>
      <c r="L18" s="99"/>
      <c r="M18" s="103">
        <f>K18*L18</f>
        <v>0</v>
      </c>
      <c r="N18" s="71" t="s">
        <v>45</v>
      </c>
      <c r="O18" s="101" t="s">
        <v>70</v>
      </c>
      <c r="P18" s="126" t="s">
        <v>101</v>
      </c>
      <c r="Q18" s="102">
        <v>1</v>
      </c>
      <c r="R18" s="89"/>
      <c r="S18" s="114">
        <f>Q18*R18</f>
        <v>0</v>
      </c>
      <c r="T18" s="72" t="s">
        <v>45</v>
      </c>
      <c r="U18" s="119" t="s">
        <v>71</v>
      </c>
      <c r="V18" s="126" t="s">
        <v>107</v>
      </c>
      <c r="W18" s="91">
        <v>1</v>
      </c>
      <c r="X18" s="92"/>
      <c r="Y18" s="113">
        <f>W18*X18</f>
        <v>0</v>
      </c>
    </row>
    <row r="19" spans="1:25" ht="30.75" thickBot="1">
      <c r="A19" s="136" t="s">
        <v>72</v>
      </c>
      <c r="B19" s="76" t="s">
        <v>45</v>
      </c>
      <c r="C19" s="93" t="s">
        <v>73</v>
      </c>
      <c r="D19" s="124" t="s">
        <v>102</v>
      </c>
      <c r="E19" s="93">
        <v>3</v>
      </c>
      <c r="F19" s="94"/>
      <c r="G19" s="95">
        <f t="shared" si="0"/>
        <v>0</v>
      </c>
      <c r="H19" s="78" t="s">
        <v>47</v>
      </c>
      <c r="I19" s="155" t="s">
        <v>47</v>
      </c>
      <c r="J19" s="127" t="s">
        <v>47</v>
      </c>
      <c r="K19" s="132" t="s">
        <v>47</v>
      </c>
      <c r="L19" s="132" t="s">
        <v>47</v>
      </c>
      <c r="M19" s="138" t="s">
        <v>47</v>
      </c>
      <c r="N19" s="77" t="s">
        <v>47</v>
      </c>
      <c r="O19" s="155" t="s">
        <v>47</v>
      </c>
      <c r="P19" s="130" t="s">
        <v>47</v>
      </c>
      <c r="Q19" s="132" t="s">
        <v>47</v>
      </c>
      <c r="R19" s="143" t="s">
        <v>47</v>
      </c>
      <c r="S19" s="144" t="s">
        <v>47</v>
      </c>
      <c r="T19" s="78" t="s">
        <v>47</v>
      </c>
      <c r="U19" s="153" t="s">
        <v>47</v>
      </c>
      <c r="V19" s="130" t="s">
        <v>47</v>
      </c>
      <c r="W19" s="154" t="s">
        <v>47</v>
      </c>
      <c r="X19" s="147" t="s">
        <v>47</v>
      </c>
      <c r="Y19" s="148" t="s">
        <v>47</v>
      </c>
    </row>
    <row r="20" spans="2:24" ht="15.75" thickBot="1">
      <c r="B20" s="69"/>
      <c r="C20" s="69"/>
      <c r="D20" s="69"/>
      <c r="E20" s="69"/>
      <c r="F20" s="69"/>
      <c r="G20" s="69"/>
      <c r="H20" s="69"/>
      <c r="I20" s="69"/>
      <c r="J20" s="97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97"/>
      <c r="W20" s="115"/>
      <c r="X20" s="115"/>
    </row>
    <row r="21" spans="2:25" ht="75.75" thickBot="1">
      <c r="B21" s="69"/>
      <c r="C21" s="69"/>
      <c r="D21" s="69"/>
      <c r="E21" s="69"/>
      <c r="F21" s="80" t="s">
        <v>79</v>
      </c>
      <c r="G21" s="109">
        <f>SUM(G7:G11,G13:G19)</f>
        <v>0</v>
      </c>
      <c r="H21" s="69"/>
      <c r="I21" s="69"/>
      <c r="J21" s="69"/>
      <c r="K21" s="69"/>
      <c r="L21" s="80" t="s">
        <v>84</v>
      </c>
      <c r="M21" s="109">
        <f>M10+M11+M13+M15+M16+M18</f>
        <v>0</v>
      </c>
      <c r="N21" s="69"/>
      <c r="O21" s="69"/>
      <c r="P21" s="69"/>
      <c r="Q21" s="69"/>
      <c r="R21" s="80" t="s">
        <v>86</v>
      </c>
      <c r="S21" s="109">
        <f>S10+S13+S15+S16+S17+S18</f>
        <v>0</v>
      </c>
      <c r="T21" s="69"/>
      <c r="U21" s="69"/>
      <c r="V21" s="69"/>
      <c r="X21" s="80" t="s">
        <v>88</v>
      </c>
      <c r="Y21" s="109">
        <f>Y11+Y13+Y14+Y18</f>
        <v>0</v>
      </c>
    </row>
    <row r="22" spans="1:22" ht="15">
      <c r="A22" t="s">
        <v>74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</row>
  </sheetData>
  <sheetProtection password="E221" sheet="1"/>
  <protectedRanges>
    <protectedRange sqref="X11:X18" name="Oblast4"/>
    <protectedRange sqref="R9:R18" name="Oblast3"/>
    <protectedRange sqref="L7:L19" name="Oblast2"/>
    <protectedRange sqref="F7:F19" name="Oblast1"/>
  </protectedRanges>
  <mergeCells count="29">
    <mergeCell ref="Q5:Q6"/>
    <mergeCell ref="R5:R6"/>
    <mergeCell ref="S5:S6"/>
    <mergeCell ref="G5:G6"/>
    <mergeCell ref="C5:C6"/>
    <mergeCell ref="D5:D6"/>
    <mergeCell ref="E5:E6"/>
    <mergeCell ref="F5:F6"/>
    <mergeCell ref="P5:P6"/>
    <mergeCell ref="B5:B6"/>
    <mergeCell ref="W5:W6"/>
    <mergeCell ref="J5:J6"/>
    <mergeCell ref="K5:K6"/>
    <mergeCell ref="L5:L6"/>
    <mergeCell ref="H4:L4"/>
    <mergeCell ref="H5:H6"/>
    <mergeCell ref="I5:I6"/>
    <mergeCell ref="M5:M6"/>
    <mergeCell ref="O5:O6"/>
    <mergeCell ref="X5:X6"/>
    <mergeCell ref="Y5:Y6"/>
    <mergeCell ref="T5:T6"/>
    <mergeCell ref="B3:Y3"/>
    <mergeCell ref="T4:Y4"/>
    <mergeCell ref="N4:S4"/>
    <mergeCell ref="B4:G4"/>
    <mergeCell ref="N5:N6"/>
    <mergeCell ref="U5:U6"/>
    <mergeCell ref="V5:V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Pivrncová Pavlína</dc:creator>
  <cp:keywords/>
  <dc:description/>
  <cp:lastModifiedBy>Šimončíková Barbora</cp:lastModifiedBy>
  <cp:lastPrinted>2021-10-13T09:57:24Z</cp:lastPrinted>
  <dcterms:created xsi:type="dcterms:W3CDTF">2016-03-16T12:33:35Z</dcterms:created>
  <dcterms:modified xsi:type="dcterms:W3CDTF">2021-10-14T08:25:42Z</dcterms:modified>
  <cp:category/>
  <cp:version/>
  <cp:contentType/>
  <cp:contentStatus/>
</cp:coreProperties>
</file>