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avrdovab\Desktop\Zakázky excel\"/>
    </mc:Choice>
  </mc:AlternateContent>
  <bookViews>
    <workbookView xWindow="0" yWindow="0" windowWidth="0" windowHeight="0"/>
  </bookViews>
  <sheets>
    <sheet name="Rekapitulace stavby" sheetId="1" r:id="rId1"/>
    <sheet name="1.1 - SO 1.1  Úsek 1 mezi..." sheetId="2" r:id="rId2"/>
    <sheet name="1.2 - SO 1.2  Úsek 2 mezi..." sheetId="3" r:id="rId3"/>
    <sheet name="1.3 - SO 1.3  Úsek 3 mezi..." sheetId="4" r:id="rId4"/>
    <sheet name="1.4 - SO 1.4  Úsek 4 pod ..." sheetId="5" r:id="rId5"/>
    <sheet name="2 - VON Vedlejší a ostatn...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'1.1 - SO 1.1  Úsek 1 mezi...'!$C$124:$K$174</definedName>
    <definedName name="_xlnm.Print_Area" localSheetId="1">'1.1 - SO 1.1  Úsek 1 mezi...'!$C$4:$J$76,'1.1 - SO 1.1  Úsek 1 mezi...'!$C$82:$J$104,'1.1 - SO 1.1  Úsek 1 mezi...'!$C$110:$K$174</definedName>
    <definedName name="_xlnm.Print_Titles" localSheetId="1">'1.1 - SO 1.1  Úsek 1 mezi...'!$124:$124</definedName>
    <definedName name="_xlnm._FilterDatabase" localSheetId="2" hidden="1">'1.2 - SO 1.2  Úsek 2 mezi...'!$C$124:$K$159</definedName>
    <definedName name="_xlnm.Print_Area" localSheetId="2">'1.2 - SO 1.2  Úsek 2 mezi...'!$C$4:$J$76,'1.2 - SO 1.2  Úsek 2 mezi...'!$C$82:$J$104,'1.2 - SO 1.2  Úsek 2 mezi...'!$C$110:$K$159</definedName>
    <definedName name="_xlnm.Print_Titles" localSheetId="2">'1.2 - SO 1.2  Úsek 2 mezi...'!$124:$124</definedName>
    <definedName name="_xlnm._FilterDatabase" localSheetId="3" hidden="1">'1.3 - SO 1.3  Úsek 3 mezi...'!$C$124:$K$180</definedName>
    <definedName name="_xlnm.Print_Area" localSheetId="3">'1.3 - SO 1.3  Úsek 3 mezi...'!$C$4:$J$76,'1.3 - SO 1.3  Úsek 3 mezi...'!$C$82:$J$104,'1.3 - SO 1.3  Úsek 3 mezi...'!$C$110:$K$180</definedName>
    <definedName name="_xlnm.Print_Titles" localSheetId="3">'1.3 - SO 1.3  Úsek 3 mezi...'!$124:$124</definedName>
    <definedName name="_xlnm._FilterDatabase" localSheetId="4" hidden="1">'1.4 - SO 1.4  Úsek 4 pod ...'!$C$125:$K$176</definedName>
    <definedName name="_xlnm.Print_Area" localSheetId="4">'1.4 - SO 1.4  Úsek 4 pod ...'!$C$4:$J$76,'1.4 - SO 1.4  Úsek 4 pod ...'!$C$82:$J$105,'1.4 - SO 1.4  Úsek 4 pod ...'!$C$111:$K$176</definedName>
    <definedName name="_xlnm.Print_Titles" localSheetId="4">'1.4 - SO 1.4  Úsek 4 pod ...'!$125:$125</definedName>
    <definedName name="_xlnm._FilterDatabase" localSheetId="5" hidden="1">'2 - VON Vedlejší a ostatn...'!$C$120:$K$179</definedName>
    <definedName name="_xlnm.Print_Area" localSheetId="5">'2 - VON Vedlejší a ostatn...'!$C$4:$J$76,'2 - VON Vedlejší a ostatn...'!$C$82:$J$102,'2 - VON Vedlejší a ostatn...'!$C$108:$K$179</definedName>
    <definedName name="_xlnm.Print_Titles" localSheetId="5">'2 - VON Vedlejší a ostatn...'!$120:$120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5" r="J39"/>
  <c r="J38"/>
  <c i="1" r="AY99"/>
  <c i="5" r="J37"/>
  <c i="1" r="AX99"/>
  <c i="5"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4" r="J39"/>
  <c r="J38"/>
  <c i="1" r="AY98"/>
  <c i="4" r="J37"/>
  <c i="1" r="AX98"/>
  <c i="4"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3" r="J39"/>
  <c r="J38"/>
  <c i="1" r="AY97"/>
  <c i="3" r="J37"/>
  <c i="1" r="AX97"/>
  <c i="3" r="BI159"/>
  <c r="BH159"/>
  <c r="BG159"/>
  <c r="BF159"/>
  <c r="T159"/>
  <c r="T158"/>
  <c r="R159"/>
  <c r="R158"/>
  <c r="P159"/>
  <c r="P158"/>
  <c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2" r="J39"/>
  <c r="J38"/>
  <c i="1" r="AY96"/>
  <c i="2" r="J37"/>
  <c i="1" r="AX96"/>
  <c i="2"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1" r="L90"/>
  <c r="AM90"/>
  <c r="AM89"/>
  <c r="L89"/>
  <c r="AM87"/>
  <c r="L87"/>
  <c r="L85"/>
  <c r="L84"/>
  <c i="6" r="BK176"/>
  <c r="BK165"/>
  <c r="J165"/>
  <c r="J156"/>
  <c r="BK151"/>
  <c r="J148"/>
  <c r="BK139"/>
  <c r="J124"/>
  <c i="5" r="J176"/>
  <c r="J173"/>
  <c r="BK172"/>
  <c r="BK165"/>
  <c r="J156"/>
  <c r="J153"/>
  <c r="BK149"/>
  <c r="J145"/>
  <c r="J143"/>
  <c r="BK135"/>
  <c i="4" r="BK179"/>
  <c r="J177"/>
  <c r="J174"/>
  <c r="BK171"/>
  <c r="J169"/>
  <c r="BK167"/>
  <c r="J165"/>
  <c r="J163"/>
  <c r="BK161"/>
  <c r="BK159"/>
  <c r="BK157"/>
  <c r="J149"/>
  <c r="BK145"/>
  <c r="BK141"/>
  <c r="BK136"/>
  <c r="BK130"/>
  <c r="BK128"/>
  <c i="3" r="BK159"/>
  <c r="J142"/>
  <c r="BK136"/>
  <c i="2" r="BK174"/>
  <c r="J165"/>
  <c r="J159"/>
  <c r="BK155"/>
  <c r="J153"/>
  <c r="J151"/>
  <c r="BK138"/>
  <c r="BK128"/>
  <c i="6" r="J176"/>
  <c r="J169"/>
  <c r="J162"/>
  <c r="BK156"/>
  <c r="BK148"/>
  <c r="J143"/>
  <c i="5" r="BK173"/>
  <c r="J167"/>
  <c r="J165"/>
  <c r="J162"/>
  <c r="BK158"/>
  <c r="BK153"/>
  <c r="BK143"/>
  <c r="J141"/>
  <c r="BK137"/>
  <c r="J134"/>
  <c r="J133"/>
  <c i="4" r="J167"/>
  <c r="BK163"/>
  <c r="J161"/>
  <c r="BK155"/>
  <c r="J136"/>
  <c r="J128"/>
  <c i="3" r="J159"/>
  <c r="J156"/>
  <c r="J150"/>
  <c r="BK148"/>
  <c r="BK144"/>
  <c r="BK142"/>
  <c r="J134"/>
  <c r="J132"/>
  <c i="2" r="BK168"/>
  <c r="BK165"/>
  <c r="J163"/>
  <c r="BK153"/>
  <c r="BK140"/>
  <c r="J138"/>
  <c i="1" r="AS95"/>
  <c i="6" r="BK169"/>
  <c r="BK162"/>
  <c r="J151"/>
  <c r="BK143"/>
  <c i="5" r="BK176"/>
  <c r="BK162"/>
  <c r="J158"/>
  <c r="BK156"/>
  <c r="J151"/>
  <c r="J149"/>
  <c r="BK145"/>
  <c r="BK131"/>
  <c r="J129"/>
  <c i="4" r="BK177"/>
  <c r="J171"/>
  <c r="BK165"/>
  <c r="J157"/>
  <c r="J155"/>
  <c r="J145"/>
  <c r="J141"/>
  <c i="3" r="BK153"/>
  <c r="J148"/>
  <c r="J144"/>
  <c r="BK140"/>
  <c r="BK132"/>
  <c r="J130"/>
  <c r="BK128"/>
  <c i="2" r="J171"/>
  <c r="BK163"/>
  <c r="BK159"/>
  <c r="BK157"/>
  <c r="J155"/>
  <c r="BK151"/>
  <c r="BK145"/>
  <c r="J140"/>
  <c r="J134"/>
  <c i="6" r="J139"/>
  <c r="BK124"/>
  <c i="5" r="J172"/>
  <c r="BK167"/>
  <c r="BK151"/>
  <c r="BK141"/>
  <c r="J137"/>
  <c r="J135"/>
  <c r="BK134"/>
  <c r="BK133"/>
  <c r="J131"/>
  <c r="BK129"/>
  <c i="4" r="J179"/>
  <c r="BK174"/>
  <c r="BK169"/>
  <c r="J159"/>
  <c r="BK149"/>
  <c r="J130"/>
  <c i="3" r="BK156"/>
  <c r="J153"/>
  <c r="BK150"/>
  <c r="J140"/>
  <c r="J136"/>
  <c r="BK134"/>
  <c r="BK130"/>
  <c r="J128"/>
  <c i="2" r="J174"/>
  <c r="BK171"/>
  <c r="J168"/>
  <c r="J157"/>
  <c r="J145"/>
  <c r="BK134"/>
  <c r="J128"/>
  <c l="1" r="BK127"/>
  <c i="3" r="BK127"/>
  <c i="4" r="R127"/>
  <c r="R126"/>
  <c r="R125"/>
  <c i="5" r="P128"/>
  <c r="P155"/>
  <c r="BK164"/>
  <c r="J164"/>
  <c r="J102"/>
  <c r="T164"/>
  <c r="R171"/>
  <c i="2" r="R127"/>
  <c r="R126"/>
  <c r="R125"/>
  <c i="3" r="P127"/>
  <c r="P126"/>
  <c r="P125"/>
  <c i="1" r="AU97"/>
  <c i="4" r="T127"/>
  <c r="T126"/>
  <c r="T125"/>
  <c i="5" r="BK128"/>
  <c r="BK155"/>
  <c r="J155"/>
  <c r="J101"/>
  <c r="R164"/>
  <c r="P171"/>
  <c i="6" r="BK138"/>
  <c r="J138"/>
  <c r="J99"/>
  <c r="P138"/>
  <c r="P122"/>
  <c r="P121"/>
  <c i="1" r="AU100"/>
  <c i="6" r="R138"/>
  <c r="R122"/>
  <c r="R121"/>
  <c r="T138"/>
  <c r="T122"/>
  <c r="T121"/>
  <c r="BK147"/>
  <c r="J147"/>
  <c r="J100"/>
  <c r="P147"/>
  <c r="R147"/>
  <c r="T147"/>
  <c r="BK155"/>
  <c r="J155"/>
  <c r="J101"/>
  <c r="P155"/>
  <c i="2" r="P127"/>
  <c r="P126"/>
  <c r="P125"/>
  <c i="1" r="AU96"/>
  <c i="3" r="T127"/>
  <c r="T126"/>
  <c r="T125"/>
  <c i="4" r="P127"/>
  <c r="P126"/>
  <c r="P125"/>
  <c i="1" r="AU98"/>
  <c i="5" r="R128"/>
  <c r="R127"/>
  <c r="R126"/>
  <c r="R155"/>
  <c r="P164"/>
  <c r="T171"/>
  <c i="6" r="R155"/>
  <c i="2" r="T127"/>
  <c r="T126"/>
  <c r="T125"/>
  <c i="3" r="R127"/>
  <c r="R126"/>
  <c r="R125"/>
  <c i="4" r="BK127"/>
  <c r="J127"/>
  <c r="J100"/>
  <c i="5" r="T128"/>
  <c r="T127"/>
  <c r="T126"/>
  <c r="T155"/>
  <c r="BK171"/>
  <c r="J171"/>
  <c r="J103"/>
  <c i="6" r="T155"/>
  <c i="2" r="E85"/>
  <c r="J119"/>
  <c r="BE138"/>
  <c r="BE151"/>
  <c r="BE153"/>
  <c r="BE159"/>
  <c r="BE163"/>
  <c r="BK167"/>
  <c r="J167"/>
  <c r="J101"/>
  <c i="3" r="F122"/>
  <c r="BE142"/>
  <c r="BE144"/>
  <c r="BK152"/>
  <c r="J152"/>
  <c r="J101"/>
  <c i="4" r="BE136"/>
  <c r="BE141"/>
  <c r="BE149"/>
  <c r="BE161"/>
  <c r="BE163"/>
  <c r="BE165"/>
  <c r="BE174"/>
  <c r="BE177"/>
  <c i="5" r="E85"/>
  <c r="F123"/>
  <c r="BE135"/>
  <c r="BE149"/>
  <c r="BE151"/>
  <c r="BE153"/>
  <c r="BE173"/>
  <c i="2" r="BE134"/>
  <c r="BE145"/>
  <c r="BE168"/>
  <c r="BE174"/>
  <c i="3" r="J91"/>
  <c r="BE132"/>
  <c r="BE134"/>
  <c r="BE156"/>
  <c r="BE159"/>
  <c i="4" r="J119"/>
  <c r="F122"/>
  <c r="BE130"/>
  <c r="BE155"/>
  <c r="BE159"/>
  <c r="BE169"/>
  <c r="BK178"/>
  <c r="J178"/>
  <c r="J103"/>
  <c i="5" r="J91"/>
  <c r="BE141"/>
  <c r="BE143"/>
  <c r="BE165"/>
  <c r="BE167"/>
  <c r="BE172"/>
  <c r="BK175"/>
  <c r="J175"/>
  <c r="J104"/>
  <c i="6" r="J89"/>
  <c r="F92"/>
  <c r="BE124"/>
  <c r="BE156"/>
  <c r="BK123"/>
  <c r="J123"/>
  <c r="J98"/>
  <c i="2" r="F122"/>
  <c r="BE155"/>
  <c r="BE157"/>
  <c r="BK170"/>
  <c r="J170"/>
  <c r="J102"/>
  <c r="BK173"/>
  <c r="J173"/>
  <c r="J103"/>
  <c i="3" r="E85"/>
  <c r="BE136"/>
  <c r="BE140"/>
  <c r="BK155"/>
  <c r="J155"/>
  <c r="J102"/>
  <c r="BK158"/>
  <c r="J158"/>
  <c r="J103"/>
  <c i="4" r="BE128"/>
  <c r="BE145"/>
  <c r="BE157"/>
  <c r="BE167"/>
  <c r="BE171"/>
  <c i="5" r="BE129"/>
  <c r="BE131"/>
  <c r="BE134"/>
  <c r="BE156"/>
  <c i="6" r="E85"/>
  <c r="BE151"/>
  <c r="BE165"/>
  <c r="BE169"/>
  <c i="2" r="BE128"/>
  <c r="BE140"/>
  <c r="BE165"/>
  <c r="BE171"/>
  <c i="3" r="BE128"/>
  <c r="BE130"/>
  <c r="BE148"/>
  <c r="BE150"/>
  <c r="BE153"/>
  <c i="4" r="E85"/>
  <c r="BE179"/>
  <c r="BK173"/>
  <c r="J173"/>
  <c r="J101"/>
  <c r="BK176"/>
  <c r="J176"/>
  <c r="J102"/>
  <c i="5" r="BE133"/>
  <c r="BE137"/>
  <c r="BE145"/>
  <c r="BE158"/>
  <c r="BE162"/>
  <c r="BE176"/>
  <c i="6" r="BE139"/>
  <c r="BE143"/>
  <c r="BE148"/>
  <c r="BE162"/>
  <c r="BE176"/>
  <c i="3" r="F39"/>
  <c i="1" r="BD97"/>
  <c i="5" r="F36"/>
  <c i="1" r="BA99"/>
  <c i="5" r="F38"/>
  <c i="1" r="BC99"/>
  <c i="3" r="F37"/>
  <c i="1" r="BB97"/>
  <c i="5" r="F39"/>
  <c i="1" r="BD99"/>
  <c r="AS94"/>
  <c i="2" r="F37"/>
  <c i="1" r="BB96"/>
  <c i="5" r="J36"/>
  <c i="1" r="AW99"/>
  <c i="2" r="F39"/>
  <c i="1" r="BD96"/>
  <c i="2" r="J36"/>
  <c i="1" r="AW96"/>
  <c i="3" r="J36"/>
  <c i="1" r="AW97"/>
  <c i="3" r="F36"/>
  <c i="1" r="BA97"/>
  <c i="4" r="F36"/>
  <c i="1" r="BA98"/>
  <c i="6" r="F37"/>
  <c i="1" r="BD100"/>
  <c i="6" r="F36"/>
  <c i="1" r="BC100"/>
  <c i="2" r="F38"/>
  <c i="1" r="BC96"/>
  <c i="4" r="F37"/>
  <c i="1" r="BB98"/>
  <c i="6" r="F35"/>
  <c i="1" r="BB100"/>
  <c i="4" r="J36"/>
  <c i="1" r="AW98"/>
  <c i="4" r="F39"/>
  <c i="1" r="BD98"/>
  <c i="3" r="F38"/>
  <c i="1" r="BC97"/>
  <c i="4" r="F38"/>
  <c i="1" r="BC98"/>
  <c i="6" r="F34"/>
  <c i="1" r="BA100"/>
  <c i="2" r="F36"/>
  <c i="1" r="BA96"/>
  <c i="5" r="F37"/>
  <c i="1" r="BB99"/>
  <c i="6" r="J34"/>
  <c i="1" r="AW100"/>
  <c i="5" l="1" r="P127"/>
  <c r="P126"/>
  <c i="1" r="AU99"/>
  <c i="5" r="BK127"/>
  <c r="BK126"/>
  <c r="J126"/>
  <c r="J98"/>
  <c i="3" r="BK126"/>
  <c r="J126"/>
  <c r="J99"/>
  <c i="2" r="BK126"/>
  <c r="J126"/>
  <c r="J99"/>
  <c r="J127"/>
  <c r="J100"/>
  <c i="3" r="J127"/>
  <c r="J100"/>
  <c i="5" r="J128"/>
  <c r="J100"/>
  <c i="6" r="BK122"/>
  <c r="J122"/>
  <c r="J97"/>
  <c i="4" r="BK126"/>
  <c r="BK125"/>
  <c r="J125"/>
  <c i="1" r="AU95"/>
  <c r="AU94"/>
  <c r="BA95"/>
  <c r="AW95"/>
  <c i="2" r="F35"/>
  <c i="1" r="AZ96"/>
  <c i="6" r="F33"/>
  <c i="1" r="AZ100"/>
  <c i="3" r="F35"/>
  <c i="1" r="AZ97"/>
  <c i="5" r="J35"/>
  <c i="1" r="AV99"/>
  <c r="AT99"/>
  <c i="5" r="F35"/>
  <c i="1" r="AZ99"/>
  <c r="BC95"/>
  <c r="AY95"/>
  <c i="4" r="J35"/>
  <c i="1" r="AV98"/>
  <c r="AT98"/>
  <c i="4" r="J32"/>
  <c i="1" r="AG98"/>
  <c r="AN98"/>
  <c i="2" r="J35"/>
  <c i="1" r="AV96"/>
  <c r="AT96"/>
  <c r="BD95"/>
  <c r="BD94"/>
  <c r="W33"/>
  <c i="4" r="F35"/>
  <c i="1" r="AZ98"/>
  <c r="BB95"/>
  <c r="BB94"/>
  <c r="W31"/>
  <c i="3" r="J35"/>
  <c i="1" r="AV97"/>
  <c r="AT97"/>
  <c i="6" r="J33"/>
  <c i="1" r="AV100"/>
  <c r="AT100"/>
  <c i="4" l="1" r="J41"/>
  <c i="2" r="BK125"/>
  <c r="J125"/>
  <c i="3" r="BK125"/>
  <c r="J125"/>
  <c r="J98"/>
  <c i="4" r="J98"/>
  <c i="6" r="BK121"/>
  <c r="J121"/>
  <c r="J96"/>
  <c i="4" r="J126"/>
  <c r="J99"/>
  <c i="5" r="J127"/>
  <c r="J99"/>
  <c i="1" r="AX94"/>
  <c r="BA94"/>
  <c r="W30"/>
  <c i="2" r="J32"/>
  <c i="1" r="AG96"/>
  <c r="AN96"/>
  <c r="BC94"/>
  <c r="AY94"/>
  <c r="AZ95"/>
  <c r="AV95"/>
  <c r="AT95"/>
  <c r="AX95"/>
  <c i="5" r="J32"/>
  <c i="1" r="AG99"/>
  <c r="AN99"/>
  <c i="2" l="1" r="J41"/>
  <c i="5" r="J41"/>
  <c i="2" r="J98"/>
  <c i="1" r="AZ94"/>
  <c r="AV94"/>
  <c r="AK29"/>
  <c r="W32"/>
  <c i="6" r="J30"/>
  <c i="1" r="AG100"/>
  <c r="AN100"/>
  <c i="3" r="J32"/>
  <c i="1" r="AG97"/>
  <c r="AN97"/>
  <c r="AW94"/>
  <c r="AK30"/>
  <c i="3" l="1" r="J41"/>
  <c i="6" r="J39"/>
  <c i="1" r="AT94"/>
  <c r="AG95"/>
  <c r="AG94"/>
  <c r="AN94"/>
  <c r="W29"/>
  <c l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<sst xmlns="http://schemas.openxmlformats.org/spreadsheetml/2006/main">
  <si>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</si>
  <si>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</si>
  <si>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</si>
  <si>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</si>
  <si>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</si>
  <si>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{ef5d4167-8fa1-4a3d-8ac1-2456478642a1}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</si>
  <si>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</si>
  <si>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</si>
  <si>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</si>
  <si>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</si>
  <si>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</si>
  <si>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</si>
  <si>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</si>
  <si>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</si>
  <si>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M20/059Z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</si>
  <si>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</si>
  <si>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</si>
  <si>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Šembera, Český Brod, odstranění  nánosů v intavilánu ř. km  15,940 - 16,920</t>
  </si>
  <si>
    <t>KSO:</t>
  </si>
  <si>
    <t>833 21 29</t>
  </si>
  <si>
    <t>CC-CZ:</t>
  </si>
  <si>
    <t>24208</t>
  </si>
  <si>
    <t>Místo:</t>
  </si>
  <si>
    <t>Český Brod</t>
  </si>
  <si>
    <t>Datum:</t>
  </si>
  <si>
    <t>20.1.2021</t>
  </si>
  <si>
    <t>Zadavatel:</t>
  </si>
  <si>
    <t>IČ:</t>
  </si>
  <si>
    <t>Povodí Labe, státní podnik, Víta Nejedlého 951,HK3</t>
  </si>
  <si>
    <t>DIČ:</t>
  </si>
  <si>
    <t>Uchazeč:</t>
  </si>
  <si>
    <t>Vyplň údaj</t>
  </si>
  <si>
    <t>Projektant:</t>
  </si>
  <si>
    <t>Multiaqua s.r.o., Veverkova 1343, Hradec Králové 2</t>
  </si>
  <si>
    <t>True</t>
  </si>
  <si>
    <t>Zpracovatel:</t>
  </si>
  <si>
    <t>Ing. Šárka Volfová</t>
  </si>
  <si>
    <t>Poznámka:</t>
  </si>
  <si>
    <t>Předpokládaná cena projektovaného objektu stavby byla stanovena pomocí položkového rozpočtu z aktuální databáze cenové soustavy od firmy ÚRS Praha, a.s., pomocí programu KROS 4 CÚ 2021/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</si>
  <si>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</si>
  <si>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</si>
  <si>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</si>
  <si>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</si>
  <si>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</si>
  <si>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</si>
  <si>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</si>
  <si>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</si>
  <si>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</si>
  <si>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</si>
  <si>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</si>
  <si>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</si>
  <si>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</si>
  <si>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</si>
  <si>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</si>
  <si>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</si>
  <si>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</si>
  <si>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</si>
  <si>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</si>
  <si>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</si>
  <si>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</si>
  <si>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</si>
  <si>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</si>
  <si>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</si>
  <si>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</si>
  <si>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</si>
  <si>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</si>
  <si>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</si>
  <si>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</si>
  <si>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</si>
  <si>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</si>
  <si>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</si>
  <si>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</si>
  <si>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</si>
  <si>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</si>
  <si>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</si>
  <si>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</si>
  <si>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</si>
  <si>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</si>
  <si>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</si>
  <si>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</si>
  <si>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</si>
  <si>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</si>
  <si>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</si>
  <si>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</si>
  <si>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01 Odstranění nánosů</t>
  </si>
  <si>
    <t>STA</t>
  </si>
  <si>
    <t>{c1f71bdc-1295-4c6d-a81c-6dcf6a37e8d7}</t>
  </si>
  <si>
    <t>2</t>
  </si>
  <si>
    <t>/</t>
  </si>
  <si>
    <t>1.1</t>
  </si>
  <si>
    <t xml:space="preserve">SO 1.1  Úsek 1 mezi ul. Sokolská a Tuchorazská</t>
  </si>
  <si>
    <t>Soupis</t>
  </si>
  <si>
    <t>{f2350e65-aed5-40dc-a00f-c660b70277f6}</t>
  </si>
  <si>
    <t>1.2</t>
  </si>
  <si>
    <t xml:space="preserve">SO 1.2  Úsek 2 mezi  stavidlem u pivovaru a ul. Sadová (290,0 m)</t>
  </si>
  <si>
    <t>{7dd51a86-3288-45dd-8472-13a9e2577e25}</t>
  </si>
  <si>
    <t>1.3</t>
  </si>
  <si>
    <t xml:space="preserve">SO 1.3  Úsek 3 mezi  ul. Sadová a Prokopa Velikého (236,3 m)</t>
  </si>
  <si>
    <t>{292fafee-5ab1-4953-b7bd-36aa1c6a6af1}</t>
  </si>
  <si>
    <t>1.4</t>
  </si>
  <si>
    <t xml:space="preserve">SO 1.4  Úsek 4 pod  ul.  Prokopa Velikého (24,0 m)</t>
  </si>
  <si>
    <t>{9c179c95-0e5b-477e-97ae-66019fa04749}</t>
  </si>
  <si>
    <t>VON Vedlejší a ostatní náklady</t>
  </si>
  <si>
    <t>{4bda568c-5af8-4beb-92b7-3dbe07858f79}</t>
  </si>
  <si>
    <t>KRYCÍ LIST SOUPISU PRACÍ</t>
  </si>
  <si>
    <t>Objekt:</t>
  </si>
  <si>
    <t>1 - SO 01 Odstranění nánosů</t>
  </si>
  <si>
    <t>Soupis:</t>
  </si>
  <si>
    <t xml:space="preserve">1.1 - SO 1.1  Úsek 1 mezi ul. Sokolská a Tuchorazská</t>
  </si>
  <si>
    <t>Předpokládaná cena projektovaného objektu stavby byla stanovena pomocí položkového rozpočtu z aktuální databáze cenové soustavy od firmy ÚRS Praha, a.s., pomocí programu KROS 4 CÚ 2021/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</si>
  <si>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</si>
  <si>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</si>
  <si>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</si>
  <si>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</si>
  <si>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</si>
  <si>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</si>
  <si>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</si>
  <si>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</si>
  <si>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</si>
  <si>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</si>
  <si>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</si>
  <si>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</si>
  <si>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</si>
  <si>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</si>
  <si>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</si>
  <si>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</si>
  <si>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</si>
  <si>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</si>
  <si>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</si>
  <si>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</si>
  <si>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</si>
  <si>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</si>
  <si>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</si>
  <si>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</si>
  <si>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</si>
  <si>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</si>
  <si>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</si>
  <si>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</si>
  <si>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</si>
  <si>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</si>
  <si>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m3</t>
  </si>
  <si>
    <t>CS ÚRS 2021 01</t>
  </si>
  <si>
    <t>4</t>
  </si>
  <si>
    <t>-1520882951</t>
  </si>
  <si>
    <t>VV</t>
  </si>
  <si>
    <t>nánosy v rostlém stavu</t>
  </si>
  <si>
    <t>74,7 "P18 - 06d, příloha D.1.a</t>
  </si>
  <si>
    <t>37,5 "04 -05, příloha D.1.a</t>
  </si>
  <si>
    <t xml:space="preserve">12,8  "03 -04d, příloha D.1.a</t>
  </si>
  <si>
    <t>Součet</t>
  </si>
  <si>
    <t>139001101</t>
  </si>
  <si>
    <t>Příplatek k cenám hloubených vykopávek za ztížení vykopávky v blízkosti podzemního vedení nebo výbušnin pro jakoukoliv třídu horniny</t>
  </si>
  <si>
    <t>83438034</t>
  </si>
  <si>
    <t>1*1,0 "u kořenu stromu</t>
  </si>
  <si>
    <t xml:space="preserve">2*1,0 "u výustí </t>
  </si>
  <si>
    <t>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</si>
  <si>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</si>
  <si>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</si>
  <si>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544641131</t>
  </si>
  <si>
    <t>74,7 "P18 -06d , příloha D.1.a, přesun v korytě</t>
  </si>
  <si>
    <t>5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</si>
  <si>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</si>
  <si>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</si>
  <si>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-93573021</t>
  </si>
  <si>
    <t>37,5 "04 -05, příloha D.1.a, na mezideponii</t>
  </si>
  <si>
    <t xml:space="preserve">12,8  "03 -04d, příloha D.1.a, na mezideponii</t>
  </si>
  <si>
    <t>74,7 "P18 - 06d, příloha D.1.a, na mezideponii</t>
  </si>
  <si>
    <t>6</t>
  </si>
  <si>
    <t>167151111</t>
  </si>
  <si>
    <t>Nakládání, skládání a překládání neulehlého výkopku nebo sypaniny strojně nakládání, množství přes 100 m3, z hornin třídy těžitelnosti I, skupiny 1 až 3</t>
  </si>
  <si>
    <t>-1989059025</t>
  </si>
  <si>
    <t>74,70 "P18 -06d , příloha D.1.a, od primárního přemístění</t>
  </si>
  <si>
    <t xml:space="preserve">74,70 "P 18- 06d,D.1.a,  po vysáknutí, z meziskládky</t>
  </si>
  <si>
    <t>37,5 "04 -05, příloha D.1.a, po vysáknutí, z meziskládky</t>
  </si>
  <si>
    <t xml:space="preserve">12,8  "03 -04d, příloha D.1.a, po vysáknutí, z meziskládky</t>
  </si>
  <si>
    <t>7</t>
  </si>
  <si>
    <t>126660000R</t>
  </si>
  <si>
    <t>Likvidace nánosů podle platné legislativy (přemístění, uložení a poplatek za skládku)</t>
  </si>
  <si>
    <t>-670826289</t>
  </si>
  <si>
    <t>125,00"nánosy v rostlém stavu</t>
  </si>
  <si>
    <t>9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</si>
  <si>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</si>
  <si>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</si>
  <si>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m2</t>
  </si>
  <si>
    <t>559188005</t>
  </si>
  <si>
    <t>100,0 "deponie na p.p.č. 602/1, příl. D.1.a</t>
  </si>
  <si>
    <t>10</t>
  </si>
  <si>
    <t>181451311</t>
  </si>
  <si>
    <t>Založení trávníku strojně výsevem včetně utažení na ploše v rovině nebo na svahu do 1:5</t>
  </si>
  <si>
    <t>1696761412</t>
  </si>
  <si>
    <t>11</t>
  </si>
  <si>
    <t>M</t>
  </si>
  <si>
    <t>00572410</t>
  </si>
  <si>
    <t>osivo směs travní parková</t>
  </si>
  <si>
    <t>kg</t>
  </si>
  <si>
    <t>8</t>
  </si>
  <si>
    <t>-344529848</t>
  </si>
  <si>
    <t>100*0,025 'Přepočtené koeficientem množství</t>
  </si>
  <si>
    <t>12</t>
  </si>
  <si>
    <t>184813211</t>
  </si>
  <si>
    <t>Ochranné oplocení kořenové zóny stromu v rovině nebo na svahu do 1:5, výšky do 1500 mm</t>
  </si>
  <si>
    <t>m</t>
  </si>
  <si>
    <t>-1863108799</t>
  </si>
  <si>
    <t>2*20,0 " na LB, příl. D.1.a</t>
  </si>
  <si>
    <t>2*20,0 " na PB, příl. D.1.a</t>
  </si>
  <si>
    <t>13</t>
  </si>
  <si>
    <t>184818231</t>
  </si>
  <si>
    <t>Ochrana kmene bedněním před poškozením stavebním provozem zřízení včetně odstranění výšky bednění do 2 m průměru kmene do 300 mm</t>
  </si>
  <si>
    <t>kus</t>
  </si>
  <si>
    <t>-1373578796</t>
  </si>
  <si>
    <t>1+1 " příloha D.1.a</t>
  </si>
  <si>
    <t>14</t>
  </si>
  <si>
    <t>184818233</t>
  </si>
  <si>
    <t>Ochrana kmene bedněním před poškozením stavebním provozem zřízení včetně odstranění výšky bednění do 2 m průměru kmene přes 500 do 700 mm</t>
  </si>
  <si>
    <t>1930477502</t>
  </si>
  <si>
    <t>2 "příl. D.1.a</t>
  </si>
  <si>
    <t>Komunikace pozemní</t>
  </si>
  <si>
    <t>572211111</t>
  </si>
  <si>
    <t>Vyspravení výtluků a propadlých míst na krajnicích a komunikacích s rozprostřením a zhutněním kamenivem hrubým drceným</t>
  </si>
  <si>
    <t>-184782482</t>
  </si>
  <si>
    <t>115,0*3,0*0,1*0,10 "výmoly na štěrkové cestě, LB</t>
  </si>
  <si>
    <t>Ostatní konstrukce a práce, bourání</t>
  </si>
  <si>
    <t>16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</si>
  <si>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</si>
  <si>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</si>
  <si>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1161307164</t>
  </si>
  <si>
    <t>50*4,0*40</t>
  </si>
  <si>
    <t>998</t>
  </si>
  <si>
    <t>Přesun hmot</t>
  </si>
  <si>
    <t>17</t>
  </si>
  <si>
    <t>998332011</t>
  </si>
  <si>
    <t xml:space="preserve">Přesun hmot pro úpravy vodních toků a kanály, hráze rybníků apod.  dopravní vzdálenost do 500 m</t>
  </si>
  <si>
    <t>t</t>
  </si>
  <si>
    <t>-304500089</t>
  </si>
  <si>
    <t xml:space="preserve">1.2 - SO 1.2  Úsek 2 mezi  stavidlem u pivovaru a ul. Sadová (290,0 m)</t>
  </si>
  <si>
    <t>537184193</t>
  </si>
  <si>
    <t>63,4 "příloha D.1.a, nánosy v rostlém stavu</t>
  </si>
  <si>
    <t>1326303361</t>
  </si>
  <si>
    <t xml:space="preserve">1*1,0 "u výustí </t>
  </si>
  <si>
    <t>2129579831</t>
  </si>
  <si>
    <t>63,4" příloha D.1.a, přesun v korytě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</si>
  <si>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</si>
  <si>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</si>
  <si>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1599403805</t>
  </si>
  <si>
    <t>63,40 "doprava od místa nakládání na mezideponii</t>
  </si>
  <si>
    <t>-1265592302</t>
  </si>
  <si>
    <t>63,40 "příloha D.1.a, od primárního přemístění</t>
  </si>
  <si>
    <t>63,40 " po vysáknutí, z meziskládky</t>
  </si>
  <si>
    <t>-1939296846</t>
  </si>
  <si>
    <t>63,40 "nánosy v rostlém stavu</t>
  </si>
  <si>
    <t>181951112</t>
  </si>
  <si>
    <t>Úprava pláně vyrovnáním výškových rozdílů strojně v hornině třídy těžitelnosti I, skupiny 1 až 3 se zhutněním</t>
  </si>
  <si>
    <t>-567846491</t>
  </si>
  <si>
    <t>85,0*3,0 "urovnání nezpevněné cesty, příl.D.1.a</t>
  </si>
  <si>
    <t>-94451976</t>
  </si>
  <si>
    <t>20*20,0 " na LB, příl. D.1.a</t>
  </si>
  <si>
    <t>4*20,0 " na PB, příl. D.1.a</t>
  </si>
  <si>
    <t>-28078335</t>
  </si>
  <si>
    <t>1 " příloha D.1.a</t>
  </si>
  <si>
    <t>-1210566694</t>
  </si>
  <si>
    <t>4"příl. D.1.a</t>
  </si>
  <si>
    <t>572241111</t>
  </si>
  <si>
    <t>Vyspravení výtluků materiálem na bázi asfaltu s řezáním, vysekáním, očištěním, zaplněním směsí a zhutněním asfaltovým betonem ACO (AB) při vyspravované ploše na 1 km komunikace do 10 % tl. od 20 do 40 mm</t>
  </si>
  <si>
    <t>873139673</t>
  </si>
  <si>
    <t>330,0*2,0*0,05 "pěšina 5 % oprava, příl. D.1.a</t>
  </si>
  <si>
    <t>2020577217</t>
  </si>
  <si>
    <t>50*4,0*15</t>
  </si>
  <si>
    <t>512555383</t>
  </si>
  <si>
    <t xml:space="preserve">1.3 - SO 1.3  Úsek 3 mezi  ul. Sadová a Prokopa Velikého (236,3 m)</t>
  </si>
  <si>
    <t>HZS - Hodinové zúčtovací sazby</t>
  </si>
  <si>
    <t>111103212</t>
  </si>
  <si>
    <t>Kosení travin a vodních rostlin ve vegetačním období divokého porostu středně hustého</t>
  </si>
  <si>
    <t>ha</t>
  </si>
  <si>
    <t>568799020</t>
  </si>
  <si>
    <t>170,0*4,0*0,0001</t>
  </si>
  <si>
    <t>1639042530</t>
  </si>
  <si>
    <t>85,3 "01 - P5, příloha D.1.a</t>
  </si>
  <si>
    <t>26,1 "P5-P6, příloha D.1.a</t>
  </si>
  <si>
    <t xml:space="preserve">16,  "P6 -02d, příloha D.1.a</t>
  </si>
  <si>
    <t>432046504</t>
  </si>
  <si>
    <t xml:space="preserve">1*1,0 "u výusií </t>
  </si>
  <si>
    <t>30,0 "potrubí v toku</t>
  </si>
  <si>
    <t>1198615350</t>
  </si>
  <si>
    <t>85,3 "O1 - P5, příl. D.1.a, na meziskládku k vysáknutí</t>
  </si>
  <si>
    <t>26,1 "P5 - P6, příl. D.1.a, na meziskládku k vysáknutí</t>
  </si>
  <si>
    <t>-253227740</t>
  </si>
  <si>
    <t>26,1 "P5-P6, příloha D.1.a, přesun v korytě</t>
  </si>
  <si>
    <t>16,0 "P6 - 02d, na mezideponii k vysáknutí</t>
  </si>
  <si>
    <t>826351124</t>
  </si>
  <si>
    <t>26,1 "P5 -P6 , příloha D.1.a, od primárního přemístění</t>
  </si>
  <si>
    <t>26,1 "P5 -P6 , příloha D.1.a, po vysáknutí z meziskládky</t>
  </si>
  <si>
    <t>85,3 "01 -P5, příloha D.1.a, po vysáknutí, z meziskládky</t>
  </si>
  <si>
    <t xml:space="preserve">16,0  "P6 - O2d, příloha D.1.a, po vysáknutí, z meziskládky</t>
  </si>
  <si>
    <t>-806616566</t>
  </si>
  <si>
    <t>127,40 "nánosy v rostlém stavu</t>
  </si>
  <si>
    <t>126665000R</t>
  </si>
  <si>
    <t>619578066</t>
  </si>
  <si>
    <t>2 "likvidace nevhodných předmětů (sběrný dvůr)</t>
  </si>
  <si>
    <t>-1791340526</t>
  </si>
  <si>
    <t>400,0 "deponie na p.p.č. 65/1, příl. D.1.a</t>
  </si>
  <si>
    <t>-2124602643</t>
  </si>
  <si>
    <t>-731837163</t>
  </si>
  <si>
    <t>400*0,025 'Přepočtené koeficientem množství</t>
  </si>
  <si>
    <t>-340035169</t>
  </si>
  <si>
    <t>88,0*3,0 "urovnání nezpevněné cesty, příl.D.1.a</t>
  </si>
  <si>
    <t>-2012413120</t>
  </si>
  <si>
    <t>4*20,0 " p.p.č. 65/1, příl. D.1.a</t>
  </si>
  <si>
    <t>-1801995981</t>
  </si>
  <si>
    <t>1" příloha D.1.a</t>
  </si>
  <si>
    <t>185803000R</t>
  </si>
  <si>
    <t>Likvidace pokoseného porostu podle platné legislativy (naložení, přemístění, uložení a poplatek za skládku)</t>
  </si>
  <si>
    <t>kpl</t>
  </si>
  <si>
    <t>381446089</t>
  </si>
  <si>
    <t>1 "podle pol. kosení</t>
  </si>
  <si>
    <t>18</t>
  </si>
  <si>
    <t>1343705077</t>
  </si>
  <si>
    <t>-1323492495</t>
  </si>
  <si>
    <t>HZS</t>
  </si>
  <si>
    <t>Hodinové zúčtovací sazby</t>
  </si>
  <si>
    <t>22</t>
  </si>
  <si>
    <t>HZS1291</t>
  </si>
  <si>
    <t xml:space="preserve">Hodinové zúčtovací sazby profesí HSV  zemní a pomocné práce pomocný stavební dělník</t>
  </si>
  <si>
    <t>hod</t>
  </si>
  <si>
    <t>512</t>
  </si>
  <si>
    <t>-1646996992</t>
  </si>
  <si>
    <t>6,0 "vybírání nevhodných předmětů</t>
  </si>
  <si>
    <t xml:space="preserve">1.4 - SO 1.4  Úsek 4 pod  ul.  Prokopa Velikého (24,0 m)</t>
  </si>
  <si>
    <t xml:space="preserve">    997 - Přesun sutě</t>
  </si>
  <si>
    <t>751740175</t>
  </si>
  <si>
    <t>40,0*3,0*0,0001 "příl. D.1.a</t>
  </si>
  <si>
    <t>113106191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</si>
  <si>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živicí</t>
  </si>
  <si>
    <t>-792523255</t>
  </si>
  <si>
    <t>24,0 "ochranné opatření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</si>
  <si>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</si>
  <si>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</si>
  <si>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346615020</t>
  </si>
  <si>
    <t>113311121</t>
  </si>
  <si>
    <t>Odstranění geosyntetik s uložením na vzdálenost do 20 m nebo naložením na dopravní prostředek geotextilie</t>
  </si>
  <si>
    <t>-1109956395</t>
  </si>
  <si>
    <t>-1963469039</t>
  </si>
  <si>
    <t xml:space="preserve">30,8  "ZÚ - 01d, příloha D.1.a, nánosy v rostlém stavu</t>
  </si>
  <si>
    <t>290602392</t>
  </si>
  <si>
    <t>1*1,0 "u výusti , příl. D.1.a</t>
  </si>
  <si>
    <t>8,0 "potrubí v toku, příl. D.1.a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</si>
  <si>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</si>
  <si>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</si>
  <si>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-731773484</t>
  </si>
  <si>
    <t>30,8 "ZÚ -01d , příloha D.1.a, přesun v korytě</t>
  </si>
  <si>
    <t>1752460792</t>
  </si>
  <si>
    <t>30,8 "ZÚ -01d , příloha D.1.a, přemístění na meziskládku</t>
  </si>
  <si>
    <t>-1779472048</t>
  </si>
  <si>
    <t>30,8 "ZÚ -01d , příloha D.1.a, od primárního přemístění</t>
  </si>
  <si>
    <t>30,8 "ZÚ -01d , příloha D.1.a, z meziskládky po vysáknutí</t>
  </si>
  <si>
    <t>-601176086</t>
  </si>
  <si>
    <t>30,80 "nánosy v rostlém stavu</t>
  </si>
  <si>
    <t>599713564</t>
  </si>
  <si>
    <t>23</t>
  </si>
  <si>
    <t>1082828490</t>
  </si>
  <si>
    <t>584121109</t>
  </si>
  <si>
    <t xml:space="preserve">Osazení silničních dílců ze železového betonu  s podkladem z kameniva těženého do tl. 40 mm jakéhokoliv druhu a velikosti, na plochu jednotlivě přes 15 do 50 m2</t>
  </si>
  <si>
    <t>993089896</t>
  </si>
  <si>
    <t>8,0*3,0 "ochrana chodníku</t>
  </si>
  <si>
    <t>RDB.0007280.URS-R</t>
  </si>
  <si>
    <t>panel silniční IDZ 2/490 300x100x15 cm</t>
  </si>
  <si>
    <t>-83709776</t>
  </si>
  <si>
    <t>P</t>
  </si>
  <si>
    <t>Poznámka k položce:_x000d_
předpokládá se využití opotřbených panelů, trojnásobná obratovost, cena byla upravena</t>
  </si>
  <si>
    <t>24/3</t>
  </si>
  <si>
    <t>8*0,278 'Přepočtené koeficientem množství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</si>
  <si>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</si>
  <si>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</si>
  <si>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1364372600</t>
  </si>
  <si>
    <t>8,0*3,0*0,20 "přeskládání zámk. dl. na chodníku 20%, příl.D.1.a</t>
  </si>
  <si>
    <t>919726121</t>
  </si>
  <si>
    <t>Geotextilie netkaná pro ochranu, separaci nebo filtraci měrná hmotnost do 200 g/m2</t>
  </si>
  <si>
    <t>1046013926</t>
  </si>
  <si>
    <t>8,0*3,0 "ochranné opatření</t>
  </si>
  <si>
    <t>1673114720</t>
  </si>
  <si>
    <t>50*4,0*10 "vozovka</t>
  </si>
  <si>
    <t>250,0 "očištění plochy muzideponie</t>
  </si>
  <si>
    <t>997</t>
  </si>
  <si>
    <t>Přesun sutě</t>
  </si>
  <si>
    <t>19</t>
  </si>
  <si>
    <t>997221551</t>
  </si>
  <si>
    <t xml:space="preserve">Vodorovná doprava suti  bez naložení, ale se složením a s hrubým urovnáním ze sypkých materiálů, na vzdálenost do 1 km</t>
  </si>
  <si>
    <t>1396231285</t>
  </si>
  <si>
    <t>20</t>
  </si>
  <si>
    <t>997221559</t>
  </si>
  <si>
    <t xml:space="preserve">Vodorovná doprava suti  bez naložení, ale se složením a s hrubým urovnáním Příplatek k ceně za každý další i započatý 1 km přes 1 km</t>
  </si>
  <si>
    <t>-1200807225</t>
  </si>
  <si>
    <t>14,131*4 "rozebrané hmoty k dalšímu využití, 4 příplatky</t>
  </si>
  <si>
    <t>1743406780</t>
  </si>
  <si>
    <t>2 - VON Vedlejší a ostatní náklady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</si>
  <si>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</si>
  <si>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</si>
  <si>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</si>
  <si>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</si>
  <si>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</si>
  <si>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</si>
  <si>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</si>
  <si>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</si>
  <si>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</si>
  <si>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</si>
  <si>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</si>
  <si>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</si>
  <si>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</si>
  <si>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-532398415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</si>
  <si>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</si>
  <si>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</si>
  <si>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</si>
  <si>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</si>
  <si>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</si>
  <si>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</si>
  <si>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</si>
  <si>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</si>
  <si>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</si>
  <si>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</si>
  <si>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</si>
  <si>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</si>
  <si>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</si>
  <si>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>Projektová dokumentace - ostatní náklady</t>
  </si>
  <si>
    <t>0210</t>
  </si>
  <si>
    <t>Vypracování Plánu opatření pro případ havárie</t>
  </si>
  <si>
    <t>706239510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</si>
  <si>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</si>
  <si>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</si>
  <si>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</si>
  <si>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</si>
  <si>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870741998</t>
  </si>
  <si>
    <t xml:space="preserve">Zpracování povodňového plánu stavby dle §71 zákona č. 254/2001 Sb. </t>
  </si>
  <si>
    <t>včetně zajištění schválení příslušnými orgány správy a Povodím Labe, státní podnik</t>
  </si>
  <si>
    <t>VRN3</t>
  </si>
  <si>
    <t>Geodetické práce a vytýčení - ostatní náklady</t>
  </si>
  <si>
    <t>031</t>
  </si>
  <si>
    <t>Vypracování geodetického zaměření skutečného stavu</t>
  </si>
  <si>
    <t>-1588292006</t>
  </si>
  <si>
    <t xml:space="preserve">Vypracování  geodetického zaměření skutečného stavu</t>
  </si>
  <si>
    <t>035</t>
  </si>
  <si>
    <t>Zajištění veškerých geodetických prací souvisejících s realizací díla</t>
  </si>
  <si>
    <t>-2020566432</t>
  </si>
  <si>
    <t>Vytýčení stavby</t>
  </si>
  <si>
    <t>VRN9</t>
  </si>
  <si>
    <t>Ostatní náklady</t>
  </si>
  <si>
    <t>0931</t>
  </si>
  <si>
    <t>Provedení pasportizace stávajících nemovitostí</t>
  </si>
  <si>
    <t>734027664</t>
  </si>
  <si>
    <t xml:space="preserve"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</si>
  <si>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</si>
  <si>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</si>
  <si>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</si>
  <si>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</si>
  <si>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</si>
  <si>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-1850116648</t>
  </si>
  <si>
    <t>0991</t>
  </si>
  <si>
    <t>Zajištění fotodokumentace veškerých konstrukcí, které budou v průběhu stavby skryty nebo zakryty</t>
  </si>
  <si>
    <t>-1133208130</t>
  </si>
  <si>
    <t xml:space="preserve">Zajištění fotodokumentace veškerých konstrukcí, </t>
  </si>
  <si>
    <t xml:space="preserve"> které budou v průběhu stavby skryty nebo zakryty</t>
  </si>
  <si>
    <t>0992</t>
  </si>
  <si>
    <t>Zajištění průzkumu staveniště zaměřeného na výskyt zvláště chráněných živočichů a rostlin k tomu oprávněnou osobou a jejich transferu a zajištění slovení vodních živočichů</t>
  </si>
  <si>
    <t>139031534</t>
  </si>
  <si>
    <t>Průzkum staveniště zaměřený na výskyt zvláště chráněných živočichů a rostlin vč. jejich transferu</t>
  </si>
  <si>
    <t>probírání odtěženého materiálu za účelem odběru larev včetně jejich transferu</t>
  </si>
  <si>
    <t>pořízení protokolu o výskytu a transferu zvl. chráněných druhů</t>
  </si>
  <si>
    <t>odborné slovení rybí osádky vč. zajištění oznámení zahájení prací na vodním toku příslušnému uživateli rybářského revíru</t>
  </si>
  <si>
    <t>po dokončení stavby předat bezodkladně protokol příslušnému KÚ</t>
  </si>
  <si>
    <t>09921</t>
  </si>
  <si>
    <t>Zařízení staveniště zabezpečení staveniště dopravní značení na staveništi</t>
  </si>
  <si>
    <t>-979527122</t>
  </si>
  <si>
    <t>provizorní dopravní značení-</t>
  </si>
  <si>
    <t>- zajištění, montáž, demontáž a pronájem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</si>
</sst>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35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M20/059Z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Šembera, Český Brod, odstranění  nánosů v intavilánu ř. km  15,940 - 16,920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Český Brod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20.1.2021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Labe, státní podnik, Víta Nejedlého 951,HK3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Multiaqua s.r.o., Veverkova 1343, Hradec Králové 2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Šárka Volfová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ROUND(AS95+AS100,2)</f>
        <v>0</v>
      </c>
      <c r="AT94" s="114">
        <f>ROUND(SUM(AV94:AW94),2)</f>
        <v>0</v>
      </c>
      <c r="AU94" s="115">
        <f>ROUND(AU95+AU100,5)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ROUND(AZ95+AZ100,2)</f>
        <v>0</v>
      </c>
      <c r="BA94" s="114">
        <f>ROUND(BA95+BA100,2)</f>
        <v>0</v>
      </c>
      <c r="BB94" s="114">
        <f>ROUND(BB95+BB100,2)</f>
        <v>0</v>
      </c>
      <c r="BC94" s="114">
        <f>ROUND(BC95+BC100,2)</f>
        <v>0</v>
      </c>
      <c r="BD94" s="116">
        <f>ROUND(BD95+BD100,2)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19</v>
      </c>
    </row>
    <row r="95" s="7" customFormat="1" ht="16.5" customHeight="1">
      <c r="A95" s="7"/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85</v>
      </c>
      <c r="AR95" s="126"/>
      <c r="AS95" s="127">
        <f>ROUND(SUM(AS96:AS99),2)</f>
        <v>0</v>
      </c>
      <c r="AT95" s="128">
        <f>ROUND(SUM(AV95:AW95),2)</f>
        <v>0</v>
      </c>
      <c r="AU95" s="129">
        <f>ROUND(SUM(AU96:AU99),5)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ROUND(SUM(AZ96:AZ99),2)</f>
        <v>0</v>
      </c>
      <c r="BA95" s="128">
        <f>ROUND(SUM(BA96:BA99),2)</f>
        <v>0</v>
      </c>
      <c r="BB95" s="128">
        <f>ROUND(SUM(BB96:BB99),2)</f>
        <v>0</v>
      </c>
      <c r="BC95" s="128">
        <f>ROUND(SUM(BC96:BC99),2)</f>
        <v>0</v>
      </c>
      <c r="BD95" s="130">
        <f>ROUND(SUM(BD96:BD99),2)</f>
        <v>0</v>
      </c>
      <c r="BE95" s="7"/>
      <c r="BS95" s="131" t="s">
        <v>78</v>
      </c>
      <c r="BT95" s="131" t="s">
        <v>83</v>
      </c>
      <c r="BU95" s="131" t="s">
        <v>80</v>
      </c>
      <c r="BV95" s="131" t="s">
        <v>81</v>
      </c>
      <c r="BW95" s="131" t="s">
        <v>86</v>
      </c>
      <c r="BX95" s="131" t="s">
        <v>5</v>
      </c>
      <c r="CL95" s="131" t="s">
        <v>19</v>
      </c>
      <c r="CM95" s="131" t="s">
        <v>87</v>
      </c>
    </row>
    <row r="96" s="4" customFormat="1" ht="23.25" customHeight="1">
      <c r="A96" s="132" t="s">
        <v>88</v>
      </c>
      <c r="B96" s="70"/>
      <c r="C96" s="133"/>
      <c r="D96" s="133"/>
      <c r="E96" s="134" t="s">
        <v>89</v>
      </c>
      <c r="F96" s="134"/>
      <c r="G96" s="134"/>
      <c r="H96" s="134"/>
      <c r="I96" s="134"/>
      <c r="J96" s="133"/>
      <c r="K96" s="134" t="s">
        <v>90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'1.1 - SO 1.1  Úsek 1 mezi...'!J32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91</v>
      </c>
      <c r="AR96" s="72"/>
      <c r="AS96" s="137">
        <v>0</v>
      </c>
      <c r="AT96" s="138">
        <f>ROUND(SUM(AV96:AW96),2)</f>
        <v>0</v>
      </c>
      <c r="AU96" s="139">
        <f>'1.1 - SO 1.1  Úsek 1 mezi...'!P125</f>
        <v>0</v>
      </c>
      <c r="AV96" s="138">
        <f>'1.1 - SO 1.1  Úsek 1 mezi...'!J35</f>
        <v>0</v>
      </c>
      <c r="AW96" s="138">
        <f>'1.1 - SO 1.1  Úsek 1 mezi...'!J36</f>
        <v>0</v>
      </c>
      <c r="AX96" s="138">
        <f>'1.1 - SO 1.1  Úsek 1 mezi...'!J37</f>
        <v>0</v>
      </c>
      <c r="AY96" s="138">
        <f>'1.1 - SO 1.1  Úsek 1 mezi...'!J38</f>
        <v>0</v>
      </c>
      <c r="AZ96" s="138">
        <f>'1.1 - SO 1.1  Úsek 1 mezi...'!F35</f>
        <v>0</v>
      </c>
      <c r="BA96" s="138">
        <f>'1.1 - SO 1.1  Úsek 1 mezi...'!F36</f>
        <v>0</v>
      </c>
      <c r="BB96" s="138">
        <f>'1.1 - SO 1.1  Úsek 1 mezi...'!F37</f>
        <v>0</v>
      </c>
      <c r="BC96" s="138">
        <f>'1.1 - SO 1.1  Úsek 1 mezi...'!F38</f>
        <v>0</v>
      </c>
      <c r="BD96" s="140">
        <f>'1.1 - SO 1.1  Úsek 1 mezi...'!F39</f>
        <v>0</v>
      </c>
      <c r="BE96" s="4"/>
      <c r="BT96" s="141" t="s">
        <v>87</v>
      </c>
      <c r="BV96" s="141" t="s">
        <v>81</v>
      </c>
      <c r="BW96" s="141" t="s">
        <v>92</v>
      </c>
      <c r="BX96" s="141" t="s">
        <v>86</v>
      </c>
      <c r="CL96" s="141" t="s">
        <v>19</v>
      </c>
    </row>
    <row r="97" s="4" customFormat="1" ht="23.25" customHeight="1">
      <c r="A97" s="132" t="s">
        <v>88</v>
      </c>
      <c r="B97" s="70"/>
      <c r="C97" s="133"/>
      <c r="D97" s="133"/>
      <c r="E97" s="134" t="s">
        <v>93</v>
      </c>
      <c r="F97" s="134"/>
      <c r="G97" s="134"/>
      <c r="H97" s="134"/>
      <c r="I97" s="134"/>
      <c r="J97" s="133"/>
      <c r="K97" s="134" t="s">
        <v>94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'1.2 - SO 1.2  Úsek 2 mezi...'!J32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91</v>
      </c>
      <c r="AR97" s="72"/>
      <c r="AS97" s="137">
        <v>0</v>
      </c>
      <c r="AT97" s="138">
        <f>ROUND(SUM(AV97:AW97),2)</f>
        <v>0</v>
      </c>
      <c r="AU97" s="139">
        <f>'1.2 - SO 1.2  Úsek 2 mezi...'!P125</f>
        <v>0</v>
      </c>
      <c r="AV97" s="138">
        <f>'1.2 - SO 1.2  Úsek 2 mezi...'!J35</f>
        <v>0</v>
      </c>
      <c r="AW97" s="138">
        <f>'1.2 - SO 1.2  Úsek 2 mezi...'!J36</f>
        <v>0</v>
      </c>
      <c r="AX97" s="138">
        <f>'1.2 - SO 1.2  Úsek 2 mezi...'!J37</f>
        <v>0</v>
      </c>
      <c r="AY97" s="138">
        <f>'1.2 - SO 1.2  Úsek 2 mezi...'!J38</f>
        <v>0</v>
      </c>
      <c r="AZ97" s="138">
        <f>'1.2 - SO 1.2  Úsek 2 mezi...'!F35</f>
        <v>0</v>
      </c>
      <c r="BA97" s="138">
        <f>'1.2 - SO 1.2  Úsek 2 mezi...'!F36</f>
        <v>0</v>
      </c>
      <c r="BB97" s="138">
        <f>'1.2 - SO 1.2  Úsek 2 mezi...'!F37</f>
        <v>0</v>
      </c>
      <c r="BC97" s="138">
        <f>'1.2 - SO 1.2  Úsek 2 mezi...'!F38</f>
        <v>0</v>
      </c>
      <c r="BD97" s="140">
        <f>'1.2 - SO 1.2  Úsek 2 mezi...'!F39</f>
        <v>0</v>
      </c>
      <c r="BE97" s="4"/>
      <c r="BT97" s="141" t="s">
        <v>87</v>
      </c>
      <c r="BV97" s="141" t="s">
        <v>81</v>
      </c>
      <c r="BW97" s="141" t="s">
        <v>95</v>
      </c>
      <c r="BX97" s="141" t="s">
        <v>86</v>
      </c>
      <c r="CL97" s="141" t="s">
        <v>19</v>
      </c>
    </row>
    <row r="98" s="4" customFormat="1" ht="23.25" customHeight="1">
      <c r="A98" s="132" t="s">
        <v>88</v>
      </c>
      <c r="B98" s="70"/>
      <c r="C98" s="133"/>
      <c r="D98" s="133"/>
      <c r="E98" s="134" t="s">
        <v>96</v>
      </c>
      <c r="F98" s="134"/>
      <c r="G98" s="134"/>
      <c r="H98" s="134"/>
      <c r="I98" s="134"/>
      <c r="J98" s="133"/>
      <c r="K98" s="134" t="s">
        <v>97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'1.3 - SO 1.3  Úsek 3 mezi...'!J32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91</v>
      </c>
      <c r="AR98" s="72"/>
      <c r="AS98" s="137">
        <v>0</v>
      </c>
      <c r="AT98" s="138">
        <f>ROUND(SUM(AV98:AW98),2)</f>
        <v>0</v>
      </c>
      <c r="AU98" s="139">
        <f>'1.3 - SO 1.3  Úsek 3 mezi...'!P125</f>
        <v>0</v>
      </c>
      <c r="AV98" s="138">
        <f>'1.3 - SO 1.3  Úsek 3 mezi...'!J35</f>
        <v>0</v>
      </c>
      <c r="AW98" s="138">
        <f>'1.3 - SO 1.3  Úsek 3 mezi...'!J36</f>
        <v>0</v>
      </c>
      <c r="AX98" s="138">
        <f>'1.3 - SO 1.3  Úsek 3 mezi...'!J37</f>
        <v>0</v>
      </c>
      <c r="AY98" s="138">
        <f>'1.3 - SO 1.3  Úsek 3 mezi...'!J38</f>
        <v>0</v>
      </c>
      <c r="AZ98" s="138">
        <f>'1.3 - SO 1.3  Úsek 3 mezi...'!F35</f>
        <v>0</v>
      </c>
      <c r="BA98" s="138">
        <f>'1.3 - SO 1.3  Úsek 3 mezi...'!F36</f>
        <v>0</v>
      </c>
      <c r="BB98" s="138">
        <f>'1.3 - SO 1.3  Úsek 3 mezi...'!F37</f>
        <v>0</v>
      </c>
      <c r="BC98" s="138">
        <f>'1.3 - SO 1.3  Úsek 3 mezi...'!F38</f>
        <v>0</v>
      </c>
      <c r="BD98" s="140">
        <f>'1.3 - SO 1.3  Úsek 3 mezi...'!F39</f>
        <v>0</v>
      </c>
      <c r="BE98" s="4"/>
      <c r="BT98" s="141" t="s">
        <v>87</v>
      </c>
      <c r="BV98" s="141" t="s">
        <v>81</v>
      </c>
      <c r="BW98" s="141" t="s">
        <v>98</v>
      </c>
      <c r="BX98" s="141" t="s">
        <v>86</v>
      </c>
      <c r="CL98" s="141" t="s">
        <v>19</v>
      </c>
    </row>
    <row r="99" s="4" customFormat="1" ht="23.25" customHeight="1">
      <c r="A99" s="132" t="s">
        <v>88</v>
      </c>
      <c r="B99" s="70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'1.4 - SO 1.4  Úsek 4 pod 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91</v>
      </c>
      <c r="AR99" s="72"/>
      <c r="AS99" s="137">
        <v>0</v>
      </c>
      <c r="AT99" s="138">
        <f>ROUND(SUM(AV99:AW99),2)</f>
        <v>0</v>
      </c>
      <c r="AU99" s="139">
        <f>'1.4 - SO 1.4  Úsek 4 pod ...'!P126</f>
        <v>0</v>
      </c>
      <c r="AV99" s="138">
        <f>'1.4 - SO 1.4  Úsek 4 pod ...'!J35</f>
        <v>0</v>
      </c>
      <c r="AW99" s="138">
        <f>'1.4 - SO 1.4  Úsek 4 pod ...'!J36</f>
        <v>0</v>
      </c>
      <c r="AX99" s="138">
        <f>'1.4 - SO 1.4  Úsek 4 pod ...'!J37</f>
        <v>0</v>
      </c>
      <c r="AY99" s="138">
        <f>'1.4 - SO 1.4  Úsek 4 pod ...'!J38</f>
        <v>0</v>
      </c>
      <c r="AZ99" s="138">
        <f>'1.4 - SO 1.4  Úsek 4 pod ...'!F35</f>
        <v>0</v>
      </c>
      <c r="BA99" s="138">
        <f>'1.4 - SO 1.4  Úsek 4 pod ...'!F36</f>
        <v>0</v>
      </c>
      <c r="BB99" s="138">
        <f>'1.4 - SO 1.4  Úsek 4 pod ...'!F37</f>
        <v>0</v>
      </c>
      <c r="BC99" s="138">
        <f>'1.4 - SO 1.4  Úsek 4 pod ...'!F38</f>
        <v>0</v>
      </c>
      <c r="BD99" s="140">
        <f>'1.4 - SO 1.4  Úsek 4 pod ...'!F39</f>
        <v>0</v>
      </c>
      <c r="BE99" s="4"/>
      <c r="BT99" s="141" t="s">
        <v>87</v>
      </c>
      <c r="BV99" s="141" t="s">
        <v>81</v>
      </c>
      <c r="BW99" s="141" t="s">
        <v>101</v>
      </c>
      <c r="BX99" s="141" t="s">
        <v>86</v>
      </c>
      <c r="CL99" s="141" t="s">
        <v>19</v>
      </c>
    </row>
    <row r="100" s="7" customFormat="1" ht="16.5" customHeight="1">
      <c r="A100" s="132" t="s">
        <v>88</v>
      </c>
      <c r="B100" s="119"/>
      <c r="C100" s="120"/>
      <c r="D100" s="121" t="s">
        <v>87</v>
      </c>
      <c r="E100" s="121"/>
      <c r="F100" s="121"/>
      <c r="G100" s="121"/>
      <c r="H100" s="121"/>
      <c r="I100" s="122"/>
      <c r="J100" s="121" t="s">
        <v>102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4">
        <f>'2 - VON Vedlejší a ostatn...'!J30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85</v>
      </c>
      <c r="AR100" s="126"/>
      <c r="AS100" s="142">
        <v>0</v>
      </c>
      <c r="AT100" s="143">
        <f>ROUND(SUM(AV100:AW100),2)</f>
        <v>0</v>
      </c>
      <c r="AU100" s="144">
        <f>'2 - VON Vedlejší a ostatn...'!P121</f>
        <v>0</v>
      </c>
      <c r="AV100" s="143">
        <f>'2 - VON Vedlejší a ostatn...'!J33</f>
        <v>0</v>
      </c>
      <c r="AW100" s="143">
        <f>'2 - VON Vedlejší a ostatn...'!J34</f>
        <v>0</v>
      </c>
      <c r="AX100" s="143">
        <f>'2 - VON Vedlejší a ostatn...'!J35</f>
        <v>0</v>
      </c>
      <c r="AY100" s="143">
        <f>'2 - VON Vedlejší a ostatn...'!J36</f>
        <v>0</v>
      </c>
      <c r="AZ100" s="143">
        <f>'2 - VON Vedlejší a ostatn...'!F33</f>
        <v>0</v>
      </c>
      <c r="BA100" s="143">
        <f>'2 - VON Vedlejší a ostatn...'!F34</f>
        <v>0</v>
      </c>
      <c r="BB100" s="143">
        <f>'2 - VON Vedlejší a ostatn...'!F35</f>
        <v>0</v>
      </c>
      <c r="BC100" s="143">
        <f>'2 - VON Vedlejší a ostatn...'!F36</f>
        <v>0</v>
      </c>
      <c r="BD100" s="145">
        <f>'2 - VON Vedlejší a ostatn...'!F37</f>
        <v>0</v>
      </c>
      <c r="BE100" s="7"/>
      <c r="BT100" s="131" t="s">
        <v>83</v>
      </c>
      <c r="BV100" s="131" t="s">
        <v>81</v>
      </c>
      <c r="BW100" s="131" t="s">
        <v>103</v>
      </c>
      <c r="BX100" s="131" t="s">
        <v>5</v>
      </c>
      <c r="CL100" s="131" t="s">
        <v>19</v>
      </c>
      <c r="CM100" s="131" t="s">
        <v>87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Qr1OJVTXz3c+XENdSfklChP5AcAlBPuteUcJmDGEb+LjU+V2DZ17o/XogHL4JRhkngeYC52cPSOxYA2VT/hndA==" hashValue="qqWfWr294a5OBVnUFOSW3BA5Go0964uYd8CKMQqgBfsdZwmeylygLGIZzyFgXGOe6g6YqUxkFQj91YhONgRprg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.1 - SO 1.1  Úsek 1 mezi...'!C2" display="/"/>
    <hyperlink ref="A97" location="'1.2 - SO 1.2  Úsek 2 mezi...'!C2" display="/"/>
    <hyperlink ref="A98" location="'1.3 - SO 1.3  Úsek 3 mezi...'!C2" display="/"/>
    <hyperlink ref="A99" location="'1.4 - SO 1.4  Úsek 4 pod ...'!C2" display="/"/>
    <hyperlink ref="A100" location="'2 - VO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Šembera, Český Brod, odstranění  nánosů v intavilánu ř. km  15,940 - 16,920</v>
      </c>
      <c r="F7" s="150"/>
      <c r="G7" s="150"/>
      <c r="H7" s="150"/>
      <c r="L7" s="20"/>
    </row>
    <row r="8" s="1" customFormat="1" ht="12" customHeight="1">
      <c r="B8" s="20"/>
      <c r="D8" s="150" t="s">
        <v>105</v>
      </c>
      <c r="L8" s="20"/>
    </row>
    <row r="9" s="2" customFormat="1" ht="16.5" customHeight="1">
      <c r="A9" s="38"/>
      <c r="B9" s="44"/>
      <c r="C9" s="38"/>
      <c r="D9" s="38"/>
      <c r="E9" s="151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20.1.2021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4"/>
      <c r="B29" s="155"/>
      <c r="C29" s="154"/>
      <c r="D29" s="154"/>
      <c r="E29" s="156" t="s">
        <v>109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ROUND((SUM(BE125:BE174)),  2)</f>
        <v>0</v>
      </c>
      <c r="G35" s="38"/>
      <c r="H35" s="38"/>
      <c r="I35" s="164">
        <v>0.20999999999999999</v>
      </c>
      <c r="J35" s="163">
        <f>ROUND(((SUM(BE125:BE174))*I35),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ROUND((SUM(BF125:BF174)),  2)</f>
        <v>0</v>
      </c>
      <c r="G36" s="38"/>
      <c r="H36" s="38"/>
      <c r="I36" s="164">
        <v>0.14999999999999999</v>
      </c>
      <c r="J36" s="163">
        <f>ROUND(((SUM(BF125:BF174))*I36),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ROUND((SUM(BG125:BG174)),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ROUND((SUM(BH125:BH174)),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ROUND((SUM(BI125:BI174)),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Šembera, Český Brod, odstranění  nánosů v intavilánu ř. km  15,940 - 16,920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1.1 - SO 1.1  Úsek 1 mezi ul. Sokolská a Tuchorazská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Brod</v>
      </c>
      <c r="G91" s="40"/>
      <c r="H91" s="40"/>
      <c r="I91" s="32" t="s">
        <v>24</v>
      </c>
      <c r="J91" s="79" t="str">
        <f>IF(J14="","",J14)</f>
        <v>20.1.2021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 Víta Nejedlého 951,HK3</v>
      </c>
      <c r="G93" s="40"/>
      <c r="H93" s="40"/>
      <c r="I93" s="32" t="s">
        <v>32</v>
      </c>
      <c r="J93" s="36" t="str">
        <f>E23</f>
        <v>Multiaqua s.r.o., Veverkova 1343,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Šárka Volfová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117</v>
      </c>
      <c r="E101" s="196"/>
      <c r="F101" s="196"/>
      <c r="G101" s="196"/>
      <c r="H101" s="196"/>
      <c r="I101" s="196"/>
      <c r="J101" s="197">
        <f>J167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118</v>
      </c>
      <c r="E102" s="196"/>
      <c r="F102" s="196"/>
      <c r="G102" s="196"/>
      <c r="H102" s="196"/>
      <c r="I102" s="196"/>
      <c r="J102" s="197">
        <f>J170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119</v>
      </c>
      <c r="E103" s="196"/>
      <c r="F103" s="196"/>
      <c r="G103" s="196"/>
      <c r="H103" s="196"/>
      <c r="I103" s="196"/>
      <c r="J103" s="197">
        <f>J173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 xml:space="preserve">Šembera, Český Brod, odstranění  nánosů v intavilánu ř. km  15,940 - 16,920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106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 xml:space="preserve">1.1 - SO 1.1  Úsek 1 mezi ul. Sokolská a Tuchorazská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F14</f>
        <v>Český Brod</v>
      </c>
      <c r="G119" s="40"/>
      <c r="H119" s="40"/>
      <c r="I119" s="32" t="s">
        <v>24</v>
      </c>
      <c r="J119" s="79" t="str">
        <f>IF(J14="","",J14)</f>
        <v>20.1.2021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26</v>
      </c>
      <c r="D121" s="40"/>
      <c r="E121" s="40"/>
      <c r="F121" s="27" t="str">
        <f>E17</f>
        <v>Povodí Labe, státní podnik, Víta Nejedlého 951,HK3</v>
      </c>
      <c r="G121" s="40"/>
      <c r="H121" s="40"/>
      <c r="I121" s="32" t="s">
        <v>32</v>
      </c>
      <c r="J121" s="36" t="str">
        <f>E23</f>
        <v>Multiaqua s.r.o., Veverkova 1343, Hradec Králové 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>Ing. Šárka Volfová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121</v>
      </c>
      <c r="D124" s="202" t="s">
        <v>64</v>
      </c>
      <c r="E124" s="202" t="s">
        <v>60</v>
      </c>
      <c r="F124" s="202" t="s">
        <v>61</v>
      </c>
      <c r="G124" s="202" t="s">
        <v>122</v>
      </c>
      <c r="H124" s="202" t="s">
        <v>123</v>
      </c>
      <c r="I124" s="202" t="s">
        <v>124</v>
      </c>
      <c r="J124" s="202" t="s">
        <v>112</v>
      </c>
      <c r="K124" s="203" t="s">
        <v>125</v>
      </c>
      <c r="L124" s="204"/>
      <c r="M124" s="100" t="s">
        <v>1</v>
      </c>
      <c r="N124" s="101" t="s">
        <v>43</v>
      </c>
      <c r="O124" s="101" t="s">
        <v>126</v>
      </c>
      <c r="P124" s="101" t="s">
        <v>127</v>
      </c>
      <c r="Q124" s="101" t="s">
        <v>128</v>
      </c>
      <c r="R124" s="101" t="s">
        <v>129</v>
      </c>
      <c r="S124" s="101" t="s">
        <v>130</v>
      </c>
      <c r="T124" s="102" t="s">
        <v>131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132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6.0938999999999997</v>
      </c>
      <c r="S125" s="104"/>
      <c r="T125" s="208">
        <f>T126</f>
        <v>160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114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133</v>
      </c>
      <c r="F126" s="213" t="s">
        <v>134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P127+P167+P170+P173</f>
        <v>0</v>
      </c>
      <c r="Q126" s="218"/>
      <c r="R126" s="219">
        <f>R127+R167+R170+R173</f>
        <v>6.0938999999999997</v>
      </c>
      <c r="S126" s="218"/>
      <c r="T126" s="220">
        <f>T127+T167+T170+T173</f>
        <v>160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79</v>
      </c>
      <c r="AY126" s="221" t="s">
        <v>135</v>
      </c>
      <c r="BK126" s="223">
        <f>BK127+BK167+BK170+BK173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83</v>
      </c>
      <c r="F127" s="224" t="s">
        <v>136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SUM(P128:P166)</f>
        <v>0</v>
      </c>
      <c r="Q127" s="218"/>
      <c r="R127" s="219">
        <f>SUM(R128:R166)</f>
        <v>0.98789999999999978</v>
      </c>
      <c r="S127" s="218"/>
      <c r="T127" s="220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83</v>
      </c>
      <c r="AY127" s="221" t="s">
        <v>135</v>
      </c>
      <c r="BK127" s="223">
        <f>SUM(BK128:BK166)</f>
        <v>0</v>
      </c>
    </row>
    <row r="128" s="2" customFormat="1">
      <c r="A128" s="38"/>
      <c r="B128" s="39"/>
      <c r="C128" s="226" t="s">
        <v>83</v>
      </c>
      <c r="D128" s="226" t="s">
        <v>137</v>
      </c>
      <c r="E128" s="227" t="s">
        <v>138</v>
      </c>
      <c r="F128" s="228" t="s">
        <v>139</v>
      </c>
      <c r="G128" s="229" t="s">
        <v>140</v>
      </c>
      <c r="H128" s="230">
        <v>125</v>
      </c>
      <c r="I128" s="231"/>
      <c r="J128" s="232">
        <f>ROUND(I128*H128,2)</f>
        <v>0</v>
      </c>
      <c r="K128" s="228" t="s">
        <v>141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142</v>
      </c>
      <c r="AT128" s="237" t="s">
        <v>137</v>
      </c>
      <c r="AU128" s="237" t="s">
        <v>87</v>
      </c>
      <c r="AY128" s="17" t="s">
        <v>135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142</v>
      </c>
      <c r="BM128" s="237" t="s">
        <v>143</v>
      </c>
    </row>
    <row r="129" s="13" customFormat="1">
      <c r="A129" s="13"/>
      <c r="B129" s="239"/>
      <c r="C129" s="240"/>
      <c r="D129" s="241" t="s">
        <v>144</v>
      </c>
      <c r="E129" s="242" t="s">
        <v>1</v>
      </c>
      <c r="F129" s="243" t="s">
        <v>145</v>
      </c>
      <c r="G129" s="240"/>
      <c r="H129" s="242" t="s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144</v>
      </c>
      <c r="AU129" s="249" t="s">
        <v>87</v>
      </c>
      <c r="AV129" s="13" t="s">
        <v>83</v>
      </c>
      <c r="AW129" s="13" t="s">
        <v>34</v>
      </c>
      <c r="AX129" s="13" t="s">
        <v>79</v>
      </c>
      <c r="AY129" s="249" t="s">
        <v>135</v>
      </c>
    </row>
    <row r="130" s="14" customFormat="1">
      <c r="A130" s="14"/>
      <c r="B130" s="250"/>
      <c r="C130" s="251"/>
      <c r="D130" s="241" t="s">
        <v>144</v>
      </c>
      <c r="E130" s="252" t="s">
        <v>1</v>
      </c>
      <c r="F130" s="253" t="s">
        <v>146</v>
      </c>
      <c r="G130" s="251"/>
      <c r="H130" s="254">
        <v>74.700000000000003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144</v>
      </c>
      <c r="AU130" s="260" t="s">
        <v>87</v>
      </c>
      <c r="AV130" s="14" t="s">
        <v>87</v>
      </c>
      <c r="AW130" s="14" t="s">
        <v>34</v>
      </c>
      <c r="AX130" s="14" t="s">
        <v>79</v>
      </c>
      <c r="AY130" s="260" t="s">
        <v>135</v>
      </c>
    </row>
    <row r="131" s="14" customFormat="1">
      <c r="A131" s="14"/>
      <c r="B131" s="250"/>
      <c r="C131" s="251"/>
      <c r="D131" s="241" t="s">
        <v>144</v>
      </c>
      <c r="E131" s="252" t="s">
        <v>1</v>
      </c>
      <c r="F131" s="253" t="s">
        <v>147</v>
      </c>
      <c r="G131" s="251"/>
      <c r="H131" s="254">
        <v>37.5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144</v>
      </c>
      <c r="AU131" s="260" t="s">
        <v>87</v>
      </c>
      <c r="AV131" s="14" t="s">
        <v>87</v>
      </c>
      <c r="AW131" s="14" t="s">
        <v>34</v>
      </c>
      <c r="AX131" s="14" t="s">
        <v>79</v>
      </c>
      <c r="AY131" s="260" t="s">
        <v>135</v>
      </c>
    </row>
    <row r="132" s="14" customFormat="1">
      <c r="A132" s="14"/>
      <c r="B132" s="250"/>
      <c r="C132" s="251"/>
      <c r="D132" s="241" t="s">
        <v>144</v>
      </c>
      <c r="E132" s="252" t="s">
        <v>1</v>
      </c>
      <c r="F132" s="253" t="s">
        <v>148</v>
      </c>
      <c r="G132" s="251"/>
      <c r="H132" s="254">
        <v>12.800000000000001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144</v>
      </c>
      <c r="AU132" s="260" t="s">
        <v>87</v>
      </c>
      <c r="AV132" s="14" t="s">
        <v>87</v>
      </c>
      <c r="AW132" s="14" t="s">
        <v>34</v>
      </c>
      <c r="AX132" s="14" t="s">
        <v>79</v>
      </c>
      <c r="AY132" s="260" t="s">
        <v>135</v>
      </c>
    </row>
    <row r="133" s="15" customFormat="1">
      <c r="A133" s="15"/>
      <c r="B133" s="261"/>
      <c r="C133" s="262"/>
      <c r="D133" s="241" t="s">
        <v>144</v>
      </c>
      <c r="E133" s="263" t="s">
        <v>1</v>
      </c>
      <c r="F133" s="264" t="s">
        <v>149</v>
      </c>
      <c r="G133" s="262"/>
      <c r="H133" s="265">
        <v>125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1" t="s">
        <v>144</v>
      </c>
      <c r="AU133" s="271" t="s">
        <v>87</v>
      </c>
      <c r="AV133" s="15" t="s">
        <v>142</v>
      </c>
      <c r="AW133" s="15" t="s">
        <v>34</v>
      </c>
      <c r="AX133" s="15" t="s">
        <v>83</v>
      </c>
      <c r="AY133" s="271" t="s">
        <v>135</v>
      </c>
    </row>
    <row r="134" s="2" customFormat="1">
      <c r="A134" s="38"/>
      <c r="B134" s="39"/>
      <c r="C134" s="226" t="s">
        <v>87</v>
      </c>
      <c r="D134" s="226" t="s">
        <v>137</v>
      </c>
      <c r="E134" s="227" t="s">
        <v>150</v>
      </c>
      <c r="F134" s="228" t="s">
        <v>151</v>
      </c>
      <c r="G134" s="229" t="s">
        <v>140</v>
      </c>
      <c r="H134" s="230">
        <v>3</v>
      </c>
      <c r="I134" s="231"/>
      <c r="J134" s="232">
        <f>ROUND(I134*H134,2)</f>
        <v>0</v>
      </c>
      <c r="K134" s="228" t="s">
        <v>141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142</v>
      </c>
      <c r="AT134" s="237" t="s">
        <v>137</v>
      </c>
      <c r="AU134" s="237" t="s">
        <v>87</v>
      </c>
      <c r="AY134" s="17" t="s">
        <v>135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142</v>
      </c>
      <c r="BM134" s="237" t="s">
        <v>152</v>
      </c>
    </row>
    <row r="135" s="14" customFormat="1">
      <c r="A135" s="14"/>
      <c r="B135" s="250"/>
      <c r="C135" s="251"/>
      <c r="D135" s="241" t="s">
        <v>144</v>
      </c>
      <c r="E135" s="252" t="s">
        <v>1</v>
      </c>
      <c r="F135" s="253" t="s">
        <v>153</v>
      </c>
      <c r="G135" s="251"/>
      <c r="H135" s="254">
        <v>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144</v>
      </c>
      <c r="AU135" s="260" t="s">
        <v>87</v>
      </c>
      <c r="AV135" s="14" t="s">
        <v>87</v>
      </c>
      <c r="AW135" s="14" t="s">
        <v>34</v>
      </c>
      <c r="AX135" s="14" t="s">
        <v>79</v>
      </c>
      <c r="AY135" s="260" t="s">
        <v>135</v>
      </c>
    </row>
    <row r="136" s="14" customFormat="1">
      <c r="A136" s="14"/>
      <c r="B136" s="250"/>
      <c r="C136" s="251"/>
      <c r="D136" s="241" t="s">
        <v>144</v>
      </c>
      <c r="E136" s="252" t="s">
        <v>1</v>
      </c>
      <c r="F136" s="253" t="s">
        <v>154</v>
      </c>
      <c r="G136" s="251"/>
      <c r="H136" s="254">
        <v>2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144</v>
      </c>
      <c r="AU136" s="260" t="s">
        <v>87</v>
      </c>
      <c r="AV136" s="14" t="s">
        <v>87</v>
      </c>
      <c r="AW136" s="14" t="s">
        <v>34</v>
      </c>
      <c r="AX136" s="14" t="s">
        <v>79</v>
      </c>
      <c r="AY136" s="260" t="s">
        <v>135</v>
      </c>
    </row>
    <row r="137" s="15" customFormat="1">
      <c r="A137" s="15"/>
      <c r="B137" s="261"/>
      <c r="C137" s="262"/>
      <c r="D137" s="241" t="s">
        <v>144</v>
      </c>
      <c r="E137" s="263" t="s">
        <v>1</v>
      </c>
      <c r="F137" s="264" t="s">
        <v>149</v>
      </c>
      <c r="G137" s="262"/>
      <c r="H137" s="265">
        <v>3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144</v>
      </c>
      <c r="AU137" s="271" t="s">
        <v>87</v>
      </c>
      <c r="AV137" s="15" t="s">
        <v>142</v>
      </c>
      <c r="AW137" s="15" t="s">
        <v>34</v>
      </c>
      <c r="AX137" s="15" t="s">
        <v>83</v>
      </c>
      <c r="AY137" s="271" t="s">
        <v>135</v>
      </c>
    </row>
    <row r="138" s="2" customFormat="1">
      <c r="A138" s="38"/>
      <c r="B138" s="39"/>
      <c r="C138" s="226" t="s">
        <v>155</v>
      </c>
      <c r="D138" s="226" t="s">
        <v>137</v>
      </c>
      <c r="E138" s="227" t="s">
        <v>156</v>
      </c>
      <c r="F138" s="228" t="s">
        <v>157</v>
      </c>
      <c r="G138" s="229" t="s">
        <v>140</v>
      </c>
      <c r="H138" s="230">
        <v>74.700000000000003</v>
      </c>
      <c r="I138" s="231"/>
      <c r="J138" s="232">
        <f>ROUND(I138*H138,2)</f>
        <v>0</v>
      </c>
      <c r="K138" s="228" t="s">
        <v>141</v>
      </c>
      <c r="L138" s="44"/>
      <c r="M138" s="233" t="s">
        <v>1</v>
      </c>
      <c r="N138" s="234" t="s">
        <v>44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142</v>
      </c>
      <c r="AT138" s="237" t="s">
        <v>137</v>
      </c>
      <c r="AU138" s="237" t="s">
        <v>87</v>
      </c>
      <c r="AY138" s="17" t="s">
        <v>135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142</v>
      </c>
      <c r="BM138" s="237" t="s">
        <v>158</v>
      </c>
    </row>
    <row r="139" s="14" customFormat="1">
      <c r="A139" s="14"/>
      <c r="B139" s="250"/>
      <c r="C139" s="251"/>
      <c r="D139" s="241" t="s">
        <v>144</v>
      </c>
      <c r="E139" s="252" t="s">
        <v>1</v>
      </c>
      <c r="F139" s="253" t="s">
        <v>159</v>
      </c>
      <c r="G139" s="251"/>
      <c r="H139" s="254">
        <v>74.700000000000003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144</v>
      </c>
      <c r="AU139" s="260" t="s">
        <v>87</v>
      </c>
      <c r="AV139" s="14" t="s">
        <v>87</v>
      </c>
      <c r="AW139" s="14" t="s">
        <v>34</v>
      </c>
      <c r="AX139" s="14" t="s">
        <v>83</v>
      </c>
      <c r="AY139" s="260" t="s">
        <v>135</v>
      </c>
    </row>
    <row r="140" s="2" customFormat="1">
      <c r="A140" s="38"/>
      <c r="B140" s="39"/>
      <c r="C140" s="226" t="s">
        <v>160</v>
      </c>
      <c r="D140" s="226" t="s">
        <v>137</v>
      </c>
      <c r="E140" s="227" t="s">
        <v>161</v>
      </c>
      <c r="F140" s="228" t="s">
        <v>162</v>
      </c>
      <c r="G140" s="229" t="s">
        <v>140</v>
      </c>
      <c r="H140" s="230">
        <v>125</v>
      </c>
      <c r="I140" s="231"/>
      <c r="J140" s="232">
        <f>ROUND(I140*H140,2)</f>
        <v>0</v>
      </c>
      <c r="K140" s="228" t="s">
        <v>141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142</v>
      </c>
      <c r="AT140" s="237" t="s">
        <v>137</v>
      </c>
      <c r="AU140" s="237" t="s">
        <v>87</v>
      </c>
      <c r="AY140" s="17" t="s">
        <v>135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142</v>
      </c>
      <c r="BM140" s="237" t="s">
        <v>163</v>
      </c>
    </row>
    <row r="141" s="14" customFormat="1">
      <c r="A141" s="14"/>
      <c r="B141" s="250"/>
      <c r="C141" s="251"/>
      <c r="D141" s="241" t="s">
        <v>144</v>
      </c>
      <c r="E141" s="252" t="s">
        <v>1</v>
      </c>
      <c r="F141" s="253" t="s">
        <v>164</v>
      </c>
      <c r="G141" s="251"/>
      <c r="H141" s="254">
        <v>37.5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144</v>
      </c>
      <c r="AU141" s="260" t="s">
        <v>87</v>
      </c>
      <c r="AV141" s="14" t="s">
        <v>87</v>
      </c>
      <c r="AW141" s="14" t="s">
        <v>34</v>
      </c>
      <c r="AX141" s="14" t="s">
        <v>79</v>
      </c>
      <c r="AY141" s="260" t="s">
        <v>135</v>
      </c>
    </row>
    <row r="142" s="14" customFormat="1">
      <c r="A142" s="14"/>
      <c r="B142" s="250"/>
      <c r="C142" s="251"/>
      <c r="D142" s="241" t="s">
        <v>144</v>
      </c>
      <c r="E142" s="252" t="s">
        <v>1</v>
      </c>
      <c r="F142" s="253" t="s">
        <v>165</v>
      </c>
      <c r="G142" s="251"/>
      <c r="H142" s="254">
        <v>12.800000000000001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144</v>
      </c>
      <c r="AU142" s="260" t="s">
        <v>87</v>
      </c>
      <c r="AV142" s="14" t="s">
        <v>87</v>
      </c>
      <c r="AW142" s="14" t="s">
        <v>34</v>
      </c>
      <c r="AX142" s="14" t="s">
        <v>79</v>
      </c>
      <c r="AY142" s="260" t="s">
        <v>135</v>
      </c>
    </row>
    <row r="143" s="14" customFormat="1">
      <c r="A143" s="14"/>
      <c r="B143" s="250"/>
      <c r="C143" s="251"/>
      <c r="D143" s="241" t="s">
        <v>144</v>
      </c>
      <c r="E143" s="252" t="s">
        <v>1</v>
      </c>
      <c r="F143" s="253" t="s">
        <v>166</v>
      </c>
      <c r="G143" s="251"/>
      <c r="H143" s="254">
        <v>74.700000000000003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144</v>
      </c>
      <c r="AU143" s="260" t="s">
        <v>87</v>
      </c>
      <c r="AV143" s="14" t="s">
        <v>87</v>
      </c>
      <c r="AW143" s="14" t="s">
        <v>34</v>
      </c>
      <c r="AX143" s="14" t="s">
        <v>79</v>
      </c>
      <c r="AY143" s="260" t="s">
        <v>135</v>
      </c>
    </row>
    <row r="144" s="15" customFormat="1">
      <c r="A144" s="15"/>
      <c r="B144" s="261"/>
      <c r="C144" s="262"/>
      <c r="D144" s="241" t="s">
        <v>144</v>
      </c>
      <c r="E144" s="263" t="s">
        <v>1</v>
      </c>
      <c r="F144" s="264" t="s">
        <v>149</v>
      </c>
      <c r="G144" s="262"/>
      <c r="H144" s="265">
        <v>125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144</v>
      </c>
      <c r="AU144" s="271" t="s">
        <v>87</v>
      </c>
      <c r="AV144" s="15" t="s">
        <v>142</v>
      </c>
      <c r="AW144" s="15" t="s">
        <v>34</v>
      </c>
      <c r="AX144" s="15" t="s">
        <v>83</v>
      </c>
      <c r="AY144" s="271" t="s">
        <v>135</v>
      </c>
    </row>
    <row r="145" s="2" customFormat="1" ht="44.25" customHeight="1">
      <c r="A145" s="38"/>
      <c r="B145" s="39"/>
      <c r="C145" s="226" t="s">
        <v>167</v>
      </c>
      <c r="D145" s="226" t="s">
        <v>137</v>
      </c>
      <c r="E145" s="227" t="s">
        <v>168</v>
      </c>
      <c r="F145" s="228" t="s">
        <v>169</v>
      </c>
      <c r="G145" s="229" t="s">
        <v>140</v>
      </c>
      <c r="H145" s="230">
        <v>199.69999999999999</v>
      </c>
      <c r="I145" s="231"/>
      <c r="J145" s="232">
        <f>ROUND(I145*H145,2)</f>
        <v>0</v>
      </c>
      <c r="K145" s="228" t="s">
        <v>141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142</v>
      </c>
      <c r="AT145" s="237" t="s">
        <v>137</v>
      </c>
      <c r="AU145" s="237" t="s">
        <v>87</v>
      </c>
      <c r="AY145" s="17" t="s">
        <v>135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142</v>
      </c>
      <c r="BM145" s="237" t="s">
        <v>170</v>
      </c>
    </row>
    <row r="146" s="14" customFormat="1">
      <c r="A146" s="14"/>
      <c r="B146" s="250"/>
      <c r="C146" s="251"/>
      <c r="D146" s="241" t="s">
        <v>144</v>
      </c>
      <c r="E146" s="252" t="s">
        <v>1</v>
      </c>
      <c r="F146" s="253" t="s">
        <v>171</v>
      </c>
      <c r="G146" s="251"/>
      <c r="H146" s="254">
        <v>74.700000000000003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144</v>
      </c>
      <c r="AU146" s="260" t="s">
        <v>87</v>
      </c>
      <c r="AV146" s="14" t="s">
        <v>87</v>
      </c>
      <c r="AW146" s="14" t="s">
        <v>34</v>
      </c>
      <c r="AX146" s="14" t="s">
        <v>79</v>
      </c>
      <c r="AY146" s="260" t="s">
        <v>135</v>
      </c>
    </row>
    <row r="147" s="14" customFormat="1">
      <c r="A147" s="14"/>
      <c r="B147" s="250"/>
      <c r="C147" s="251"/>
      <c r="D147" s="241" t="s">
        <v>144</v>
      </c>
      <c r="E147" s="252" t="s">
        <v>1</v>
      </c>
      <c r="F147" s="253" t="s">
        <v>172</v>
      </c>
      <c r="G147" s="251"/>
      <c r="H147" s="254">
        <v>74.700000000000003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144</v>
      </c>
      <c r="AU147" s="260" t="s">
        <v>87</v>
      </c>
      <c r="AV147" s="14" t="s">
        <v>87</v>
      </c>
      <c r="AW147" s="14" t="s">
        <v>34</v>
      </c>
      <c r="AX147" s="14" t="s">
        <v>79</v>
      </c>
      <c r="AY147" s="260" t="s">
        <v>135</v>
      </c>
    </row>
    <row r="148" s="14" customFormat="1">
      <c r="A148" s="14"/>
      <c r="B148" s="250"/>
      <c r="C148" s="251"/>
      <c r="D148" s="241" t="s">
        <v>144</v>
      </c>
      <c r="E148" s="252" t="s">
        <v>1</v>
      </c>
      <c r="F148" s="253" t="s">
        <v>173</v>
      </c>
      <c r="G148" s="251"/>
      <c r="H148" s="254">
        <v>37.5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144</v>
      </c>
      <c r="AU148" s="260" t="s">
        <v>87</v>
      </c>
      <c r="AV148" s="14" t="s">
        <v>87</v>
      </c>
      <c r="AW148" s="14" t="s">
        <v>34</v>
      </c>
      <c r="AX148" s="14" t="s">
        <v>79</v>
      </c>
      <c r="AY148" s="260" t="s">
        <v>135</v>
      </c>
    </row>
    <row r="149" s="14" customFormat="1">
      <c r="A149" s="14"/>
      <c r="B149" s="250"/>
      <c r="C149" s="251"/>
      <c r="D149" s="241" t="s">
        <v>144</v>
      </c>
      <c r="E149" s="252" t="s">
        <v>1</v>
      </c>
      <c r="F149" s="253" t="s">
        <v>174</v>
      </c>
      <c r="G149" s="251"/>
      <c r="H149" s="254">
        <v>12.800000000000001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144</v>
      </c>
      <c r="AU149" s="260" t="s">
        <v>87</v>
      </c>
      <c r="AV149" s="14" t="s">
        <v>87</v>
      </c>
      <c r="AW149" s="14" t="s">
        <v>34</v>
      </c>
      <c r="AX149" s="14" t="s">
        <v>79</v>
      </c>
      <c r="AY149" s="260" t="s">
        <v>135</v>
      </c>
    </row>
    <row r="150" s="15" customFormat="1">
      <c r="A150" s="15"/>
      <c r="B150" s="261"/>
      <c r="C150" s="262"/>
      <c r="D150" s="241" t="s">
        <v>144</v>
      </c>
      <c r="E150" s="263" t="s">
        <v>1</v>
      </c>
      <c r="F150" s="264" t="s">
        <v>149</v>
      </c>
      <c r="G150" s="262"/>
      <c r="H150" s="265">
        <v>199.69999999999999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1" t="s">
        <v>144</v>
      </c>
      <c r="AU150" s="271" t="s">
        <v>87</v>
      </c>
      <c r="AV150" s="15" t="s">
        <v>142</v>
      </c>
      <c r="AW150" s="15" t="s">
        <v>34</v>
      </c>
      <c r="AX150" s="15" t="s">
        <v>83</v>
      </c>
      <c r="AY150" s="271" t="s">
        <v>135</v>
      </c>
    </row>
    <row r="151" s="2" customFormat="1">
      <c r="A151" s="38"/>
      <c r="B151" s="39"/>
      <c r="C151" s="226" t="s">
        <v>175</v>
      </c>
      <c r="D151" s="226" t="s">
        <v>137</v>
      </c>
      <c r="E151" s="227" t="s">
        <v>176</v>
      </c>
      <c r="F151" s="228" t="s">
        <v>177</v>
      </c>
      <c r="G151" s="229" t="s">
        <v>140</v>
      </c>
      <c r="H151" s="230">
        <v>125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142</v>
      </c>
      <c r="AT151" s="237" t="s">
        <v>137</v>
      </c>
      <c r="AU151" s="237" t="s">
        <v>87</v>
      </c>
      <c r="AY151" s="17" t="s">
        <v>135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142</v>
      </c>
      <c r="BM151" s="237" t="s">
        <v>178</v>
      </c>
    </row>
    <row r="152" s="14" customFormat="1">
      <c r="A152" s="14"/>
      <c r="B152" s="250"/>
      <c r="C152" s="251"/>
      <c r="D152" s="241" t="s">
        <v>144</v>
      </c>
      <c r="E152" s="252" t="s">
        <v>1</v>
      </c>
      <c r="F152" s="253" t="s">
        <v>179</v>
      </c>
      <c r="G152" s="251"/>
      <c r="H152" s="254">
        <v>125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144</v>
      </c>
      <c r="AU152" s="260" t="s">
        <v>87</v>
      </c>
      <c r="AV152" s="14" t="s">
        <v>87</v>
      </c>
      <c r="AW152" s="14" t="s">
        <v>34</v>
      </c>
      <c r="AX152" s="14" t="s">
        <v>83</v>
      </c>
      <c r="AY152" s="260" t="s">
        <v>135</v>
      </c>
    </row>
    <row r="153" s="2" customFormat="1" ht="55.5" customHeight="1">
      <c r="A153" s="38"/>
      <c r="B153" s="39"/>
      <c r="C153" s="226" t="s">
        <v>180</v>
      </c>
      <c r="D153" s="226" t="s">
        <v>137</v>
      </c>
      <c r="E153" s="227" t="s">
        <v>181</v>
      </c>
      <c r="F153" s="228" t="s">
        <v>182</v>
      </c>
      <c r="G153" s="229" t="s">
        <v>183</v>
      </c>
      <c r="H153" s="230">
        <v>100</v>
      </c>
      <c r="I153" s="231"/>
      <c r="J153" s="232">
        <f>ROUND(I153*H153,2)</f>
        <v>0</v>
      </c>
      <c r="K153" s="228" t="s">
        <v>141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142</v>
      </c>
      <c r="AT153" s="237" t="s">
        <v>137</v>
      </c>
      <c r="AU153" s="237" t="s">
        <v>87</v>
      </c>
      <c r="AY153" s="17" t="s">
        <v>135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142</v>
      </c>
      <c r="BM153" s="237" t="s">
        <v>184</v>
      </c>
    </row>
    <row r="154" s="14" customFormat="1">
      <c r="A154" s="14"/>
      <c r="B154" s="250"/>
      <c r="C154" s="251"/>
      <c r="D154" s="241" t="s">
        <v>144</v>
      </c>
      <c r="E154" s="252" t="s">
        <v>1</v>
      </c>
      <c r="F154" s="253" t="s">
        <v>185</v>
      </c>
      <c r="G154" s="251"/>
      <c r="H154" s="254">
        <v>100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144</v>
      </c>
      <c r="AU154" s="260" t="s">
        <v>87</v>
      </c>
      <c r="AV154" s="14" t="s">
        <v>87</v>
      </c>
      <c r="AW154" s="14" t="s">
        <v>34</v>
      </c>
      <c r="AX154" s="14" t="s">
        <v>83</v>
      </c>
      <c r="AY154" s="260" t="s">
        <v>135</v>
      </c>
    </row>
    <row r="155" s="2" customFormat="1">
      <c r="A155" s="38"/>
      <c r="B155" s="39"/>
      <c r="C155" s="226" t="s">
        <v>186</v>
      </c>
      <c r="D155" s="226" t="s">
        <v>137</v>
      </c>
      <c r="E155" s="227" t="s">
        <v>187</v>
      </c>
      <c r="F155" s="228" t="s">
        <v>188</v>
      </c>
      <c r="G155" s="229" t="s">
        <v>183</v>
      </c>
      <c r="H155" s="230">
        <v>100</v>
      </c>
      <c r="I155" s="231"/>
      <c r="J155" s="232">
        <f>ROUND(I155*H155,2)</f>
        <v>0</v>
      </c>
      <c r="K155" s="228" t="s">
        <v>141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142</v>
      </c>
      <c r="AT155" s="237" t="s">
        <v>137</v>
      </c>
      <c r="AU155" s="237" t="s">
        <v>87</v>
      </c>
      <c r="AY155" s="17" t="s">
        <v>135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142</v>
      </c>
      <c r="BM155" s="237" t="s">
        <v>189</v>
      </c>
    </row>
    <row r="156" s="14" customFormat="1">
      <c r="A156" s="14"/>
      <c r="B156" s="250"/>
      <c r="C156" s="251"/>
      <c r="D156" s="241" t="s">
        <v>144</v>
      </c>
      <c r="E156" s="252" t="s">
        <v>1</v>
      </c>
      <c r="F156" s="253" t="s">
        <v>185</v>
      </c>
      <c r="G156" s="251"/>
      <c r="H156" s="254">
        <v>100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144</v>
      </c>
      <c r="AU156" s="260" t="s">
        <v>87</v>
      </c>
      <c r="AV156" s="14" t="s">
        <v>87</v>
      </c>
      <c r="AW156" s="14" t="s">
        <v>34</v>
      </c>
      <c r="AX156" s="14" t="s">
        <v>83</v>
      </c>
      <c r="AY156" s="260" t="s">
        <v>135</v>
      </c>
    </row>
    <row r="157" s="2" customFormat="1" ht="16.5" customHeight="1">
      <c r="A157" s="38"/>
      <c r="B157" s="39"/>
      <c r="C157" s="272" t="s">
        <v>190</v>
      </c>
      <c r="D157" s="272" t="s">
        <v>191</v>
      </c>
      <c r="E157" s="273" t="s">
        <v>192</v>
      </c>
      <c r="F157" s="274" t="s">
        <v>193</v>
      </c>
      <c r="G157" s="275" t="s">
        <v>194</v>
      </c>
      <c r="H157" s="276">
        <v>2.5</v>
      </c>
      <c r="I157" s="277"/>
      <c r="J157" s="278">
        <f>ROUND(I157*H157,2)</f>
        <v>0</v>
      </c>
      <c r="K157" s="274" t="s">
        <v>141</v>
      </c>
      <c r="L157" s="279"/>
      <c r="M157" s="280" t="s">
        <v>1</v>
      </c>
      <c r="N157" s="281" t="s">
        <v>44</v>
      </c>
      <c r="O157" s="91"/>
      <c r="P157" s="235">
        <f>O157*H157</f>
        <v>0</v>
      </c>
      <c r="Q157" s="235">
        <v>0.001</v>
      </c>
      <c r="R157" s="235">
        <f>Q157*H157</f>
        <v>0.0025000000000000001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195</v>
      </c>
      <c r="AT157" s="237" t="s">
        <v>191</v>
      </c>
      <c r="AU157" s="237" t="s">
        <v>87</v>
      </c>
      <c r="AY157" s="17" t="s">
        <v>135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142</v>
      </c>
      <c r="BM157" s="237" t="s">
        <v>196</v>
      </c>
    </row>
    <row r="158" s="14" customFormat="1">
      <c r="A158" s="14"/>
      <c r="B158" s="250"/>
      <c r="C158" s="251"/>
      <c r="D158" s="241" t="s">
        <v>144</v>
      </c>
      <c r="E158" s="251"/>
      <c r="F158" s="253" t="s">
        <v>197</v>
      </c>
      <c r="G158" s="251"/>
      <c r="H158" s="254">
        <v>2.5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144</v>
      </c>
      <c r="AU158" s="260" t="s">
        <v>87</v>
      </c>
      <c r="AV158" s="14" t="s">
        <v>87</v>
      </c>
      <c r="AW158" s="14" t="s">
        <v>4</v>
      </c>
      <c r="AX158" s="14" t="s">
        <v>83</v>
      </c>
      <c r="AY158" s="260" t="s">
        <v>135</v>
      </c>
    </row>
    <row r="159" s="2" customFormat="1" ht="33" customHeight="1">
      <c r="A159" s="38"/>
      <c r="B159" s="39"/>
      <c r="C159" s="226" t="s">
        <v>198</v>
      </c>
      <c r="D159" s="226" t="s">
        <v>137</v>
      </c>
      <c r="E159" s="227" t="s">
        <v>199</v>
      </c>
      <c r="F159" s="228" t="s">
        <v>200</v>
      </c>
      <c r="G159" s="229" t="s">
        <v>201</v>
      </c>
      <c r="H159" s="230">
        <v>80</v>
      </c>
      <c r="I159" s="231"/>
      <c r="J159" s="232">
        <f>ROUND(I159*H159,2)</f>
        <v>0</v>
      </c>
      <c r="K159" s="228" t="s">
        <v>141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0.01125</v>
      </c>
      <c r="R159" s="235">
        <f>Q159*H159</f>
        <v>0.89999999999999991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142</v>
      </c>
      <c r="AT159" s="237" t="s">
        <v>137</v>
      </c>
      <c r="AU159" s="237" t="s">
        <v>87</v>
      </c>
      <c r="AY159" s="17" t="s">
        <v>135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142</v>
      </c>
      <c r="BM159" s="237" t="s">
        <v>202</v>
      </c>
    </row>
    <row r="160" s="14" customFormat="1">
      <c r="A160" s="14"/>
      <c r="B160" s="250"/>
      <c r="C160" s="251"/>
      <c r="D160" s="241" t="s">
        <v>144</v>
      </c>
      <c r="E160" s="252" t="s">
        <v>1</v>
      </c>
      <c r="F160" s="253" t="s">
        <v>203</v>
      </c>
      <c r="G160" s="251"/>
      <c r="H160" s="254">
        <v>40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144</v>
      </c>
      <c r="AU160" s="260" t="s">
        <v>87</v>
      </c>
      <c r="AV160" s="14" t="s">
        <v>87</v>
      </c>
      <c r="AW160" s="14" t="s">
        <v>34</v>
      </c>
      <c r="AX160" s="14" t="s">
        <v>79</v>
      </c>
      <c r="AY160" s="260" t="s">
        <v>135</v>
      </c>
    </row>
    <row r="161" s="14" customFormat="1">
      <c r="A161" s="14"/>
      <c r="B161" s="250"/>
      <c r="C161" s="251"/>
      <c r="D161" s="241" t="s">
        <v>144</v>
      </c>
      <c r="E161" s="252" t="s">
        <v>1</v>
      </c>
      <c r="F161" s="253" t="s">
        <v>204</v>
      </c>
      <c r="G161" s="251"/>
      <c r="H161" s="254">
        <v>40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144</v>
      </c>
      <c r="AU161" s="260" t="s">
        <v>87</v>
      </c>
      <c r="AV161" s="14" t="s">
        <v>87</v>
      </c>
      <c r="AW161" s="14" t="s">
        <v>34</v>
      </c>
      <c r="AX161" s="14" t="s">
        <v>79</v>
      </c>
      <c r="AY161" s="260" t="s">
        <v>135</v>
      </c>
    </row>
    <row r="162" s="15" customFormat="1">
      <c r="A162" s="15"/>
      <c r="B162" s="261"/>
      <c r="C162" s="262"/>
      <c r="D162" s="241" t="s">
        <v>144</v>
      </c>
      <c r="E162" s="263" t="s">
        <v>1</v>
      </c>
      <c r="F162" s="264" t="s">
        <v>149</v>
      </c>
      <c r="G162" s="262"/>
      <c r="H162" s="265">
        <v>80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1" t="s">
        <v>144</v>
      </c>
      <c r="AU162" s="271" t="s">
        <v>87</v>
      </c>
      <c r="AV162" s="15" t="s">
        <v>142</v>
      </c>
      <c r="AW162" s="15" t="s">
        <v>34</v>
      </c>
      <c r="AX162" s="15" t="s">
        <v>83</v>
      </c>
      <c r="AY162" s="271" t="s">
        <v>135</v>
      </c>
    </row>
    <row r="163" s="2" customFormat="1" ht="44.25" customHeight="1">
      <c r="A163" s="38"/>
      <c r="B163" s="39"/>
      <c r="C163" s="226" t="s">
        <v>205</v>
      </c>
      <c r="D163" s="226" t="s">
        <v>137</v>
      </c>
      <c r="E163" s="227" t="s">
        <v>206</v>
      </c>
      <c r="F163" s="228" t="s">
        <v>207</v>
      </c>
      <c r="G163" s="229" t="s">
        <v>208</v>
      </c>
      <c r="H163" s="230">
        <v>2</v>
      </c>
      <c r="I163" s="231"/>
      <c r="J163" s="232">
        <f>ROUND(I163*H163,2)</f>
        <v>0</v>
      </c>
      <c r="K163" s="228" t="s">
        <v>141</v>
      </c>
      <c r="L163" s="44"/>
      <c r="M163" s="233" t="s">
        <v>1</v>
      </c>
      <c r="N163" s="234" t="s">
        <v>44</v>
      </c>
      <c r="O163" s="91"/>
      <c r="P163" s="235">
        <f>O163*H163</f>
        <v>0</v>
      </c>
      <c r="Q163" s="235">
        <v>0.01281</v>
      </c>
      <c r="R163" s="235">
        <f>Q163*H163</f>
        <v>0.02562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142</v>
      </c>
      <c r="AT163" s="237" t="s">
        <v>137</v>
      </c>
      <c r="AU163" s="237" t="s">
        <v>87</v>
      </c>
      <c r="AY163" s="17" t="s">
        <v>135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142</v>
      </c>
      <c r="BM163" s="237" t="s">
        <v>209</v>
      </c>
    </row>
    <row r="164" s="14" customFormat="1">
      <c r="A164" s="14"/>
      <c r="B164" s="250"/>
      <c r="C164" s="251"/>
      <c r="D164" s="241" t="s">
        <v>144</v>
      </c>
      <c r="E164" s="252" t="s">
        <v>1</v>
      </c>
      <c r="F164" s="253" t="s">
        <v>210</v>
      </c>
      <c r="G164" s="251"/>
      <c r="H164" s="254">
        <v>2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144</v>
      </c>
      <c r="AU164" s="260" t="s">
        <v>87</v>
      </c>
      <c r="AV164" s="14" t="s">
        <v>87</v>
      </c>
      <c r="AW164" s="14" t="s">
        <v>34</v>
      </c>
      <c r="AX164" s="14" t="s">
        <v>83</v>
      </c>
      <c r="AY164" s="260" t="s">
        <v>135</v>
      </c>
    </row>
    <row r="165" s="2" customFormat="1" ht="44.25" customHeight="1">
      <c r="A165" s="38"/>
      <c r="B165" s="39"/>
      <c r="C165" s="226" t="s">
        <v>211</v>
      </c>
      <c r="D165" s="226" t="s">
        <v>137</v>
      </c>
      <c r="E165" s="227" t="s">
        <v>212</v>
      </c>
      <c r="F165" s="228" t="s">
        <v>213</v>
      </c>
      <c r="G165" s="229" t="s">
        <v>208</v>
      </c>
      <c r="H165" s="230">
        <v>2</v>
      </c>
      <c r="I165" s="231"/>
      <c r="J165" s="232">
        <f>ROUND(I165*H165,2)</f>
        <v>0</v>
      </c>
      <c r="K165" s="228" t="s">
        <v>141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0.02989</v>
      </c>
      <c r="R165" s="235">
        <f>Q165*H165</f>
        <v>0.05978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142</v>
      </c>
      <c r="AT165" s="237" t="s">
        <v>137</v>
      </c>
      <c r="AU165" s="237" t="s">
        <v>87</v>
      </c>
      <c r="AY165" s="17" t="s">
        <v>135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142</v>
      </c>
      <c r="BM165" s="237" t="s">
        <v>214</v>
      </c>
    </row>
    <row r="166" s="14" customFormat="1">
      <c r="A166" s="14"/>
      <c r="B166" s="250"/>
      <c r="C166" s="251"/>
      <c r="D166" s="241" t="s">
        <v>144</v>
      </c>
      <c r="E166" s="252" t="s">
        <v>1</v>
      </c>
      <c r="F166" s="253" t="s">
        <v>215</v>
      </c>
      <c r="G166" s="251"/>
      <c r="H166" s="254">
        <v>2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144</v>
      </c>
      <c r="AU166" s="260" t="s">
        <v>87</v>
      </c>
      <c r="AV166" s="14" t="s">
        <v>87</v>
      </c>
      <c r="AW166" s="14" t="s">
        <v>34</v>
      </c>
      <c r="AX166" s="14" t="s">
        <v>83</v>
      </c>
      <c r="AY166" s="260" t="s">
        <v>135</v>
      </c>
    </row>
    <row r="167" s="12" customFormat="1" ht="22.8" customHeight="1">
      <c r="A167" s="12"/>
      <c r="B167" s="210"/>
      <c r="C167" s="211"/>
      <c r="D167" s="212" t="s">
        <v>78</v>
      </c>
      <c r="E167" s="224" t="s">
        <v>160</v>
      </c>
      <c r="F167" s="224" t="s">
        <v>216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SUM(P168:P169)</f>
        <v>0</v>
      </c>
      <c r="Q167" s="218"/>
      <c r="R167" s="219">
        <f>SUM(R168:R169)</f>
        <v>5.1059999999999999</v>
      </c>
      <c r="S167" s="218"/>
      <c r="T167" s="22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83</v>
      </c>
      <c r="AT167" s="222" t="s">
        <v>78</v>
      </c>
      <c r="AU167" s="222" t="s">
        <v>83</v>
      </c>
      <c r="AY167" s="221" t="s">
        <v>135</v>
      </c>
      <c r="BK167" s="223">
        <f>SUM(BK168:BK169)</f>
        <v>0</v>
      </c>
    </row>
    <row r="168" s="2" customFormat="1">
      <c r="A168" s="38"/>
      <c r="B168" s="39"/>
      <c r="C168" s="226" t="s">
        <v>8</v>
      </c>
      <c r="D168" s="226" t="s">
        <v>137</v>
      </c>
      <c r="E168" s="227" t="s">
        <v>217</v>
      </c>
      <c r="F168" s="228" t="s">
        <v>218</v>
      </c>
      <c r="G168" s="229" t="s">
        <v>140</v>
      </c>
      <c r="H168" s="230">
        <v>3.4500000000000002</v>
      </c>
      <c r="I168" s="231"/>
      <c r="J168" s="232">
        <f>ROUND(I168*H168,2)</f>
        <v>0</v>
      </c>
      <c r="K168" s="228" t="s">
        <v>141</v>
      </c>
      <c r="L168" s="44"/>
      <c r="M168" s="233" t="s">
        <v>1</v>
      </c>
      <c r="N168" s="234" t="s">
        <v>44</v>
      </c>
      <c r="O168" s="91"/>
      <c r="P168" s="235">
        <f>O168*H168</f>
        <v>0</v>
      </c>
      <c r="Q168" s="235">
        <v>1.48</v>
      </c>
      <c r="R168" s="235">
        <f>Q168*H168</f>
        <v>5.1059999999999999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142</v>
      </c>
      <c r="AT168" s="237" t="s">
        <v>137</v>
      </c>
      <c r="AU168" s="237" t="s">
        <v>87</v>
      </c>
      <c r="AY168" s="17" t="s">
        <v>135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142</v>
      </c>
      <c r="BM168" s="237" t="s">
        <v>219</v>
      </c>
    </row>
    <row r="169" s="14" customFormat="1">
      <c r="A169" s="14"/>
      <c r="B169" s="250"/>
      <c r="C169" s="251"/>
      <c r="D169" s="241" t="s">
        <v>144</v>
      </c>
      <c r="E169" s="252" t="s">
        <v>1</v>
      </c>
      <c r="F169" s="253" t="s">
        <v>220</v>
      </c>
      <c r="G169" s="251"/>
      <c r="H169" s="254">
        <v>3.4500000000000002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144</v>
      </c>
      <c r="AU169" s="260" t="s">
        <v>87</v>
      </c>
      <c r="AV169" s="14" t="s">
        <v>87</v>
      </c>
      <c r="AW169" s="14" t="s">
        <v>34</v>
      </c>
      <c r="AX169" s="14" t="s">
        <v>83</v>
      </c>
      <c r="AY169" s="260" t="s">
        <v>135</v>
      </c>
    </row>
    <row r="170" s="12" customFormat="1" ht="22.8" customHeight="1">
      <c r="A170" s="12"/>
      <c r="B170" s="210"/>
      <c r="C170" s="211"/>
      <c r="D170" s="212" t="s">
        <v>78</v>
      </c>
      <c r="E170" s="224" t="s">
        <v>180</v>
      </c>
      <c r="F170" s="224" t="s">
        <v>221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SUM(P171:P172)</f>
        <v>0</v>
      </c>
      <c r="Q170" s="218"/>
      <c r="R170" s="219">
        <f>SUM(R171:R172)</f>
        <v>0</v>
      </c>
      <c r="S170" s="218"/>
      <c r="T170" s="220">
        <f>SUM(T171:T172)</f>
        <v>160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78</v>
      </c>
      <c r="AU170" s="222" t="s">
        <v>83</v>
      </c>
      <c r="AY170" s="221" t="s">
        <v>135</v>
      </c>
      <c r="BK170" s="223">
        <f>SUM(BK171:BK172)</f>
        <v>0</v>
      </c>
    </row>
    <row r="171" s="2" customFormat="1">
      <c r="A171" s="38"/>
      <c r="B171" s="39"/>
      <c r="C171" s="226" t="s">
        <v>222</v>
      </c>
      <c r="D171" s="226" t="s">
        <v>137</v>
      </c>
      <c r="E171" s="227" t="s">
        <v>223</v>
      </c>
      <c r="F171" s="228" t="s">
        <v>224</v>
      </c>
      <c r="G171" s="229" t="s">
        <v>183</v>
      </c>
      <c r="H171" s="230">
        <v>8000</v>
      </c>
      <c r="I171" s="231"/>
      <c r="J171" s="232">
        <f>ROUND(I171*H171,2)</f>
        <v>0</v>
      </c>
      <c r="K171" s="228" t="s">
        <v>141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0.02</v>
      </c>
      <c r="T171" s="236">
        <f>S171*H171</f>
        <v>160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142</v>
      </c>
      <c r="AT171" s="237" t="s">
        <v>137</v>
      </c>
      <c r="AU171" s="237" t="s">
        <v>87</v>
      </c>
      <c r="AY171" s="17" t="s">
        <v>135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142</v>
      </c>
      <c r="BM171" s="237" t="s">
        <v>225</v>
      </c>
    </row>
    <row r="172" s="14" customFormat="1">
      <c r="A172" s="14"/>
      <c r="B172" s="250"/>
      <c r="C172" s="251"/>
      <c r="D172" s="241" t="s">
        <v>144</v>
      </c>
      <c r="E172" s="252" t="s">
        <v>1</v>
      </c>
      <c r="F172" s="253" t="s">
        <v>226</v>
      </c>
      <c r="G172" s="251"/>
      <c r="H172" s="254">
        <v>8000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144</v>
      </c>
      <c r="AU172" s="260" t="s">
        <v>87</v>
      </c>
      <c r="AV172" s="14" t="s">
        <v>87</v>
      </c>
      <c r="AW172" s="14" t="s">
        <v>34</v>
      </c>
      <c r="AX172" s="14" t="s">
        <v>83</v>
      </c>
      <c r="AY172" s="260" t="s">
        <v>135</v>
      </c>
    </row>
    <row r="173" s="12" customFormat="1" ht="22.8" customHeight="1">
      <c r="A173" s="12"/>
      <c r="B173" s="210"/>
      <c r="C173" s="211"/>
      <c r="D173" s="212" t="s">
        <v>78</v>
      </c>
      <c r="E173" s="224" t="s">
        <v>227</v>
      </c>
      <c r="F173" s="224" t="s">
        <v>228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P174</f>
        <v>0</v>
      </c>
      <c r="Q173" s="218"/>
      <c r="R173" s="219">
        <f>R174</f>
        <v>0</v>
      </c>
      <c r="S173" s="218"/>
      <c r="T173" s="22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83</v>
      </c>
      <c r="AT173" s="222" t="s">
        <v>78</v>
      </c>
      <c r="AU173" s="222" t="s">
        <v>83</v>
      </c>
      <c r="AY173" s="221" t="s">
        <v>135</v>
      </c>
      <c r="BK173" s="223">
        <f>BK174</f>
        <v>0</v>
      </c>
    </row>
    <row r="174" s="2" customFormat="1" ht="33" customHeight="1">
      <c r="A174" s="38"/>
      <c r="B174" s="39"/>
      <c r="C174" s="226" t="s">
        <v>229</v>
      </c>
      <c r="D174" s="226" t="s">
        <v>137</v>
      </c>
      <c r="E174" s="227" t="s">
        <v>230</v>
      </c>
      <c r="F174" s="228" t="s">
        <v>231</v>
      </c>
      <c r="G174" s="229" t="s">
        <v>232</v>
      </c>
      <c r="H174" s="230">
        <v>6.0940000000000003</v>
      </c>
      <c r="I174" s="231"/>
      <c r="J174" s="232">
        <f>ROUND(I174*H174,2)</f>
        <v>0</v>
      </c>
      <c r="K174" s="228" t="s">
        <v>141</v>
      </c>
      <c r="L174" s="44"/>
      <c r="M174" s="282" t="s">
        <v>1</v>
      </c>
      <c r="N174" s="283" t="s">
        <v>44</v>
      </c>
      <c r="O174" s="284"/>
      <c r="P174" s="285">
        <f>O174*H174</f>
        <v>0</v>
      </c>
      <c r="Q174" s="285">
        <v>0</v>
      </c>
      <c r="R174" s="285">
        <f>Q174*H174</f>
        <v>0</v>
      </c>
      <c r="S174" s="285">
        <v>0</v>
      </c>
      <c r="T174" s="28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142</v>
      </c>
      <c r="AT174" s="237" t="s">
        <v>137</v>
      </c>
      <c r="AU174" s="237" t="s">
        <v>87</v>
      </c>
      <c r="AY174" s="17" t="s">
        <v>135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142</v>
      </c>
      <c r="BM174" s="237" t="s">
        <v>233</v>
      </c>
    </row>
    <row r="175" s="2" customFormat="1" ht="6.96" customHeight="1">
      <c r="A175" s="38"/>
      <c r="B175" s="66"/>
      <c r="C175" s="67"/>
      <c r="D175" s="67"/>
      <c r="E175" s="67"/>
      <c r="F175" s="67"/>
      <c r="G175" s="67"/>
      <c r="H175" s="67"/>
      <c r="I175" s="67"/>
      <c r="J175" s="67"/>
      <c r="K175" s="67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quUbeYuRoaNWBJCpIlVD8gMQPaFdqcKehhUVK8GOkMJvL2vpL3wUUGUy+hgJQAx+KKYkHXwXLHZ9j9eowM3Gyg==" hashValue="wkWDViP1DSxl7HfaEIfotMJbEDDl3m1szyO9p1WzigHh9z2COkFfkWVfCiCo3iuAIrWCdRbKpupma7zA+UVo4g==" algorithmName="SHA-512" password="CC35"/>
  <autoFilter ref="C124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Šembera, Český Brod, odstranění  nánosů v intavilánu ř. km  15,940 - 16,920</v>
      </c>
      <c r="F7" s="150"/>
      <c r="G7" s="150"/>
      <c r="H7" s="150"/>
      <c r="L7" s="20"/>
    </row>
    <row r="8" s="1" customFormat="1" ht="12" customHeight="1">
      <c r="B8" s="20"/>
      <c r="D8" s="150" t="s">
        <v>105</v>
      </c>
      <c r="L8" s="20"/>
    </row>
    <row r="9" s="2" customFormat="1" ht="16.5" customHeight="1">
      <c r="A9" s="38"/>
      <c r="B9" s="44"/>
      <c r="C9" s="38"/>
      <c r="D9" s="38"/>
      <c r="E9" s="151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234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20.1.2021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4"/>
      <c r="B29" s="155"/>
      <c r="C29" s="154"/>
      <c r="D29" s="154"/>
      <c r="E29" s="156" t="s">
        <v>109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ROUND((SUM(BE125:BE159)),  2)</f>
        <v>0</v>
      </c>
      <c r="G35" s="38"/>
      <c r="H35" s="38"/>
      <c r="I35" s="164">
        <v>0.20999999999999999</v>
      </c>
      <c r="J35" s="163">
        <f>ROUND(((SUM(BE125:BE159))*I35),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ROUND((SUM(BF125:BF159)),  2)</f>
        <v>0</v>
      </c>
      <c r="G36" s="38"/>
      <c r="H36" s="38"/>
      <c r="I36" s="164">
        <v>0.14999999999999999</v>
      </c>
      <c r="J36" s="163">
        <f>ROUND(((SUM(BF125:BF159))*I36),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ROUND((SUM(BG125:BG159)),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ROUND((SUM(BH125:BH159)),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ROUND((SUM(BI125:BI159)),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Šembera, Český Brod, odstranění  nánosů v intavilánu ř. km  15,940 - 16,920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1.2 - SO 1.2  Úsek 2 mezi  stavidlem u pivovaru a ul. Sadová (290,0 m)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Brod</v>
      </c>
      <c r="G91" s="40"/>
      <c r="H91" s="40"/>
      <c r="I91" s="32" t="s">
        <v>24</v>
      </c>
      <c r="J91" s="79" t="str">
        <f>IF(J14="","",J14)</f>
        <v>20.1.2021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 Víta Nejedlého 951,HK3</v>
      </c>
      <c r="G93" s="40"/>
      <c r="H93" s="40"/>
      <c r="I93" s="32" t="s">
        <v>32</v>
      </c>
      <c r="J93" s="36" t="str">
        <f>E23</f>
        <v>Multiaqua s.r.o., Veverkova 1343,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Šárka Volfová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117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118</v>
      </c>
      <c r="E102" s="196"/>
      <c r="F102" s="196"/>
      <c r="G102" s="196"/>
      <c r="H102" s="196"/>
      <c r="I102" s="196"/>
      <c r="J102" s="197">
        <f>J155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119</v>
      </c>
      <c r="E103" s="196"/>
      <c r="F103" s="196"/>
      <c r="G103" s="196"/>
      <c r="H103" s="196"/>
      <c r="I103" s="196"/>
      <c r="J103" s="197">
        <f>J158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 xml:space="preserve">Šembera, Český Brod, odstranění  nánosů v intavilánu ř. km  15,940 - 16,920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106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 xml:space="preserve">1.2 - SO 1.2  Úsek 2 mezi  stavidlem u pivovaru a ul. Sadová (290,0 m)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F14</f>
        <v>Český Brod</v>
      </c>
      <c r="G119" s="40"/>
      <c r="H119" s="40"/>
      <c r="I119" s="32" t="s">
        <v>24</v>
      </c>
      <c r="J119" s="79" t="str">
        <f>IF(J14="","",J14)</f>
        <v>20.1.2021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26</v>
      </c>
      <c r="D121" s="40"/>
      <c r="E121" s="40"/>
      <c r="F121" s="27" t="str">
        <f>E17</f>
        <v>Povodí Labe, státní podnik, Víta Nejedlého 951,HK3</v>
      </c>
      <c r="G121" s="40"/>
      <c r="H121" s="40"/>
      <c r="I121" s="32" t="s">
        <v>32</v>
      </c>
      <c r="J121" s="36" t="str">
        <f>E23</f>
        <v>Multiaqua s.r.o., Veverkova 1343, Hradec Králové 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>Ing. Šárka Volfová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121</v>
      </c>
      <c r="D124" s="202" t="s">
        <v>64</v>
      </c>
      <c r="E124" s="202" t="s">
        <v>60</v>
      </c>
      <c r="F124" s="202" t="s">
        <v>61</v>
      </c>
      <c r="G124" s="202" t="s">
        <v>122</v>
      </c>
      <c r="H124" s="202" t="s">
        <v>123</v>
      </c>
      <c r="I124" s="202" t="s">
        <v>124</v>
      </c>
      <c r="J124" s="202" t="s">
        <v>112</v>
      </c>
      <c r="K124" s="203" t="s">
        <v>125</v>
      </c>
      <c r="L124" s="204"/>
      <c r="M124" s="100" t="s">
        <v>1</v>
      </c>
      <c r="N124" s="101" t="s">
        <v>43</v>
      </c>
      <c r="O124" s="101" t="s">
        <v>126</v>
      </c>
      <c r="P124" s="101" t="s">
        <v>127</v>
      </c>
      <c r="Q124" s="101" t="s">
        <v>128</v>
      </c>
      <c r="R124" s="101" t="s">
        <v>129</v>
      </c>
      <c r="S124" s="101" t="s">
        <v>130</v>
      </c>
      <c r="T124" s="102" t="s">
        <v>131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132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</f>
        <v>0</v>
      </c>
      <c r="Q125" s="104"/>
      <c r="R125" s="207">
        <f>R126</f>
        <v>9.2217699999999994</v>
      </c>
      <c r="S125" s="104"/>
      <c r="T125" s="208">
        <f>T126</f>
        <v>60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114</v>
      </c>
      <c r="BK125" s="209">
        <f>BK126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133</v>
      </c>
      <c r="F126" s="213" t="s">
        <v>134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P127+P152+P155+P158</f>
        <v>0</v>
      </c>
      <c r="Q126" s="218"/>
      <c r="R126" s="219">
        <f>R127+R152+R155+R158</f>
        <v>9.2217699999999994</v>
      </c>
      <c r="S126" s="218"/>
      <c r="T126" s="220">
        <f>T127+T152+T155+T158</f>
        <v>60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79</v>
      </c>
      <c r="AY126" s="221" t="s">
        <v>135</v>
      </c>
      <c r="BK126" s="223">
        <f>BK127+BK152+BK155+BK158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83</v>
      </c>
      <c r="F127" s="224" t="s">
        <v>136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SUM(P128:P151)</f>
        <v>0</v>
      </c>
      <c r="Q127" s="218"/>
      <c r="R127" s="219">
        <f>SUM(R128:R151)</f>
        <v>5.5323699999999993</v>
      </c>
      <c r="S127" s="218"/>
      <c r="T127" s="220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83</v>
      </c>
      <c r="AY127" s="221" t="s">
        <v>135</v>
      </c>
      <c r="BK127" s="223">
        <f>SUM(BK128:BK151)</f>
        <v>0</v>
      </c>
    </row>
    <row r="128" s="2" customFormat="1">
      <c r="A128" s="38"/>
      <c r="B128" s="39"/>
      <c r="C128" s="226" t="s">
        <v>83</v>
      </c>
      <c r="D128" s="226" t="s">
        <v>137</v>
      </c>
      <c r="E128" s="227" t="s">
        <v>138</v>
      </c>
      <c r="F128" s="228" t="s">
        <v>139</v>
      </c>
      <c r="G128" s="229" t="s">
        <v>140</v>
      </c>
      <c r="H128" s="230">
        <v>63.399999999999999</v>
      </c>
      <c r="I128" s="231"/>
      <c r="J128" s="232">
        <f>ROUND(I128*H128,2)</f>
        <v>0</v>
      </c>
      <c r="K128" s="228" t="s">
        <v>141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142</v>
      </c>
      <c r="AT128" s="237" t="s">
        <v>137</v>
      </c>
      <c r="AU128" s="237" t="s">
        <v>87</v>
      </c>
      <c r="AY128" s="17" t="s">
        <v>135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142</v>
      </c>
      <c r="BM128" s="237" t="s">
        <v>235</v>
      </c>
    </row>
    <row r="129" s="14" customFormat="1">
      <c r="A129" s="14"/>
      <c r="B129" s="250"/>
      <c r="C129" s="251"/>
      <c r="D129" s="241" t="s">
        <v>144</v>
      </c>
      <c r="E129" s="252" t="s">
        <v>1</v>
      </c>
      <c r="F129" s="253" t="s">
        <v>236</v>
      </c>
      <c r="G129" s="251"/>
      <c r="H129" s="254">
        <v>63.399999999999999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144</v>
      </c>
      <c r="AU129" s="260" t="s">
        <v>87</v>
      </c>
      <c r="AV129" s="14" t="s">
        <v>87</v>
      </c>
      <c r="AW129" s="14" t="s">
        <v>34</v>
      </c>
      <c r="AX129" s="14" t="s">
        <v>83</v>
      </c>
      <c r="AY129" s="260" t="s">
        <v>135</v>
      </c>
    </row>
    <row r="130" s="2" customFormat="1">
      <c r="A130" s="38"/>
      <c r="B130" s="39"/>
      <c r="C130" s="226" t="s">
        <v>87</v>
      </c>
      <c r="D130" s="226" t="s">
        <v>137</v>
      </c>
      <c r="E130" s="227" t="s">
        <v>150</v>
      </c>
      <c r="F130" s="228" t="s">
        <v>151</v>
      </c>
      <c r="G130" s="229" t="s">
        <v>140</v>
      </c>
      <c r="H130" s="230">
        <v>1</v>
      </c>
      <c r="I130" s="231"/>
      <c r="J130" s="232">
        <f>ROUND(I130*H130,2)</f>
        <v>0</v>
      </c>
      <c r="K130" s="228" t="s">
        <v>141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142</v>
      </c>
      <c r="AT130" s="237" t="s">
        <v>137</v>
      </c>
      <c r="AU130" s="237" t="s">
        <v>87</v>
      </c>
      <c r="AY130" s="17" t="s">
        <v>135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142</v>
      </c>
      <c r="BM130" s="237" t="s">
        <v>237</v>
      </c>
    </row>
    <row r="131" s="14" customFormat="1">
      <c r="A131" s="14"/>
      <c r="B131" s="250"/>
      <c r="C131" s="251"/>
      <c r="D131" s="241" t="s">
        <v>144</v>
      </c>
      <c r="E131" s="252" t="s">
        <v>1</v>
      </c>
      <c r="F131" s="253" t="s">
        <v>238</v>
      </c>
      <c r="G131" s="251"/>
      <c r="H131" s="254">
        <v>1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144</v>
      </c>
      <c r="AU131" s="260" t="s">
        <v>87</v>
      </c>
      <c r="AV131" s="14" t="s">
        <v>87</v>
      </c>
      <c r="AW131" s="14" t="s">
        <v>34</v>
      </c>
      <c r="AX131" s="14" t="s">
        <v>83</v>
      </c>
      <c r="AY131" s="260" t="s">
        <v>135</v>
      </c>
    </row>
    <row r="132" s="2" customFormat="1">
      <c r="A132" s="38"/>
      <c r="B132" s="39"/>
      <c r="C132" s="226" t="s">
        <v>155</v>
      </c>
      <c r="D132" s="226" t="s">
        <v>137</v>
      </c>
      <c r="E132" s="227" t="s">
        <v>156</v>
      </c>
      <c r="F132" s="228" t="s">
        <v>157</v>
      </c>
      <c r="G132" s="229" t="s">
        <v>140</v>
      </c>
      <c r="H132" s="230">
        <v>63.399999999999999</v>
      </c>
      <c r="I132" s="231"/>
      <c r="J132" s="232">
        <f>ROUND(I132*H132,2)</f>
        <v>0</v>
      </c>
      <c r="K132" s="228" t="s">
        <v>141</v>
      </c>
      <c r="L132" s="44"/>
      <c r="M132" s="233" t="s">
        <v>1</v>
      </c>
      <c r="N132" s="234" t="s">
        <v>44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142</v>
      </c>
      <c r="AT132" s="237" t="s">
        <v>137</v>
      </c>
      <c r="AU132" s="237" t="s">
        <v>87</v>
      </c>
      <c r="AY132" s="17" t="s">
        <v>135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142</v>
      </c>
      <c r="BM132" s="237" t="s">
        <v>239</v>
      </c>
    </row>
    <row r="133" s="14" customFormat="1">
      <c r="A133" s="14"/>
      <c r="B133" s="250"/>
      <c r="C133" s="251"/>
      <c r="D133" s="241" t="s">
        <v>144</v>
      </c>
      <c r="E133" s="252" t="s">
        <v>1</v>
      </c>
      <c r="F133" s="253" t="s">
        <v>240</v>
      </c>
      <c r="G133" s="251"/>
      <c r="H133" s="254">
        <v>63.399999999999999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144</v>
      </c>
      <c r="AU133" s="260" t="s">
        <v>87</v>
      </c>
      <c r="AV133" s="14" t="s">
        <v>87</v>
      </c>
      <c r="AW133" s="14" t="s">
        <v>34</v>
      </c>
      <c r="AX133" s="14" t="s">
        <v>83</v>
      </c>
      <c r="AY133" s="260" t="s">
        <v>135</v>
      </c>
    </row>
    <row r="134" s="2" customFormat="1">
      <c r="A134" s="38"/>
      <c r="B134" s="39"/>
      <c r="C134" s="226" t="s">
        <v>142</v>
      </c>
      <c r="D134" s="226" t="s">
        <v>137</v>
      </c>
      <c r="E134" s="227" t="s">
        <v>241</v>
      </c>
      <c r="F134" s="228" t="s">
        <v>242</v>
      </c>
      <c r="G134" s="229" t="s">
        <v>140</v>
      </c>
      <c r="H134" s="230">
        <v>63.399999999999999</v>
      </c>
      <c r="I134" s="231"/>
      <c r="J134" s="232">
        <f>ROUND(I134*H134,2)</f>
        <v>0</v>
      </c>
      <c r="K134" s="228" t="s">
        <v>141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142</v>
      </c>
      <c r="AT134" s="237" t="s">
        <v>137</v>
      </c>
      <c r="AU134" s="237" t="s">
        <v>87</v>
      </c>
      <c r="AY134" s="17" t="s">
        <v>135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142</v>
      </c>
      <c r="BM134" s="237" t="s">
        <v>243</v>
      </c>
    </row>
    <row r="135" s="14" customFormat="1">
      <c r="A135" s="14"/>
      <c r="B135" s="250"/>
      <c r="C135" s="251"/>
      <c r="D135" s="241" t="s">
        <v>144</v>
      </c>
      <c r="E135" s="252" t="s">
        <v>1</v>
      </c>
      <c r="F135" s="253" t="s">
        <v>244</v>
      </c>
      <c r="G135" s="251"/>
      <c r="H135" s="254">
        <v>63.399999999999999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144</v>
      </c>
      <c r="AU135" s="260" t="s">
        <v>87</v>
      </c>
      <c r="AV135" s="14" t="s">
        <v>87</v>
      </c>
      <c r="AW135" s="14" t="s">
        <v>34</v>
      </c>
      <c r="AX135" s="14" t="s">
        <v>83</v>
      </c>
      <c r="AY135" s="260" t="s">
        <v>135</v>
      </c>
    </row>
    <row r="136" s="2" customFormat="1" ht="44.25" customHeight="1">
      <c r="A136" s="38"/>
      <c r="B136" s="39"/>
      <c r="C136" s="226" t="s">
        <v>167</v>
      </c>
      <c r="D136" s="226" t="s">
        <v>137</v>
      </c>
      <c r="E136" s="227" t="s">
        <v>168</v>
      </c>
      <c r="F136" s="228" t="s">
        <v>169</v>
      </c>
      <c r="G136" s="229" t="s">
        <v>140</v>
      </c>
      <c r="H136" s="230">
        <v>126.8</v>
      </c>
      <c r="I136" s="231"/>
      <c r="J136" s="232">
        <f>ROUND(I136*H136,2)</f>
        <v>0</v>
      </c>
      <c r="K136" s="228" t="s">
        <v>141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142</v>
      </c>
      <c r="AT136" s="237" t="s">
        <v>137</v>
      </c>
      <c r="AU136" s="237" t="s">
        <v>87</v>
      </c>
      <c r="AY136" s="17" t="s">
        <v>135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142</v>
      </c>
      <c r="BM136" s="237" t="s">
        <v>245</v>
      </c>
    </row>
    <row r="137" s="14" customFormat="1">
      <c r="A137" s="14"/>
      <c r="B137" s="250"/>
      <c r="C137" s="251"/>
      <c r="D137" s="241" t="s">
        <v>144</v>
      </c>
      <c r="E137" s="252" t="s">
        <v>1</v>
      </c>
      <c r="F137" s="253" t="s">
        <v>246</v>
      </c>
      <c r="G137" s="251"/>
      <c r="H137" s="254">
        <v>63.399999999999999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144</v>
      </c>
      <c r="AU137" s="260" t="s">
        <v>87</v>
      </c>
      <c r="AV137" s="14" t="s">
        <v>87</v>
      </c>
      <c r="AW137" s="14" t="s">
        <v>34</v>
      </c>
      <c r="AX137" s="14" t="s">
        <v>79</v>
      </c>
      <c r="AY137" s="260" t="s">
        <v>135</v>
      </c>
    </row>
    <row r="138" s="14" customFormat="1">
      <c r="A138" s="14"/>
      <c r="B138" s="250"/>
      <c r="C138" s="251"/>
      <c r="D138" s="241" t="s">
        <v>144</v>
      </c>
      <c r="E138" s="252" t="s">
        <v>1</v>
      </c>
      <c r="F138" s="253" t="s">
        <v>247</v>
      </c>
      <c r="G138" s="251"/>
      <c r="H138" s="254">
        <v>63.399999999999999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144</v>
      </c>
      <c r="AU138" s="260" t="s">
        <v>87</v>
      </c>
      <c r="AV138" s="14" t="s">
        <v>87</v>
      </c>
      <c r="AW138" s="14" t="s">
        <v>34</v>
      </c>
      <c r="AX138" s="14" t="s">
        <v>79</v>
      </c>
      <c r="AY138" s="260" t="s">
        <v>135</v>
      </c>
    </row>
    <row r="139" s="15" customFormat="1">
      <c r="A139" s="15"/>
      <c r="B139" s="261"/>
      <c r="C139" s="262"/>
      <c r="D139" s="241" t="s">
        <v>144</v>
      </c>
      <c r="E139" s="263" t="s">
        <v>1</v>
      </c>
      <c r="F139" s="264" t="s">
        <v>149</v>
      </c>
      <c r="G139" s="262"/>
      <c r="H139" s="265">
        <v>126.8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1" t="s">
        <v>144</v>
      </c>
      <c r="AU139" s="271" t="s">
        <v>87</v>
      </c>
      <c r="AV139" s="15" t="s">
        <v>142</v>
      </c>
      <c r="AW139" s="15" t="s">
        <v>34</v>
      </c>
      <c r="AX139" s="15" t="s">
        <v>83</v>
      </c>
      <c r="AY139" s="271" t="s">
        <v>135</v>
      </c>
    </row>
    <row r="140" s="2" customFormat="1">
      <c r="A140" s="38"/>
      <c r="B140" s="39"/>
      <c r="C140" s="226" t="s">
        <v>175</v>
      </c>
      <c r="D140" s="226" t="s">
        <v>137</v>
      </c>
      <c r="E140" s="227" t="s">
        <v>176</v>
      </c>
      <c r="F140" s="228" t="s">
        <v>177</v>
      </c>
      <c r="G140" s="229" t="s">
        <v>140</v>
      </c>
      <c r="H140" s="230">
        <v>63.399999999999999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44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142</v>
      </c>
      <c r="AT140" s="237" t="s">
        <v>137</v>
      </c>
      <c r="AU140" s="237" t="s">
        <v>87</v>
      </c>
      <c r="AY140" s="17" t="s">
        <v>135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142</v>
      </c>
      <c r="BM140" s="237" t="s">
        <v>248</v>
      </c>
    </row>
    <row r="141" s="14" customFormat="1">
      <c r="A141" s="14"/>
      <c r="B141" s="250"/>
      <c r="C141" s="251"/>
      <c r="D141" s="241" t="s">
        <v>144</v>
      </c>
      <c r="E141" s="252" t="s">
        <v>1</v>
      </c>
      <c r="F141" s="253" t="s">
        <v>249</v>
      </c>
      <c r="G141" s="251"/>
      <c r="H141" s="254">
        <v>63.399999999999999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144</v>
      </c>
      <c r="AU141" s="260" t="s">
        <v>87</v>
      </c>
      <c r="AV141" s="14" t="s">
        <v>87</v>
      </c>
      <c r="AW141" s="14" t="s">
        <v>34</v>
      </c>
      <c r="AX141" s="14" t="s">
        <v>83</v>
      </c>
      <c r="AY141" s="260" t="s">
        <v>135</v>
      </c>
    </row>
    <row r="142" s="2" customFormat="1" ht="33" customHeight="1">
      <c r="A142" s="38"/>
      <c r="B142" s="39"/>
      <c r="C142" s="226" t="s">
        <v>195</v>
      </c>
      <c r="D142" s="226" t="s">
        <v>137</v>
      </c>
      <c r="E142" s="227" t="s">
        <v>250</v>
      </c>
      <c r="F142" s="228" t="s">
        <v>251</v>
      </c>
      <c r="G142" s="229" t="s">
        <v>183</v>
      </c>
      <c r="H142" s="230">
        <v>255</v>
      </c>
      <c r="I142" s="231"/>
      <c r="J142" s="232">
        <f>ROUND(I142*H142,2)</f>
        <v>0</v>
      </c>
      <c r="K142" s="228" t="s">
        <v>141</v>
      </c>
      <c r="L142" s="44"/>
      <c r="M142" s="233" t="s">
        <v>1</v>
      </c>
      <c r="N142" s="234" t="s">
        <v>44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142</v>
      </c>
      <c r="AT142" s="237" t="s">
        <v>137</v>
      </c>
      <c r="AU142" s="237" t="s">
        <v>87</v>
      </c>
      <c r="AY142" s="17" t="s">
        <v>135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142</v>
      </c>
      <c r="BM142" s="237" t="s">
        <v>252</v>
      </c>
    </row>
    <row r="143" s="14" customFormat="1">
      <c r="A143" s="14"/>
      <c r="B143" s="250"/>
      <c r="C143" s="251"/>
      <c r="D143" s="241" t="s">
        <v>144</v>
      </c>
      <c r="E143" s="252" t="s">
        <v>1</v>
      </c>
      <c r="F143" s="253" t="s">
        <v>253</v>
      </c>
      <c r="G143" s="251"/>
      <c r="H143" s="254">
        <v>255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144</v>
      </c>
      <c r="AU143" s="260" t="s">
        <v>87</v>
      </c>
      <c r="AV143" s="14" t="s">
        <v>87</v>
      </c>
      <c r="AW143" s="14" t="s">
        <v>34</v>
      </c>
      <c r="AX143" s="14" t="s">
        <v>83</v>
      </c>
      <c r="AY143" s="260" t="s">
        <v>135</v>
      </c>
    </row>
    <row r="144" s="2" customFormat="1" ht="33" customHeight="1">
      <c r="A144" s="38"/>
      <c r="B144" s="39"/>
      <c r="C144" s="226" t="s">
        <v>180</v>
      </c>
      <c r="D144" s="226" t="s">
        <v>137</v>
      </c>
      <c r="E144" s="227" t="s">
        <v>199</v>
      </c>
      <c r="F144" s="228" t="s">
        <v>200</v>
      </c>
      <c r="G144" s="229" t="s">
        <v>201</v>
      </c>
      <c r="H144" s="230">
        <v>480</v>
      </c>
      <c r="I144" s="231"/>
      <c r="J144" s="232">
        <f>ROUND(I144*H144,2)</f>
        <v>0</v>
      </c>
      <c r="K144" s="228" t="s">
        <v>141</v>
      </c>
      <c r="L144" s="44"/>
      <c r="M144" s="233" t="s">
        <v>1</v>
      </c>
      <c r="N144" s="234" t="s">
        <v>44</v>
      </c>
      <c r="O144" s="91"/>
      <c r="P144" s="235">
        <f>O144*H144</f>
        <v>0</v>
      </c>
      <c r="Q144" s="235">
        <v>0.01125</v>
      </c>
      <c r="R144" s="235">
        <f>Q144*H144</f>
        <v>5.3999999999999995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142</v>
      </c>
      <c r="AT144" s="237" t="s">
        <v>137</v>
      </c>
      <c r="AU144" s="237" t="s">
        <v>87</v>
      </c>
      <c r="AY144" s="17" t="s">
        <v>135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142</v>
      </c>
      <c r="BM144" s="237" t="s">
        <v>254</v>
      </c>
    </row>
    <row r="145" s="14" customFormat="1">
      <c r="A145" s="14"/>
      <c r="B145" s="250"/>
      <c r="C145" s="251"/>
      <c r="D145" s="241" t="s">
        <v>144</v>
      </c>
      <c r="E145" s="252" t="s">
        <v>1</v>
      </c>
      <c r="F145" s="253" t="s">
        <v>255</v>
      </c>
      <c r="G145" s="251"/>
      <c r="H145" s="254">
        <v>400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144</v>
      </c>
      <c r="AU145" s="260" t="s">
        <v>87</v>
      </c>
      <c r="AV145" s="14" t="s">
        <v>87</v>
      </c>
      <c r="AW145" s="14" t="s">
        <v>34</v>
      </c>
      <c r="AX145" s="14" t="s">
        <v>79</v>
      </c>
      <c r="AY145" s="260" t="s">
        <v>135</v>
      </c>
    </row>
    <row r="146" s="14" customFormat="1">
      <c r="A146" s="14"/>
      <c r="B146" s="250"/>
      <c r="C146" s="251"/>
      <c r="D146" s="241" t="s">
        <v>144</v>
      </c>
      <c r="E146" s="252" t="s">
        <v>1</v>
      </c>
      <c r="F146" s="253" t="s">
        <v>256</v>
      </c>
      <c r="G146" s="251"/>
      <c r="H146" s="254">
        <v>80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144</v>
      </c>
      <c r="AU146" s="260" t="s">
        <v>87</v>
      </c>
      <c r="AV146" s="14" t="s">
        <v>87</v>
      </c>
      <c r="AW146" s="14" t="s">
        <v>34</v>
      </c>
      <c r="AX146" s="14" t="s">
        <v>79</v>
      </c>
      <c r="AY146" s="260" t="s">
        <v>135</v>
      </c>
    </row>
    <row r="147" s="15" customFormat="1">
      <c r="A147" s="15"/>
      <c r="B147" s="261"/>
      <c r="C147" s="262"/>
      <c r="D147" s="241" t="s">
        <v>144</v>
      </c>
      <c r="E147" s="263" t="s">
        <v>1</v>
      </c>
      <c r="F147" s="264" t="s">
        <v>149</v>
      </c>
      <c r="G147" s="262"/>
      <c r="H147" s="265">
        <v>480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1" t="s">
        <v>144</v>
      </c>
      <c r="AU147" s="271" t="s">
        <v>87</v>
      </c>
      <c r="AV147" s="15" t="s">
        <v>142</v>
      </c>
      <c r="AW147" s="15" t="s">
        <v>34</v>
      </c>
      <c r="AX147" s="15" t="s">
        <v>83</v>
      </c>
      <c r="AY147" s="271" t="s">
        <v>135</v>
      </c>
    </row>
    <row r="148" s="2" customFormat="1" ht="44.25" customHeight="1">
      <c r="A148" s="38"/>
      <c r="B148" s="39"/>
      <c r="C148" s="226" t="s">
        <v>186</v>
      </c>
      <c r="D148" s="226" t="s">
        <v>137</v>
      </c>
      <c r="E148" s="227" t="s">
        <v>206</v>
      </c>
      <c r="F148" s="228" t="s">
        <v>207</v>
      </c>
      <c r="G148" s="229" t="s">
        <v>208</v>
      </c>
      <c r="H148" s="230">
        <v>1</v>
      </c>
      <c r="I148" s="231"/>
      <c r="J148" s="232">
        <f>ROUND(I148*H148,2)</f>
        <v>0</v>
      </c>
      <c r="K148" s="228" t="s">
        <v>141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0.01281</v>
      </c>
      <c r="R148" s="235">
        <f>Q148*H148</f>
        <v>0.01281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142</v>
      </c>
      <c r="AT148" s="237" t="s">
        <v>137</v>
      </c>
      <c r="AU148" s="237" t="s">
        <v>87</v>
      </c>
      <c r="AY148" s="17" t="s">
        <v>135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142</v>
      </c>
      <c r="BM148" s="237" t="s">
        <v>257</v>
      </c>
    </row>
    <row r="149" s="14" customFormat="1">
      <c r="A149" s="14"/>
      <c r="B149" s="250"/>
      <c r="C149" s="251"/>
      <c r="D149" s="241" t="s">
        <v>144</v>
      </c>
      <c r="E149" s="252" t="s">
        <v>1</v>
      </c>
      <c r="F149" s="253" t="s">
        <v>258</v>
      </c>
      <c r="G149" s="251"/>
      <c r="H149" s="254">
        <v>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144</v>
      </c>
      <c r="AU149" s="260" t="s">
        <v>87</v>
      </c>
      <c r="AV149" s="14" t="s">
        <v>87</v>
      </c>
      <c r="AW149" s="14" t="s">
        <v>34</v>
      </c>
      <c r="AX149" s="14" t="s">
        <v>83</v>
      </c>
      <c r="AY149" s="260" t="s">
        <v>135</v>
      </c>
    </row>
    <row r="150" s="2" customFormat="1" ht="44.25" customHeight="1">
      <c r="A150" s="38"/>
      <c r="B150" s="39"/>
      <c r="C150" s="226" t="s">
        <v>190</v>
      </c>
      <c r="D150" s="226" t="s">
        <v>137</v>
      </c>
      <c r="E150" s="227" t="s">
        <v>212</v>
      </c>
      <c r="F150" s="228" t="s">
        <v>213</v>
      </c>
      <c r="G150" s="229" t="s">
        <v>208</v>
      </c>
      <c r="H150" s="230">
        <v>4</v>
      </c>
      <c r="I150" s="231"/>
      <c r="J150" s="232">
        <f>ROUND(I150*H150,2)</f>
        <v>0</v>
      </c>
      <c r="K150" s="228" t="s">
        <v>141</v>
      </c>
      <c r="L150" s="44"/>
      <c r="M150" s="233" t="s">
        <v>1</v>
      </c>
      <c r="N150" s="234" t="s">
        <v>44</v>
      </c>
      <c r="O150" s="91"/>
      <c r="P150" s="235">
        <f>O150*H150</f>
        <v>0</v>
      </c>
      <c r="Q150" s="235">
        <v>0.02989</v>
      </c>
      <c r="R150" s="235">
        <f>Q150*H150</f>
        <v>0.11956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142</v>
      </c>
      <c r="AT150" s="237" t="s">
        <v>137</v>
      </c>
      <c r="AU150" s="237" t="s">
        <v>87</v>
      </c>
      <c r="AY150" s="17" t="s">
        <v>135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142</v>
      </c>
      <c r="BM150" s="237" t="s">
        <v>259</v>
      </c>
    </row>
    <row r="151" s="14" customFormat="1">
      <c r="A151" s="14"/>
      <c r="B151" s="250"/>
      <c r="C151" s="251"/>
      <c r="D151" s="241" t="s">
        <v>144</v>
      </c>
      <c r="E151" s="252" t="s">
        <v>1</v>
      </c>
      <c r="F151" s="253" t="s">
        <v>260</v>
      </c>
      <c r="G151" s="251"/>
      <c r="H151" s="254">
        <v>4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144</v>
      </c>
      <c r="AU151" s="260" t="s">
        <v>87</v>
      </c>
      <c r="AV151" s="14" t="s">
        <v>87</v>
      </c>
      <c r="AW151" s="14" t="s">
        <v>34</v>
      </c>
      <c r="AX151" s="14" t="s">
        <v>83</v>
      </c>
      <c r="AY151" s="260" t="s">
        <v>135</v>
      </c>
    </row>
    <row r="152" s="12" customFormat="1" ht="22.8" customHeight="1">
      <c r="A152" s="12"/>
      <c r="B152" s="210"/>
      <c r="C152" s="211"/>
      <c r="D152" s="212" t="s">
        <v>78</v>
      </c>
      <c r="E152" s="224" t="s">
        <v>160</v>
      </c>
      <c r="F152" s="224" t="s">
        <v>216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SUM(P153:P154)</f>
        <v>0</v>
      </c>
      <c r="Q152" s="218"/>
      <c r="R152" s="219">
        <f>SUM(R153:R154)</f>
        <v>3.6894</v>
      </c>
      <c r="S152" s="218"/>
      <c r="T152" s="22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83</v>
      </c>
      <c r="AT152" s="222" t="s">
        <v>78</v>
      </c>
      <c r="AU152" s="222" t="s">
        <v>83</v>
      </c>
      <c r="AY152" s="221" t="s">
        <v>135</v>
      </c>
      <c r="BK152" s="223">
        <f>SUM(BK153:BK154)</f>
        <v>0</v>
      </c>
    </row>
    <row r="153" s="2" customFormat="1">
      <c r="A153" s="38"/>
      <c r="B153" s="39"/>
      <c r="C153" s="226" t="s">
        <v>198</v>
      </c>
      <c r="D153" s="226" t="s">
        <v>137</v>
      </c>
      <c r="E153" s="227" t="s">
        <v>261</v>
      </c>
      <c r="F153" s="228" t="s">
        <v>262</v>
      </c>
      <c r="G153" s="229" t="s">
        <v>183</v>
      </c>
      <c r="H153" s="230">
        <v>33</v>
      </c>
      <c r="I153" s="231"/>
      <c r="J153" s="232">
        <f>ROUND(I153*H153,2)</f>
        <v>0</v>
      </c>
      <c r="K153" s="228" t="s">
        <v>141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0.1118</v>
      </c>
      <c r="R153" s="235">
        <f>Q153*H153</f>
        <v>3.6894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142</v>
      </c>
      <c r="AT153" s="237" t="s">
        <v>137</v>
      </c>
      <c r="AU153" s="237" t="s">
        <v>87</v>
      </c>
      <c r="AY153" s="17" t="s">
        <v>135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142</v>
      </c>
      <c r="BM153" s="237" t="s">
        <v>263</v>
      </c>
    </row>
    <row r="154" s="14" customFormat="1">
      <c r="A154" s="14"/>
      <c r="B154" s="250"/>
      <c r="C154" s="251"/>
      <c r="D154" s="241" t="s">
        <v>144</v>
      </c>
      <c r="E154" s="252" t="s">
        <v>1</v>
      </c>
      <c r="F154" s="253" t="s">
        <v>264</v>
      </c>
      <c r="G154" s="251"/>
      <c r="H154" s="254">
        <v>33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144</v>
      </c>
      <c r="AU154" s="260" t="s">
        <v>87</v>
      </c>
      <c r="AV154" s="14" t="s">
        <v>87</v>
      </c>
      <c r="AW154" s="14" t="s">
        <v>34</v>
      </c>
      <c r="AX154" s="14" t="s">
        <v>83</v>
      </c>
      <c r="AY154" s="260" t="s">
        <v>135</v>
      </c>
    </row>
    <row r="155" s="12" customFormat="1" ht="22.8" customHeight="1">
      <c r="A155" s="12"/>
      <c r="B155" s="210"/>
      <c r="C155" s="211"/>
      <c r="D155" s="212" t="s">
        <v>78</v>
      </c>
      <c r="E155" s="224" t="s">
        <v>180</v>
      </c>
      <c r="F155" s="224" t="s">
        <v>221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SUM(P156:P157)</f>
        <v>0</v>
      </c>
      <c r="Q155" s="218"/>
      <c r="R155" s="219">
        <f>SUM(R156:R157)</f>
        <v>0</v>
      </c>
      <c r="S155" s="218"/>
      <c r="T155" s="220">
        <f>SUM(T156:T157)</f>
        <v>60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78</v>
      </c>
      <c r="AU155" s="222" t="s">
        <v>83</v>
      </c>
      <c r="AY155" s="221" t="s">
        <v>135</v>
      </c>
      <c r="BK155" s="223">
        <f>SUM(BK156:BK157)</f>
        <v>0</v>
      </c>
    </row>
    <row r="156" s="2" customFormat="1">
      <c r="A156" s="38"/>
      <c r="B156" s="39"/>
      <c r="C156" s="226" t="s">
        <v>205</v>
      </c>
      <c r="D156" s="226" t="s">
        <v>137</v>
      </c>
      <c r="E156" s="227" t="s">
        <v>223</v>
      </c>
      <c r="F156" s="228" t="s">
        <v>224</v>
      </c>
      <c r="G156" s="229" t="s">
        <v>183</v>
      </c>
      <c r="H156" s="230">
        <v>3000</v>
      </c>
      <c r="I156" s="231"/>
      <c r="J156" s="232">
        <f>ROUND(I156*H156,2)</f>
        <v>0</v>
      </c>
      <c r="K156" s="228" t="s">
        <v>141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0.02</v>
      </c>
      <c r="T156" s="236">
        <f>S156*H156</f>
        <v>60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142</v>
      </c>
      <c r="AT156" s="237" t="s">
        <v>137</v>
      </c>
      <c r="AU156" s="237" t="s">
        <v>87</v>
      </c>
      <c r="AY156" s="17" t="s">
        <v>135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142</v>
      </c>
      <c r="BM156" s="237" t="s">
        <v>265</v>
      </c>
    </row>
    <row r="157" s="14" customFormat="1">
      <c r="A157" s="14"/>
      <c r="B157" s="250"/>
      <c r="C157" s="251"/>
      <c r="D157" s="241" t="s">
        <v>144</v>
      </c>
      <c r="E157" s="252" t="s">
        <v>1</v>
      </c>
      <c r="F157" s="253" t="s">
        <v>266</v>
      </c>
      <c r="G157" s="251"/>
      <c r="H157" s="254">
        <v>3000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144</v>
      </c>
      <c r="AU157" s="260" t="s">
        <v>87</v>
      </c>
      <c r="AV157" s="14" t="s">
        <v>87</v>
      </c>
      <c r="AW157" s="14" t="s">
        <v>34</v>
      </c>
      <c r="AX157" s="14" t="s">
        <v>83</v>
      </c>
      <c r="AY157" s="260" t="s">
        <v>135</v>
      </c>
    </row>
    <row r="158" s="12" customFormat="1" ht="22.8" customHeight="1">
      <c r="A158" s="12"/>
      <c r="B158" s="210"/>
      <c r="C158" s="211"/>
      <c r="D158" s="212" t="s">
        <v>78</v>
      </c>
      <c r="E158" s="224" t="s">
        <v>227</v>
      </c>
      <c r="F158" s="224" t="s">
        <v>228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P159</f>
        <v>0</v>
      </c>
      <c r="Q158" s="218"/>
      <c r="R158" s="219">
        <f>R159</f>
        <v>0</v>
      </c>
      <c r="S158" s="218"/>
      <c r="T158" s="22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83</v>
      </c>
      <c r="AT158" s="222" t="s">
        <v>78</v>
      </c>
      <c r="AU158" s="222" t="s">
        <v>83</v>
      </c>
      <c r="AY158" s="221" t="s">
        <v>135</v>
      </c>
      <c r="BK158" s="223">
        <f>BK159</f>
        <v>0</v>
      </c>
    </row>
    <row r="159" s="2" customFormat="1" ht="33" customHeight="1">
      <c r="A159" s="38"/>
      <c r="B159" s="39"/>
      <c r="C159" s="226" t="s">
        <v>211</v>
      </c>
      <c r="D159" s="226" t="s">
        <v>137</v>
      </c>
      <c r="E159" s="227" t="s">
        <v>230</v>
      </c>
      <c r="F159" s="228" t="s">
        <v>231</v>
      </c>
      <c r="G159" s="229" t="s">
        <v>232</v>
      </c>
      <c r="H159" s="230">
        <v>9.2219999999999995</v>
      </c>
      <c r="I159" s="231"/>
      <c r="J159" s="232">
        <f>ROUND(I159*H159,2)</f>
        <v>0</v>
      </c>
      <c r="K159" s="228" t="s">
        <v>141</v>
      </c>
      <c r="L159" s="44"/>
      <c r="M159" s="282" t="s">
        <v>1</v>
      </c>
      <c r="N159" s="283" t="s">
        <v>44</v>
      </c>
      <c r="O159" s="284"/>
      <c r="P159" s="285">
        <f>O159*H159</f>
        <v>0</v>
      </c>
      <c r="Q159" s="285">
        <v>0</v>
      </c>
      <c r="R159" s="285">
        <f>Q159*H159</f>
        <v>0</v>
      </c>
      <c r="S159" s="285">
        <v>0</v>
      </c>
      <c r="T159" s="28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142</v>
      </c>
      <c r="AT159" s="237" t="s">
        <v>137</v>
      </c>
      <c r="AU159" s="237" t="s">
        <v>87</v>
      </c>
      <c r="AY159" s="17" t="s">
        <v>135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142</v>
      </c>
      <c r="BM159" s="237" t="s">
        <v>267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473rgWPeiV5SNImfljwa4JwWFJA4IzBOQdLdnHsF9kq1IhTB9RkWVu2Bo5wy8NDr+RQlTEnao3q/2futqox2cw==" hashValue="XlVCACHeUu/8i+wdn6Ik51etglPEq5kA1YCDhmVtmvyNs0TM/zh+HOuRuzN+n0jQ0ZffFuzTW+t0QOsp7j8sG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Šembera, Český Brod, odstranění  nánosů v intavilánu ř. km  15,940 - 16,920</v>
      </c>
      <c r="F7" s="150"/>
      <c r="G7" s="150"/>
      <c r="H7" s="150"/>
      <c r="L7" s="20"/>
    </row>
    <row r="8" s="1" customFormat="1" ht="12" customHeight="1">
      <c r="B8" s="20"/>
      <c r="D8" s="150" t="s">
        <v>105</v>
      </c>
      <c r="L8" s="20"/>
    </row>
    <row r="9" s="2" customFormat="1" ht="16.5" customHeight="1">
      <c r="A9" s="38"/>
      <c r="B9" s="44"/>
      <c r="C9" s="38"/>
      <c r="D9" s="38"/>
      <c r="E9" s="151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268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20.1.2021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4"/>
      <c r="B29" s="155"/>
      <c r="C29" s="154"/>
      <c r="D29" s="154"/>
      <c r="E29" s="156" t="s">
        <v>109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ROUND((SUM(BE125:BE180)),  2)</f>
        <v>0</v>
      </c>
      <c r="G35" s="38"/>
      <c r="H35" s="38"/>
      <c r="I35" s="164">
        <v>0.20999999999999999</v>
      </c>
      <c r="J35" s="163">
        <f>ROUND(((SUM(BE125:BE180))*I35),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ROUND((SUM(BF125:BF180)),  2)</f>
        <v>0</v>
      </c>
      <c r="G36" s="38"/>
      <c r="H36" s="38"/>
      <c r="I36" s="164">
        <v>0.14999999999999999</v>
      </c>
      <c r="J36" s="163">
        <f>ROUND(((SUM(BF125:BF180))*I36),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ROUND((SUM(BG125:BG180)),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ROUND((SUM(BH125:BH180)),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ROUND((SUM(BI125:BI180)),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Šembera, Český Brod, odstranění  nánosů v intavilánu ř. km  15,940 - 16,920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1.3 - SO 1.3  Úsek 3 mezi  ul. Sadová a Prokopa Velikého (236,3 m)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Brod</v>
      </c>
      <c r="G91" s="40"/>
      <c r="H91" s="40"/>
      <c r="I91" s="32" t="s">
        <v>24</v>
      </c>
      <c r="J91" s="79" t="str">
        <f>IF(J14="","",J14)</f>
        <v>20.1.2021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 Víta Nejedlého 951,HK3</v>
      </c>
      <c r="G93" s="40"/>
      <c r="H93" s="40"/>
      <c r="I93" s="32" t="s">
        <v>32</v>
      </c>
      <c r="J93" s="36" t="str">
        <f>E23</f>
        <v>Multiaqua s.r.o., Veverkova 1343,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Šárka Volfová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118</v>
      </c>
      <c r="E101" s="196"/>
      <c r="F101" s="196"/>
      <c r="G101" s="196"/>
      <c r="H101" s="196"/>
      <c r="I101" s="196"/>
      <c r="J101" s="197">
        <f>J173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J176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269</v>
      </c>
      <c r="E103" s="191"/>
      <c r="F103" s="191"/>
      <c r="G103" s="191"/>
      <c r="H103" s="191"/>
      <c r="I103" s="191"/>
      <c r="J103" s="192">
        <f>J178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3" t="str">
        <f>E7</f>
        <v xml:space="preserve">Šembera, Český Brod, odstranění  nánosů v intavilánu ř. km  15,940 - 16,920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106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E11</f>
        <v xml:space="preserve">1.3 - SO 1.3  Úsek 3 mezi  ul. Sadová a Prokopa Velikého (236,3 m)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F14</f>
        <v>Český Brod</v>
      </c>
      <c r="G119" s="40"/>
      <c r="H119" s="40"/>
      <c r="I119" s="32" t="s">
        <v>24</v>
      </c>
      <c r="J119" s="79" t="str">
        <f>IF(J14="","",J14)</f>
        <v>20.1.2021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26</v>
      </c>
      <c r="D121" s="40"/>
      <c r="E121" s="40"/>
      <c r="F121" s="27" t="str">
        <f>E17</f>
        <v>Povodí Labe, státní podnik, Víta Nejedlého 951,HK3</v>
      </c>
      <c r="G121" s="40"/>
      <c r="H121" s="40"/>
      <c r="I121" s="32" t="s">
        <v>32</v>
      </c>
      <c r="J121" s="36" t="str">
        <f>E23</f>
        <v>Multiaqua s.r.o., Veverkova 1343, Hradec Králové 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32" t="s">
        <v>35</v>
      </c>
      <c r="J122" s="36" t="str">
        <f>E26</f>
        <v>Ing. Šárka Volfová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121</v>
      </c>
      <c r="D124" s="202" t="s">
        <v>64</v>
      </c>
      <c r="E124" s="202" t="s">
        <v>60</v>
      </c>
      <c r="F124" s="202" t="s">
        <v>61</v>
      </c>
      <c r="G124" s="202" t="s">
        <v>122</v>
      </c>
      <c r="H124" s="202" t="s">
        <v>123</v>
      </c>
      <c r="I124" s="202" t="s">
        <v>124</v>
      </c>
      <c r="J124" s="202" t="s">
        <v>112</v>
      </c>
      <c r="K124" s="203" t="s">
        <v>125</v>
      </c>
      <c r="L124" s="204"/>
      <c r="M124" s="100" t="s">
        <v>1</v>
      </c>
      <c r="N124" s="101" t="s">
        <v>43</v>
      </c>
      <c r="O124" s="101" t="s">
        <v>126</v>
      </c>
      <c r="P124" s="101" t="s">
        <v>127</v>
      </c>
      <c r="Q124" s="101" t="s">
        <v>128</v>
      </c>
      <c r="R124" s="101" t="s">
        <v>129</v>
      </c>
      <c r="S124" s="101" t="s">
        <v>130</v>
      </c>
      <c r="T124" s="102" t="s">
        <v>131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132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P126+P178</f>
        <v>0</v>
      </c>
      <c r="Q125" s="104"/>
      <c r="R125" s="207">
        <f>R126+R178</f>
        <v>0.92280999999999991</v>
      </c>
      <c r="S125" s="104"/>
      <c r="T125" s="208">
        <f>T126+T178</f>
        <v>160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114</v>
      </c>
      <c r="BK125" s="209">
        <f>BK126+BK178</f>
        <v>0</v>
      </c>
    </row>
    <row r="126" s="12" customFormat="1" ht="25.92" customHeight="1">
      <c r="A126" s="12"/>
      <c r="B126" s="210"/>
      <c r="C126" s="211"/>
      <c r="D126" s="212" t="s">
        <v>78</v>
      </c>
      <c r="E126" s="213" t="s">
        <v>133</v>
      </c>
      <c r="F126" s="213" t="s">
        <v>134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P127+P173+P176</f>
        <v>0</v>
      </c>
      <c r="Q126" s="218"/>
      <c r="R126" s="219">
        <f>R127+R173+R176</f>
        <v>0.92280999999999991</v>
      </c>
      <c r="S126" s="218"/>
      <c r="T126" s="220">
        <f>T127+T173+T176</f>
        <v>160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78</v>
      </c>
      <c r="AU126" s="222" t="s">
        <v>79</v>
      </c>
      <c r="AY126" s="221" t="s">
        <v>135</v>
      </c>
      <c r="BK126" s="223">
        <f>BK127+BK173+BK176</f>
        <v>0</v>
      </c>
    </row>
    <row r="127" s="12" customFormat="1" ht="22.8" customHeight="1">
      <c r="A127" s="12"/>
      <c r="B127" s="210"/>
      <c r="C127" s="211"/>
      <c r="D127" s="212" t="s">
        <v>78</v>
      </c>
      <c r="E127" s="224" t="s">
        <v>83</v>
      </c>
      <c r="F127" s="224" t="s">
        <v>136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SUM(P128:P172)</f>
        <v>0</v>
      </c>
      <c r="Q127" s="218"/>
      <c r="R127" s="219">
        <f>SUM(R128:R172)</f>
        <v>0.92280999999999991</v>
      </c>
      <c r="S127" s="218"/>
      <c r="T127" s="220">
        <f>SUM(T128:T172)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83</v>
      </c>
      <c r="AY127" s="221" t="s">
        <v>135</v>
      </c>
      <c r="BK127" s="223">
        <f>SUM(BK128:BK172)</f>
        <v>0</v>
      </c>
    </row>
    <row r="128" s="2" customFormat="1">
      <c r="A128" s="38"/>
      <c r="B128" s="39"/>
      <c r="C128" s="226" t="s">
        <v>83</v>
      </c>
      <c r="D128" s="226" t="s">
        <v>137</v>
      </c>
      <c r="E128" s="227" t="s">
        <v>270</v>
      </c>
      <c r="F128" s="228" t="s">
        <v>271</v>
      </c>
      <c r="G128" s="229" t="s">
        <v>272</v>
      </c>
      <c r="H128" s="230">
        <v>0.068000000000000005</v>
      </c>
      <c r="I128" s="231"/>
      <c r="J128" s="232">
        <f>ROUND(I128*H128,2)</f>
        <v>0</v>
      </c>
      <c r="K128" s="228" t="s">
        <v>141</v>
      </c>
      <c r="L128" s="44"/>
      <c r="M128" s="233" t="s">
        <v>1</v>
      </c>
      <c r="N128" s="234" t="s">
        <v>44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142</v>
      </c>
      <c r="AT128" s="237" t="s">
        <v>137</v>
      </c>
      <c r="AU128" s="237" t="s">
        <v>87</v>
      </c>
      <c r="AY128" s="17" t="s">
        <v>135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142</v>
      </c>
      <c r="BM128" s="237" t="s">
        <v>273</v>
      </c>
    </row>
    <row r="129" s="14" customFormat="1">
      <c r="A129" s="14"/>
      <c r="B129" s="250"/>
      <c r="C129" s="251"/>
      <c r="D129" s="241" t="s">
        <v>144</v>
      </c>
      <c r="E129" s="252" t="s">
        <v>1</v>
      </c>
      <c r="F129" s="253" t="s">
        <v>274</v>
      </c>
      <c r="G129" s="251"/>
      <c r="H129" s="254">
        <v>0.068000000000000005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144</v>
      </c>
      <c r="AU129" s="260" t="s">
        <v>87</v>
      </c>
      <c r="AV129" s="14" t="s">
        <v>87</v>
      </c>
      <c r="AW129" s="14" t="s">
        <v>34</v>
      </c>
      <c r="AX129" s="14" t="s">
        <v>83</v>
      </c>
      <c r="AY129" s="260" t="s">
        <v>135</v>
      </c>
    </row>
    <row r="130" s="2" customFormat="1">
      <c r="A130" s="38"/>
      <c r="B130" s="39"/>
      <c r="C130" s="226" t="s">
        <v>87</v>
      </c>
      <c r="D130" s="226" t="s">
        <v>137</v>
      </c>
      <c r="E130" s="227" t="s">
        <v>138</v>
      </c>
      <c r="F130" s="228" t="s">
        <v>139</v>
      </c>
      <c r="G130" s="229" t="s">
        <v>140</v>
      </c>
      <c r="H130" s="230">
        <v>127.40000000000001</v>
      </c>
      <c r="I130" s="231"/>
      <c r="J130" s="232">
        <f>ROUND(I130*H130,2)</f>
        <v>0</v>
      </c>
      <c r="K130" s="228" t="s">
        <v>141</v>
      </c>
      <c r="L130" s="44"/>
      <c r="M130" s="233" t="s">
        <v>1</v>
      </c>
      <c r="N130" s="234" t="s">
        <v>44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142</v>
      </c>
      <c r="AT130" s="237" t="s">
        <v>137</v>
      </c>
      <c r="AU130" s="237" t="s">
        <v>87</v>
      </c>
      <c r="AY130" s="17" t="s">
        <v>135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142</v>
      </c>
      <c r="BM130" s="237" t="s">
        <v>275</v>
      </c>
    </row>
    <row r="131" s="13" customFormat="1">
      <c r="A131" s="13"/>
      <c r="B131" s="239"/>
      <c r="C131" s="240"/>
      <c r="D131" s="241" t="s">
        <v>144</v>
      </c>
      <c r="E131" s="242" t="s">
        <v>1</v>
      </c>
      <c r="F131" s="243" t="s">
        <v>145</v>
      </c>
      <c r="G131" s="240"/>
      <c r="H131" s="242" t="s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144</v>
      </c>
      <c r="AU131" s="249" t="s">
        <v>87</v>
      </c>
      <c r="AV131" s="13" t="s">
        <v>83</v>
      </c>
      <c r="AW131" s="13" t="s">
        <v>34</v>
      </c>
      <c r="AX131" s="13" t="s">
        <v>79</v>
      </c>
      <c r="AY131" s="249" t="s">
        <v>135</v>
      </c>
    </row>
    <row r="132" s="14" customFormat="1">
      <c r="A132" s="14"/>
      <c r="B132" s="250"/>
      <c r="C132" s="251"/>
      <c r="D132" s="241" t="s">
        <v>144</v>
      </c>
      <c r="E132" s="252" t="s">
        <v>1</v>
      </c>
      <c r="F132" s="253" t="s">
        <v>276</v>
      </c>
      <c r="G132" s="251"/>
      <c r="H132" s="254">
        <v>85.299999999999997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144</v>
      </c>
      <c r="AU132" s="260" t="s">
        <v>87</v>
      </c>
      <c r="AV132" s="14" t="s">
        <v>87</v>
      </c>
      <c r="AW132" s="14" t="s">
        <v>34</v>
      </c>
      <c r="AX132" s="14" t="s">
        <v>79</v>
      </c>
      <c r="AY132" s="260" t="s">
        <v>135</v>
      </c>
    </row>
    <row r="133" s="14" customFormat="1">
      <c r="A133" s="14"/>
      <c r="B133" s="250"/>
      <c r="C133" s="251"/>
      <c r="D133" s="241" t="s">
        <v>144</v>
      </c>
      <c r="E133" s="252" t="s">
        <v>1</v>
      </c>
      <c r="F133" s="253" t="s">
        <v>277</v>
      </c>
      <c r="G133" s="251"/>
      <c r="H133" s="254">
        <v>26.100000000000001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144</v>
      </c>
      <c r="AU133" s="260" t="s">
        <v>87</v>
      </c>
      <c r="AV133" s="14" t="s">
        <v>87</v>
      </c>
      <c r="AW133" s="14" t="s">
        <v>34</v>
      </c>
      <c r="AX133" s="14" t="s">
        <v>79</v>
      </c>
      <c r="AY133" s="260" t="s">
        <v>135</v>
      </c>
    </row>
    <row r="134" s="14" customFormat="1">
      <c r="A134" s="14"/>
      <c r="B134" s="250"/>
      <c r="C134" s="251"/>
      <c r="D134" s="241" t="s">
        <v>144</v>
      </c>
      <c r="E134" s="252" t="s">
        <v>1</v>
      </c>
      <c r="F134" s="253" t="s">
        <v>278</v>
      </c>
      <c r="G134" s="251"/>
      <c r="H134" s="254">
        <v>16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144</v>
      </c>
      <c r="AU134" s="260" t="s">
        <v>87</v>
      </c>
      <c r="AV134" s="14" t="s">
        <v>87</v>
      </c>
      <c r="AW134" s="14" t="s">
        <v>34</v>
      </c>
      <c r="AX134" s="14" t="s">
        <v>79</v>
      </c>
      <c r="AY134" s="260" t="s">
        <v>135</v>
      </c>
    </row>
    <row r="135" s="15" customFormat="1">
      <c r="A135" s="15"/>
      <c r="B135" s="261"/>
      <c r="C135" s="262"/>
      <c r="D135" s="241" t="s">
        <v>144</v>
      </c>
      <c r="E135" s="263" t="s">
        <v>1</v>
      </c>
      <c r="F135" s="264" t="s">
        <v>149</v>
      </c>
      <c r="G135" s="262"/>
      <c r="H135" s="265">
        <v>127.40000000000001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1" t="s">
        <v>144</v>
      </c>
      <c r="AU135" s="271" t="s">
        <v>87</v>
      </c>
      <c r="AV135" s="15" t="s">
        <v>142</v>
      </c>
      <c r="AW135" s="15" t="s">
        <v>34</v>
      </c>
      <c r="AX135" s="15" t="s">
        <v>83</v>
      </c>
      <c r="AY135" s="271" t="s">
        <v>135</v>
      </c>
    </row>
    <row r="136" s="2" customFormat="1">
      <c r="A136" s="38"/>
      <c r="B136" s="39"/>
      <c r="C136" s="226" t="s">
        <v>155</v>
      </c>
      <c r="D136" s="226" t="s">
        <v>137</v>
      </c>
      <c r="E136" s="227" t="s">
        <v>150</v>
      </c>
      <c r="F136" s="228" t="s">
        <v>151</v>
      </c>
      <c r="G136" s="229" t="s">
        <v>140</v>
      </c>
      <c r="H136" s="230">
        <v>32</v>
      </c>
      <c r="I136" s="231"/>
      <c r="J136" s="232">
        <f>ROUND(I136*H136,2)</f>
        <v>0</v>
      </c>
      <c r="K136" s="228" t="s">
        <v>141</v>
      </c>
      <c r="L136" s="44"/>
      <c r="M136" s="233" t="s">
        <v>1</v>
      </c>
      <c r="N136" s="234" t="s">
        <v>44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142</v>
      </c>
      <c r="AT136" s="237" t="s">
        <v>137</v>
      </c>
      <c r="AU136" s="237" t="s">
        <v>87</v>
      </c>
      <c r="AY136" s="17" t="s">
        <v>135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142</v>
      </c>
      <c r="BM136" s="237" t="s">
        <v>279</v>
      </c>
    </row>
    <row r="137" s="14" customFormat="1">
      <c r="A137" s="14"/>
      <c r="B137" s="250"/>
      <c r="C137" s="251"/>
      <c r="D137" s="241" t="s">
        <v>144</v>
      </c>
      <c r="E137" s="252" t="s">
        <v>1</v>
      </c>
      <c r="F137" s="253" t="s">
        <v>153</v>
      </c>
      <c r="G137" s="251"/>
      <c r="H137" s="254">
        <v>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144</v>
      </c>
      <c r="AU137" s="260" t="s">
        <v>87</v>
      </c>
      <c r="AV137" s="14" t="s">
        <v>87</v>
      </c>
      <c r="AW137" s="14" t="s">
        <v>34</v>
      </c>
      <c r="AX137" s="14" t="s">
        <v>79</v>
      </c>
      <c r="AY137" s="260" t="s">
        <v>135</v>
      </c>
    </row>
    <row r="138" s="14" customFormat="1">
      <c r="A138" s="14"/>
      <c r="B138" s="250"/>
      <c r="C138" s="251"/>
      <c r="D138" s="241" t="s">
        <v>144</v>
      </c>
      <c r="E138" s="252" t="s">
        <v>1</v>
      </c>
      <c r="F138" s="253" t="s">
        <v>280</v>
      </c>
      <c r="G138" s="251"/>
      <c r="H138" s="254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144</v>
      </c>
      <c r="AU138" s="260" t="s">
        <v>87</v>
      </c>
      <c r="AV138" s="14" t="s">
        <v>87</v>
      </c>
      <c r="AW138" s="14" t="s">
        <v>34</v>
      </c>
      <c r="AX138" s="14" t="s">
        <v>79</v>
      </c>
      <c r="AY138" s="260" t="s">
        <v>135</v>
      </c>
    </row>
    <row r="139" s="14" customFormat="1">
      <c r="A139" s="14"/>
      <c r="B139" s="250"/>
      <c r="C139" s="251"/>
      <c r="D139" s="241" t="s">
        <v>144</v>
      </c>
      <c r="E139" s="252" t="s">
        <v>1</v>
      </c>
      <c r="F139" s="253" t="s">
        <v>281</v>
      </c>
      <c r="G139" s="251"/>
      <c r="H139" s="254">
        <v>30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144</v>
      </c>
      <c r="AU139" s="260" t="s">
        <v>87</v>
      </c>
      <c r="AV139" s="14" t="s">
        <v>87</v>
      </c>
      <c r="AW139" s="14" t="s">
        <v>34</v>
      </c>
      <c r="AX139" s="14" t="s">
        <v>79</v>
      </c>
      <c r="AY139" s="260" t="s">
        <v>135</v>
      </c>
    </row>
    <row r="140" s="15" customFormat="1">
      <c r="A140" s="15"/>
      <c r="B140" s="261"/>
      <c r="C140" s="262"/>
      <c r="D140" s="241" t="s">
        <v>144</v>
      </c>
      <c r="E140" s="263" t="s">
        <v>1</v>
      </c>
      <c r="F140" s="264" t="s">
        <v>149</v>
      </c>
      <c r="G140" s="262"/>
      <c r="H140" s="265">
        <v>32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144</v>
      </c>
      <c r="AU140" s="271" t="s">
        <v>87</v>
      </c>
      <c r="AV140" s="15" t="s">
        <v>142</v>
      </c>
      <c r="AW140" s="15" t="s">
        <v>34</v>
      </c>
      <c r="AX140" s="15" t="s">
        <v>83</v>
      </c>
      <c r="AY140" s="271" t="s">
        <v>135</v>
      </c>
    </row>
    <row r="141" s="2" customFormat="1">
      <c r="A141" s="38"/>
      <c r="B141" s="39"/>
      <c r="C141" s="226" t="s">
        <v>142</v>
      </c>
      <c r="D141" s="226" t="s">
        <v>137</v>
      </c>
      <c r="E141" s="227" t="s">
        <v>156</v>
      </c>
      <c r="F141" s="228" t="s">
        <v>157</v>
      </c>
      <c r="G141" s="229" t="s">
        <v>140</v>
      </c>
      <c r="H141" s="230">
        <v>111.40000000000001</v>
      </c>
      <c r="I141" s="231"/>
      <c r="J141" s="232">
        <f>ROUND(I141*H141,2)</f>
        <v>0</v>
      </c>
      <c r="K141" s="228" t="s">
        <v>141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142</v>
      </c>
      <c r="AT141" s="237" t="s">
        <v>137</v>
      </c>
      <c r="AU141" s="237" t="s">
        <v>87</v>
      </c>
      <c r="AY141" s="17" t="s">
        <v>135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142</v>
      </c>
      <c r="BM141" s="237" t="s">
        <v>282</v>
      </c>
    </row>
    <row r="142" s="14" customFormat="1">
      <c r="A142" s="14"/>
      <c r="B142" s="250"/>
      <c r="C142" s="251"/>
      <c r="D142" s="241" t="s">
        <v>144</v>
      </c>
      <c r="E142" s="252" t="s">
        <v>1</v>
      </c>
      <c r="F142" s="253" t="s">
        <v>283</v>
      </c>
      <c r="G142" s="251"/>
      <c r="H142" s="254">
        <v>85.299999999999997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144</v>
      </c>
      <c r="AU142" s="260" t="s">
        <v>87</v>
      </c>
      <c r="AV142" s="14" t="s">
        <v>87</v>
      </c>
      <c r="AW142" s="14" t="s">
        <v>34</v>
      </c>
      <c r="AX142" s="14" t="s">
        <v>79</v>
      </c>
      <c r="AY142" s="260" t="s">
        <v>135</v>
      </c>
    </row>
    <row r="143" s="14" customFormat="1">
      <c r="A143" s="14"/>
      <c r="B143" s="250"/>
      <c r="C143" s="251"/>
      <c r="D143" s="241" t="s">
        <v>144</v>
      </c>
      <c r="E143" s="252" t="s">
        <v>1</v>
      </c>
      <c r="F143" s="253" t="s">
        <v>284</v>
      </c>
      <c r="G143" s="251"/>
      <c r="H143" s="254">
        <v>26.100000000000001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144</v>
      </c>
      <c r="AU143" s="260" t="s">
        <v>87</v>
      </c>
      <c r="AV143" s="14" t="s">
        <v>87</v>
      </c>
      <c r="AW143" s="14" t="s">
        <v>34</v>
      </c>
      <c r="AX143" s="14" t="s">
        <v>79</v>
      </c>
      <c r="AY143" s="260" t="s">
        <v>135</v>
      </c>
    </row>
    <row r="144" s="15" customFormat="1">
      <c r="A144" s="15"/>
      <c r="B144" s="261"/>
      <c r="C144" s="262"/>
      <c r="D144" s="241" t="s">
        <v>144</v>
      </c>
      <c r="E144" s="263" t="s">
        <v>1</v>
      </c>
      <c r="F144" s="264" t="s">
        <v>149</v>
      </c>
      <c r="G144" s="262"/>
      <c r="H144" s="265">
        <v>111.40000000000001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1" t="s">
        <v>144</v>
      </c>
      <c r="AU144" s="271" t="s">
        <v>87</v>
      </c>
      <c r="AV144" s="15" t="s">
        <v>142</v>
      </c>
      <c r="AW144" s="15" t="s">
        <v>34</v>
      </c>
      <c r="AX144" s="15" t="s">
        <v>83</v>
      </c>
      <c r="AY144" s="271" t="s">
        <v>135</v>
      </c>
    </row>
    <row r="145" s="2" customFormat="1">
      <c r="A145" s="38"/>
      <c r="B145" s="39"/>
      <c r="C145" s="226" t="s">
        <v>160</v>
      </c>
      <c r="D145" s="226" t="s">
        <v>137</v>
      </c>
      <c r="E145" s="227" t="s">
        <v>241</v>
      </c>
      <c r="F145" s="228" t="s">
        <v>242</v>
      </c>
      <c r="G145" s="229" t="s">
        <v>140</v>
      </c>
      <c r="H145" s="230">
        <v>42.100000000000001</v>
      </c>
      <c r="I145" s="231"/>
      <c r="J145" s="232">
        <f>ROUND(I145*H145,2)</f>
        <v>0</v>
      </c>
      <c r="K145" s="228" t="s">
        <v>141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142</v>
      </c>
      <c r="AT145" s="237" t="s">
        <v>137</v>
      </c>
      <c r="AU145" s="237" t="s">
        <v>87</v>
      </c>
      <c r="AY145" s="17" t="s">
        <v>135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142</v>
      </c>
      <c r="BM145" s="237" t="s">
        <v>285</v>
      </c>
    </row>
    <row r="146" s="14" customFormat="1">
      <c r="A146" s="14"/>
      <c r="B146" s="250"/>
      <c r="C146" s="251"/>
      <c r="D146" s="241" t="s">
        <v>144</v>
      </c>
      <c r="E146" s="252" t="s">
        <v>1</v>
      </c>
      <c r="F146" s="253" t="s">
        <v>286</v>
      </c>
      <c r="G146" s="251"/>
      <c r="H146" s="254">
        <v>26.100000000000001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144</v>
      </c>
      <c r="AU146" s="260" t="s">
        <v>87</v>
      </c>
      <c r="AV146" s="14" t="s">
        <v>87</v>
      </c>
      <c r="AW146" s="14" t="s">
        <v>34</v>
      </c>
      <c r="AX146" s="14" t="s">
        <v>79</v>
      </c>
      <c r="AY146" s="260" t="s">
        <v>135</v>
      </c>
    </row>
    <row r="147" s="14" customFormat="1">
      <c r="A147" s="14"/>
      <c r="B147" s="250"/>
      <c r="C147" s="251"/>
      <c r="D147" s="241" t="s">
        <v>144</v>
      </c>
      <c r="E147" s="252" t="s">
        <v>1</v>
      </c>
      <c r="F147" s="253" t="s">
        <v>287</v>
      </c>
      <c r="G147" s="251"/>
      <c r="H147" s="254">
        <v>16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144</v>
      </c>
      <c r="AU147" s="260" t="s">
        <v>87</v>
      </c>
      <c r="AV147" s="14" t="s">
        <v>87</v>
      </c>
      <c r="AW147" s="14" t="s">
        <v>34</v>
      </c>
      <c r="AX147" s="14" t="s">
        <v>79</v>
      </c>
      <c r="AY147" s="260" t="s">
        <v>135</v>
      </c>
    </row>
    <row r="148" s="15" customFormat="1">
      <c r="A148" s="15"/>
      <c r="B148" s="261"/>
      <c r="C148" s="262"/>
      <c r="D148" s="241" t="s">
        <v>144</v>
      </c>
      <c r="E148" s="263" t="s">
        <v>1</v>
      </c>
      <c r="F148" s="264" t="s">
        <v>149</v>
      </c>
      <c r="G148" s="262"/>
      <c r="H148" s="265">
        <v>42.100000000000001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144</v>
      </c>
      <c r="AU148" s="271" t="s">
        <v>87</v>
      </c>
      <c r="AV148" s="15" t="s">
        <v>142</v>
      </c>
      <c r="AW148" s="15" t="s">
        <v>34</v>
      </c>
      <c r="AX148" s="15" t="s">
        <v>83</v>
      </c>
      <c r="AY148" s="271" t="s">
        <v>135</v>
      </c>
    </row>
    <row r="149" s="2" customFormat="1" ht="44.25" customHeight="1">
      <c r="A149" s="38"/>
      <c r="B149" s="39"/>
      <c r="C149" s="226" t="s">
        <v>195</v>
      </c>
      <c r="D149" s="226" t="s">
        <v>137</v>
      </c>
      <c r="E149" s="227" t="s">
        <v>168</v>
      </c>
      <c r="F149" s="228" t="s">
        <v>169</v>
      </c>
      <c r="G149" s="229" t="s">
        <v>140</v>
      </c>
      <c r="H149" s="230">
        <v>153.5</v>
      </c>
      <c r="I149" s="231"/>
      <c r="J149" s="232">
        <f>ROUND(I149*H149,2)</f>
        <v>0</v>
      </c>
      <c r="K149" s="228" t="s">
        <v>141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142</v>
      </c>
      <c r="AT149" s="237" t="s">
        <v>137</v>
      </c>
      <c r="AU149" s="237" t="s">
        <v>87</v>
      </c>
      <c r="AY149" s="17" t="s">
        <v>135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142</v>
      </c>
      <c r="BM149" s="237" t="s">
        <v>288</v>
      </c>
    </row>
    <row r="150" s="14" customFormat="1">
      <c r="A150" s="14"/>
      <c r="B150" s="250"/>
      <c r="C150" s="251"/>
      <c r="D150" s="241" t="s">
        <v>144</v>
      </c>
      <c r="E150" s="252" t="s">
        <v>1</v>
      </c>
      <c r="F150" s="253" t="s">
        <v>289</v>
      </c>
      <c r="G150" s="251"/>
      <c r="H150" s="254">
        <v>26.100000000000001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144</v>
      </c>
      <c r="AU150" s="260" t="s">
        <v>87</v>
      </c>
      <c r="AV150" s="14" t="s">
        <v>87</v>
      </c>
      <c r="AW150" s="14" t="s">
        <v>34</v>
      </c>
      <c r="AX150" s="14" t="s">
        <v>79</v>
      </c>
      <c r="AY150" s="260" t="s">
        <v>135</v>
      </c>
    </row>
    <row r="151" s="14" customFormat="1">
      <c r="A151" s="14"/>
      <c r="B151" s="250"/>
      <c r="C151" s="251"/>
      <c r="D151" s="241" t="s">
        <v>144</v>
      </c>
      <c r="E151" s="252" t="s">
        <v>1</v>
      </c>
      <c r="F151" s="253" t="s">
        <v>290</v>
      </c>
      <c r="G151" s="251"/>
      <c r="H151" s="254">
        <v>26.100000000000001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144</v>
      </c>
      <c r="AU151" s="260" t="s">
        <v>87</v>
      </c>
      <c r="AV151" s="14" t="s">
        <v>87</v>
      </c>
      <c r="AW151" s="14" t="s">
        <v>34</v>
      </c>
      <c r="AX151" s="14" t="s">
        <v>79</v>
      </c>
      <c r="AY151" s="260" t="s">
        <v>135</v>
      </c>
    </row>
    <row r="152" s="14" customFormat="1">
      <c r="A152" s="14"/>
      <c r="B152" s="250"/>
      <c r="C152" s="251"/>
      <c r="D152" s="241" t="s">
        <v>144</v>
      </c>
      <c r="E152" s="252" t="s">
        <v>1</v>
      </c>
      <c r="F152" s="253" t="s">
        <v>291</v>
      </c>
      <c r="G152" s="251"/>
      <c r="H152" s="254">
        <v>85.299999999999997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144</v>
      </c>
      <c r="AU152" s="260" t="s">
        <v>87</v>
      </c>
      <c r="AV152" s="14" t="s">
        <v>87</v>
      </c>
      <c r="AW152" s="14" t="s">
        <v>34</v>
      </c>
      <c r="AX152" s="14" t="s">
        <v>79</v>
      </c>
      <c r="AY152" s="260" t="s">
        <v>135</v>
      </c>
    </row>
    <row r="153" s="14" customFormat="1">
      <c r="A153" s="14"/>
      <c r="B153" s="250"/>
      <c r="C153" s="251"/>
      <c r="D153" s="241" t="s">
        <v>144</v>
      </c>
      <c r="E153" s="252" t="s">
        <v>1</v>
      </c>
      <c r="F153" s="253" t="s">
        <v>292</v>
      </c>
      <c r="G153" s="251"/>
      <c r="H153" s="254">
        <v>16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144</v>
      </c>
      <c r="AU153" s="260" t="s">
        <v>87</v>
      </c>
      <c r="AV153" s="14" t="s">
        <v>87</v>
      </c>
      <c r="AW153" s="14" t="s">
        <v>34</v>
      </c>
      <c r="AX153" s="14" t="s">
        <v>79</v>
      </c>
      <c r="AY153" s="260" t="s">
        <v>135</v>
      </c>
    </row>
    <row r="154" s="15" customFormat="1">
      <c r="A154" s="15"/>
      <c r="B154" s="261"/>
      <c r="C154" s="262"/>
      <c r="D154" s="241" t="s">
        <v>144</v>
      </c>
      <c r="E154" s="263" t="s">
        <v>1</v>
      </c>
      <c r="F154" s="264" t="s">
        <v>149</v>
      </c>
      <c r="G154" s="262"/>
      <c r="H154" s="265">
        <v>153.5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144</v>
      </c>
      <c r="AU154" s="271" t="s">
        <v>87</v>
      </c>
      <c r="AV154" s="15" t="s">
        <v>142</v>
      </c>
      <c r="AW154" s="15" t="s">
        <v>34</v>
      </c>
      <c r="AX154" s="15" t="s">
        <v>83</v>
      </c>
      <c r="AY154" s="271" t="s">
        <v>135</v>
      </c>
    </row>
    <row r="155" s="2" customFormat="1">
      <c r="A155" s="38"/>
      <c r="B155" s="39"/>
      <c r="C155" s="226" t="s">
        <v>180</v>
      </c>
      <c r="D155" s="226" t="s">
        <v>137</v>
      </c>
      <c r="E155" s="227" t="s">
        <v>176</v>
      </c>
      <c r="F155" s="228" t="s">
        <v>177</v>
      </c>
      <c r="G155" s="229" t="s">
        <v>140</v>
      </c>
      <c r="H155" s="230">
        <v>127.40000000000001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44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142</v>
      </c>
      <c r="AT155" s="237" t="s">
        <v>137</v>
      </c>
      <c r="AU155" s="237" t="s">
        <v>87</v>
      </c>
      <c r="AY155" s="17" t="s">
        <v>135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142</v>
      </c>
      <c r="BM155" s="237" t="s">
        <v>293</v>
      </c>
    </row>
    <row r="156" s="14" customFormat="1">
      <c r="A156" s="14"/>
      <c r="B156" s="250"/>
      <c r="C156" s="251"/>
      <c r="D156" s="241" t="s">
        <v>144</v>
      </c>
      <c r="E156" s="252" t="s">
        <v>1</v>
      </c>
      <c r="F156" s="253" t="s">
        <v>294</v>
      </c>
      <c r="G156" s="251"/>
      <c r="H156" s="254">
        <v>127.40000000000001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144</v>
      </c>
      <c r="AU156" s="260" t="s">
        <v>87</v>
      </c>
      <c r="AV156" s="14" t="s">
        <v>87</v>
      </c>
      <c r="AW156" s="14" t="s">
        <v>34</v>
      </c>
      <c r="AX156" s="14" t="s">
        <v>83</v>
      </c>
      <c r="AY156" s="260" t="s">
        <v>135</v>
      </c>
    </row>
    <row r="157" s="2" customFormat="1">
      <c r="A157" s="38"/>
      <c r="B157" s="39"/>
      <c r="C157" s="226" t="s">
        <v>186</v>
      </c>
      <c r="D157" s="226" t="s">
        <v>137</v>
      </c>
      <c r="E157" s="227" t="s">
        <v>295</v>
      </c>
      <c r="F157" s="228" t="s">
        <v>177</v>
      </c>
      <c r="G157" s="229" t="s">
        <v>140</v>
      </c>
      <c r="H157" s="230">
        <v>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44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142</v>
      </c>
      <c r="AT157" s="237" t="s">
        <v>137</v>
      </c>
      <c r="AU157" s="237" t="s">
        <v>87</v>
      </c>
      <c r="AY157" s="17" t="s">
        <v>135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142</v>
      </c>
      <c r="BM157" s="237" t="s">
        <v>296</v>
      </c>
    </row>
    <row r="158" s="14" customFormat="1">
      <c r="A158" s="14"/>
      <c r="B158" s="250"/>
      <c r="C158" s="251"/>
      <c r="D158" s="241" t="s">
        <v>144</v>
      </c>
      <c r="E158" s="252" t="s">
        <v>1</v>
      </c>
      <c r="F158" s="253" t="s">
        <v>297</v>
      </c>
      <c r="G158" s="251"/>
      <c r="H158" s="254">
        <v>2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144</v>
      </c>
      <c r="AU158" s="260" t="s">
        <v>87</v>
      </c>
      <c r="AV158" s="14" t="s">
        <v>87</v>
      </c>
      <c r="AW158" s="14" t="s">
        <v>34</v>
      </c>
      <c r="AX158" s="14" t="s">
        <v>83</v>
      </c>
      <c r="AY158" s="260" t="s">
        <v>135</v>
      </c>
    </row>
    <row r="159" s="2" customFormat="1" ht="55.5" customHeight="1">
      <c r="A159" s="38"/>
      <c r="B159" s="39"/>
      <c r="C159" s="226" t="s">
        <v>190</v>
      </c>
      <c r="D159" s="226" t="s">
        <v>137</v>
      </c>
      <c r="E159" s="227" t="s">
        <v>181</v>
      </c>
      <c r="F159" s="228" t="s">
        <v>182</v>
      </c>
      <c r="G159" s="229" t="s">
        <v>183</v>
      </c>
      <c r="H159" s="230">
        <v>400</v>
      </c>
      <c r="I159" s="231"/>
      <c r="J159" s="232">
        <f>ROUND(I159*H159,2)</f>
        <v>0</v>
      </c>
      <c r="K159" s="228" t="s">
        <v>141</v>
      </c>
      <c r="L159" s="44"/>
      <c r="M159" s="233" t="s">
        <v>1</v>
      </c>
      <c r="N159" s="234" t="s">
        <v>44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142</v>
      </c>
      <c r="AT159" s="237" t="s">
        <v>137</v>
      </c>
      <c r="AU159" s="237" t="s">
        <v>87</v>
      </c>
      <c r="AY159" s="17" t="s">
        <v>135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142</v>
      </c>
      <c r="BM159" s="237" t="s">
        <v>298</v>
      </c>
    </row>
    <row r="160" s="14" customFormat="1">
      <c r="A160" s="14"/>
      <c r="B160" s="250"/>
      <c r="C160" s="251"/>
      <c r="D160" s="241" t="s">
        <v>144</v>
      </c>
      <c r="E160" s="252" t="s">
        <v>1</v>
      </c>
      <c r="F160" s="253" t="s">
        <v>299</v>
      </c>
      <c r="G160" s="251"/>
      <c r="H160" s="254">
        <v>400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144</v>
      </c>
      <c r="AU160" s="260" t="s">
        <v>87</v>
      </c>
      <c r="AV160" s="14" t="s">
        <v>87</v>
      </c>
      <c r="AW160" s="14" t="s">
        <v>34</v>
      </c>
      <c r="AX160" s="14" t="s">
        <v>83</v>
      </c>
      <c r="AY160" s="260" t="s">
        <v>135</v>
      </c>
    </row>
    <row r="161" s="2" customFormat="1">
      <c r="A161" s="38"/>
      <c r="B161" s="39"/>
      <c r="C161" s="226" t="s">
        <v>198</v>
      </c>
      <c r="D161" s="226" t="s">
        <v>137</v>
      </c>
      <c r="E161" s="227" t="s">
        <v>187</v>
      </c>
      <c r="F161" s="228" t="s">
        <v>188</v>
      </c>
      <c r="G161" s="229" t="s">
        <v>183</v>
      </c>
      <c r="H161" s="230">
        <v>400</v>
      </c>
      <c r="I161" s="231"/>
      <c r="J161" s="232">
        <f>ROUND(I161*H161,2)</f>
        <v>0</v>
      </c>
      <c r="K161" s="228" t="s">
        <v>141</v>
      </c>
      <c r="L161" s="44"/>
      <c r="M161" s="233" t="s">
        <v>1</v>
      </c>
      <c r="N161" s="234" t="s">
        <v>44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142</v>
      </c>
      <c r="AT161" s="237" t="s">
        <v>137</v>
      </c>
      <c r="AU161" s="237" t="s">
        <v>87</v>
      </c>
      <c r="AY161" s="17" t="s">
        <v>135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142</v>
      </c>
      <c r="BM161" s="237" t="s">
        <v>300</v>
      </c>
    </row>
    <row r="162" s="14" customFormat="1">
      <c r="A162" s="14"/>
      <c r="B162" s="250"/>
      <c r="C162" s="251"/>
      <c r="D162" s="241" t="s">
        <v>144</v>
      </c>
      <c r="E162" s="252" t="s">
        <v>1</v>
      </c>
      <c r="F162" s="253" t="s">
        <v>299</v>
      </c>
      <c r="G162" s="251"/>
      <c r="H162" s="254">
        <v>400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144</v>
      </c>
      <c r="AU162" s="260" t="s">
        <v>87</v>
      </c>
      <c r="AV162" s="14" t="s">
        <v>87</v>
      </c>
      <c r="AW162" s="14" t="s">
        <v>34</v>
      </c>
      <c r="AX162" s="14" t="s">
        <v>83</v>
      </c>
      <c r="AY162" s="260" t="s">
        <v>135</v>
      </c>
    </row>
    <row r="163" s="2" customFormat="1" ht="16.5" customHeight="1">
      <c r="A163" s="38"/>
      <c r="B163" s="39"/>
      <c r="C163" s="272" t="s">
        <v>205</v>
      </c>
      <c r="D163" s="272" t="s">
        <v>191</v>
      </c>
      <c r="E163" s="273" t="s">
        <v>192</v>
      </c>
      <c r="F163" s="274" t="s">
        <v>193</v>
      </c>
      <c r="G163" s="275" t="s">
        <v>194</v>
      </c>
      <c r="H163" s="276">
        <v>10</v>
      </c>
      <c r="I163" s="277"/>
      <c r="J163" s="278">
        <f>ROUND(I163*H163,2)</f>
        <v>0</v>
      </c>
      <c r="K163" s="274" t="s">
        <v>141</v>
      </c>
      <c r="L163" s="279"/>
      <c r="M163" s="280" t="s">
        <v>1</v>
      </c>
      <c r="N163" s="281" t="s">
        <v>44</v>
      </c>
      <c r="O163" s="91"/>
      <c r="P163" s="235">
        <f>O163*H163</f>
        <v>0</v>
      </c>
      <c r="Q163" s="235">
        <v>0.001</v>
      </c>
      <c r="R163" s="235">
        <f>Q163*H163</f>
        <v>0.01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195</v>
      </c>
      <c r="AT163" s="237" t="s">
        <v>191</v>
      </c>
      <c r="AU163" s="237" t="s">
        <v>87</v>
      </c>
      <c r="AY163" s="17" t="s">
        <v>135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142</v>
      </c>
      <c r="BM163" s="237" t="s">
        <v>301</v>
      </c>
    </row>
    <row r="164" s="14" customFormat="1">
      <c r="A164" s="14"/>
      <c r="B164" s="250"/>
      <c r="C164" s="251"/>
      <c r="D164" s="241" t="s">
        <v>144</v>
      </c>
      <c r="E164" s="251"/>
      <c r="F164" s="253" t="s">
        <v>302</v>
      </c>
      <c r="G164" s="251"/>
      <c r="H164" s="254">
        <v>10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144</v>
      </c>
      <c r="AU164" s="260" t="s">
        <v>87</v>
      </c>
      <c r="AV164" s="14" t="s">
        <v>87</v>
      </c>
      <c r="AW164" s="14" t="s">
        <v>4</v>
      </c>
      <c r="AX164" s="14" t="s">
        <v>83</v>
      </c>
      <c r="AY164" s="260" t="s">
        <v>135</v>
      </c>
    </row>
    <row r="165" s="2" customFormat="1" ht="33" customHeight="1">
      <c r="A165" s="38"/>
      <c r="B165" s="39"/>
      <c r="C165" s="226" t="s">
        <v>211</v>
      </c>
      <c r="D165" s="226" t="s">
        <v>137</v>
      </c>
      <c r="E165" s="227" t="s">
        <v>250</v>
      </c>
      <c r="F165" s="228" t="s">
        <v>251</v>
      </c>
      <c r="G165" s="229" t="s">
        <v>183</v>
      </c>
      <c r="H165" s="230">
        <v>264</v>
      </c>
      <c r="I165" s="231"/>
      <c r="J165" s="232">
        <f>ROUND(I165*H165,2)</f>
        <v>0</v>
      </c>
      <c r="K165" s="228" t="s">
        <v>141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142</v>
      </c>
      <c r="AT165" s="237" t="s">
        <v>137</v>
      </c>
      <c r="AU165" s="237" t="s">
        <v>87</v>
      </c>
      <c r="AY165" s="17" t="s">
        <v>135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142</v>
      </c>
      <c r="BM165" s="237" t="s">
        <v>303</v>
      </c>
    </row>
    <row r="166" s="14" customFormat="1">
      <c r="A166" s="14"/>
      <c r="B166" s="250"/>
      <c r="C166" s="251"/>
      <c r="D166" s="241" t="s">
        <v>144</v>
      </c>
      <c r="E166" s="252" t="s">
        <v>1</v>
      </c>
      <c r="F166" s="253" t="s">
        <v>304</v>
      </c>
      <c r="G166" s="251"/>
      <c r="H166" s="254">
        <v>264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144</v>
      </c>
      <c r="AU166" s="260" t="s">
        <v>87</v>
      </c>
      <c r="AV166" s="14" t="s">
        <v>87</v>
      </c>
      <c r="AW166" s="14" t="s">
        <v>34</v>
      </c>
      <c r="AX166" s="14" t="s">
        <v>83</v>
      </c>
      <c r="AY166" s="260" t="s">
        <v>135</v>
      </c>
    </row>
    <row r="167" s="2" customFormat="1" ht="33" customHeight="1">
      <c r="A167" s="38"/>
      <c r="B167" s="39"/>
      <c r="C167" s="226" t="s">
        <v>8</v>
      </c>
      <c r="D167" s="226" t="s">
        <v>137</v>
      </c>
      <c r="E167" s="227" t="s">
        <v>199</v>
      </c>
      <c r="F167" s="228" t="s">
        <v>200</v>
      </c>
      <c r="G167" s="229" t="s">
        <v>201</v>
      </c>
      <c r="H167" s="230">
        <v>80</v>
      </c>
      <c r="I167" s="231"/>
      <c r="J167" s="232">
        <f>ROUND(I167*H167,2)</f>
        <v>0</v>
      </c>
      <c r="K167" s="228" t="s">
        <v>141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0.01125</v>
      </c>
      <c r="R167" s="235">
        <f>Q167*H167</f>
        <v>0.89999999999999991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142</v>
      </c>
      <c r="AT167" s="237" t="s">
        <v>137</v>
      </c>
      <c r="AU167" s="237" t="s">
        <v>87</v>
      </c>
      <c r="AY167" s="17" t="s">
        <v>135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142</v>
      </c>
      <c r="BM167" s="237" t="s">
        <v>305</v>
      </c>
    </row>
    <row r="168" s="14" customFormat="1">
      <c r="A168" s="14"/>
      <c r="B168" s="250"/>
      <c r="C168" s="251"/>
      <c r="D168" s="241" t="s">
        <v>144</v>
      </c>
      <c r="E168" s="252" t="s">
        <v>1</v>
      </c>
      <c r="F168" s="253" t="s">
        <v>306</v>
      </c>
      <c r="G168" s="251"/>
      <c r="H168" s="254">
        <v>80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144</v>
      </c>
      <c r="AU168" s="260" t="s">
        <v>87</v>
      </c>
      <c r="AV168" s="14" t="s">
        <v>87</v>
      </c>
      <c r="AW168" s="14" t="s">
        <v>34</v>
      </c>
      <c r="AX168" s="14" t="s">
        <v>83</v>
      </c>
      <c r="AY168" s="260" t="s">
        <v>135</v>
      </c>
    </row>
    <row r="169" s="2" customFormat="1" ht="44.25" customHeight="1">
      <c r="A169" s="38"/>
      <c r="B169" s="39"/>
      <c r="C169" s="226" t="s">
        <v>222</v>
      </c>
      <c r="D169" s="226" t="s">
        <v>137</v>
      </c>
      <c r="E169" s="227" t="s">
        <v>206</v>
      </c>
      <c r="F169" s="228" t="s">
        <v>207</v>
      </c>
      <c r="G169" s="229" t="s">
        <v>208</v>
      </c>
      <c r="H169" s="230">
        <v>1</v>
      </c>
      <c r="I169" s="231"/>
      <c r="J169" s="232">
        <f>ROUND(I169*H169,2)</f>
        <v>0</v>
      </c>
      <c r="K169" s="228" t="s">
        <v>141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0.01281</v>
      </c>
      <c r="R169" s="235">
        <f>Q169*H169</f>
        <v>0.01281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142</v>
      </c>
      <c r="AT169" s="237" t="s">
        <v>137</v>
      </c>
      <c r="AU169" s="237" t="s">
        <v>87</v>
      </c>
      <c r="AY169" s="17" t="s">
        <v>135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142</v>
      </c>
      <c r="BM169" s="237" t="s">
        <v>307</v>
      </c>
    </row>
    <row r="170" s="14" customFormat="1">
      <c r="A170" s="14"/>
      <c r="B170" s="250"/>
      <c r="C170" s="251"/>
      <c r="D170" s="241" t="s">
        <v>144</v>
      </c>
      <c r="E170" s="252" t="s">
        <v>1</v>
      </c>
      <c r="F170" s="253" t="s">
        <v>308</v>
      </c>
      <c r="G170" s="251"/>
      <c r="H170" s="254">
        <v>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144</v>
      </c>
      <c r="AU170" s="260" t="s">
        <v>87</v>
      </c>
      <c r="AV170" s="14" t="s">
        <v>87</v>
      </c>
      <c r="AW170" s="14" t="s">
        <v>34</v>
      </c>
      <c r="AX170" s="14" t="s">
        <v>83</v>
      </c>
      <c r="AY170" s="260" t="s">
        <v>135</v>
      </c>
    </row>
    <row r="171" s="2" customFormat="1" ht="33" customHeight="1">
      <c r="A171" s="38"/>
      <c r="B171" s="39"/>
      <c r="C171" s="226" t="s">
        <v>229</v>
      </c>
      <c r="D171" s="226" t="s">
        <v>137</v>
      </c>
      <c r="E171" s="227" t="s">
        <v>309</v>
      </c>
      <c r="F171" s="228" t="s">
        <v>310</v>
      </c>
      <c r="G171" s="229" t="s">
        <v>311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44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142</v>
      </c>
      <c r="AT171" s="237" t="s">
        <v>137</v>
      </c>
      <c r="AU171" s="237" t="s">
        <v>87</v>
      </c>
      <c r="AY171" s="17" t="s">
        <v>135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142</v>
      </c>
      <c r="BM171" s="237" t="s">
        <v>312</v>
      </c>
    </row>
    <row r="172" s="14" customFormat="1">
      <c r="A172" s="14"/>
      <c r="B172" s="250"/>
      <c r="C172" s="251"/>
      <c r="D172" s="241" t="s">
        <v>144</v>
      </c>
      <c r="E172" s="252" t="s">
        <v>1</v>
      </c>
      <c r="F172" s="253" t="s">
        <v>313</v>
      </c>
      <c r="G172" s="251"/>
      <c r="H172" s="254">
        <v>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144</v>
      </c>
      <c r="AU172" s="260" t="s">
        <v>87</v>
      </c>
      <c r="AV172" s="14" t="s">
        <v>87</v>
      </c>
      <c r="AW172" s="14" t="s">
        <v>34</v>
      </c>
      <c r="AX172" s="14" t="s">
        <v>83</v>
      </c>
      <c r="AY172" s="260" t="s">
        <v>135</v>
      </c>
    </row>
    <row r="173" s="12" customFormat="1" ht="22.8" customHeight="1">
      <c r="A173" s="12"/>
      <c r="B173" s="210"/>
      <c r="C173" s="211"/>
      <c r="D173" s="212" t="s">
        <v>78</v>
      </c>
      <c r="E173" s="224" t="s">
        <v>180</v>
      </c>
      <c r="F173" s="224" t="s">
        <v>221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SUM(P174:P175)</f>
        <v>0</v>
      </c>
      <c r="Q173" s="218"/>
      <c r="R173" s="219">
        <f>SUM(R174:R175)</f>
        <v>0</v>
      </c>
      <c r="S173" s="218"/>
      <c r="T173" s="220">
        <f>SUM(T174:T175)</f>
        <v>160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83</v>
      </c>
      <c r="AT173" s="222" t="s">
        <v>78</v>
      </c>
      <c r="AU173" s="222" t="s">
        <v>83</v>
      </c>
      <c r="AY173" s="221" t="s">
        <v>135</v>
      </c>
      <c r="BK173" s="223">
        <f>SUM(BK174:BK175)</f>
        <v>0</v>
      </c>
    </row>
    <row r="174" s="2" customFormat="1">
      <c r="A174" s="38"/>
      <c r="B174" s="39"/>
      <c r="C174" s="226" t="s">
        <v>314</v>
      </c>
      <c r="D174" s="226" t="s">
        <v>137</v>
      </c>
      <c r="E174" s="227" t="s">
        <v>223</v>
      </c>
      <c r="F174" s="228" t="s">
        <v>224</v>
      </c>
      <c r="G174" s="229" t="s">
        <v>183</v>
      </c>
      <c r="H174" s="230">
        <v>8000</v>
      </c>
      <c r="I174" s="231"/>
      <c r="J174" s="232">
        <f>ROUND(I174*H174,2)</f>
        <v>0</v>
      </c>
      <c r="K174" s="228" t="s">
        <v>141</v>
      </c>
      <c r="L174" s="44"/>
      <c r="M174" s="233" t="s">
        <v>1</v>
      </c>
      <c r="N174" s="234" t="s">
        <v>44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0.02</v>
      </c>
      <c r="T174" s="236">
        <f>S174*H174</f>
        <v>160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142</v>
      </c>
      <c r="AT174" s="237" t="s">
        <v>137</v>
      </c>
      <c r="AU174" s="237" t="s">
        <v>87</v>
      </c>
      <c r="AY174" s="17" t="s">
        <v>135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142</v>
      </c>
      <c r="BM174" s="237" t="s">
        <v>315</v>
      </c>
    </row>
    <row r="175" s="14" customFormat="1">
      <c r="A175" s="14"/>
      <c r="B175" s="250"/>
      <c r="C175" s="251"/>
      <c r="D175" s="241" t="s">
        <v>144</v>
      </c>
      <c r="E175" s="252" t="s">
        <v>1</v>
      </c>
      <c r="F175" s="253" t="s">
        <v>226</v>
      </c>
      <c r="G175" s="251"/>
      <c r="H175" s="254">
        <v>8000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144</v>
      </c>
      <c r="AU175" s="260" t="s">
        <v>87</v>
      </c>
      <c r="AV175" s="14" t="s">
        <v>87</v>
      </c>
      <c r="AW175" s="14" t="s">
        <v>34</v>
      </c>
      <c r="AX175" s="14" t="s">
        <v>83</v>
      </c>
      <c r="AY175" s="260" t="s">
        <v>135</v>
      </c>
    </row>
    <row r="176" s="12" customFormat="1" ht="22.8" customHeight="1">
      <c r="A176" s="12"/>
      <c r="B176" s="210"/>
      <c r="C176" s="211"/>
      <c r="D176" s="212" t="s">
        <v>78</v>
      </c>
      <c r="E176" s="224" t="s">
        <v>227</v>
      </c>
      <c r="F176" s="224" t="s">
        <v>228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P177</f>
        <v>0</v>
      </c>
      <c r="Q176" s="218"/>
      <c r="R176" s="219">
        <f>R177</f>
        <v>0</v>
      </c>
      <c r="S176" s="218"/>
      <c r="T176" s="220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83</v>
      </c>
      <c r="AT176" s="222" t="s">
        <v>78</v>
      </c>
      <c r="AU176" s="222" t="s">
        <v>83</v>
      </c>
      <c r="AY176" s="221" t="s">
        <v>135</v>
      </c>
      <c r="BK176" s="223">
        <f>BK177</f>
        <v>0</v>
      </c>
    </row>
    <row r="177" s="2" customFormat="1" ht="33" customHeight="1">
      <c r="A177" s="38"/>
      <c r="B177" s="39"/>
      <c r="C177" s="226" t="s">
        <v>7</v>
      </c>
      <c r="D177" s="226" t="s">
        <v>137</v>
      </c>
      <c r="E177" s="227" t="s">
        <v>230</v>
      </c>
      <c r="F177" s="228" t="s">
        <v>231</v>
      </c>
      <c r="G177" s="229" t="s">
        <v>232</v>
      </c>
      <c r="H177" s="230">
        <v>0.92300000000000004</v>
      </c>
      <c r="I177" s="231"/>
      <c r="J177" s="232">
        <f>ROUND(I177*H177,2)</f>
        <v>0</v>
      </c>
      <c r="K177" s="228" t="s">
        <v>141</v>
      </c>
      <c r="L177" s="44"/>
      <c r="M177" s="233" t="s">
        <v>1</v>
      </c>
      <c r="N177" s="234" t="s">
        <v>44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142</v>
      </c>
      <c r="AT177" s="237" t="s">
        <v>137</v>
      </c>
      <c r="AU177" s="237" t="s">
        <v>87</v>
      </c>
      <c r="AY177" s="17" t="s">
        <v>135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142</v>
      </c>
      <c r="BM177" s="237" t="s">
        <v>316</v>
      </c>
    </row>
    <row r="178" s="12" customFormat="1" ht="25.92" customHeight="1">
      <c r="A178" s="12"/>
      <c r="B178" s="210"/>
      <c r="C178" s="211"/>
      <c r="D178" s="212" t="s">
        <v>78</v>
      </c>
      <c r="E178" s="213" t="s">
        <v>317</v>
      </c>
      <c r="F178" s="213" t="s">
        <v>318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SUM(P179:P180)</f>
        <v>0</v>
      </c>
      <c r="Q178" s="218"/>
      <c r="R178" s="219">
        <f>SUM(R179:R180)</f>
        <v>0</v>
      </c>
      <c r="S178" s="218"/>
      <c r="T178" s="22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142</v>
      </c>
      <c r="AT178" s="222" t="s">
        <v>78</v>
      </c>
      <c r="AU178" s="222" t="s">
        <v>79</v>
      </c>
      <c r="AY178" s="221" t="s">
        <v>135</v>
      </c>
      <c r="BK178" s="223">
        <f>SUM(BK179:BK180)</f>
        <v>0</v>
      </c>
    </row>
    <row r="179" s="2" customFormat="1">
      <c r="A179" s="38"/>
      <c r="B179" s="39"/>
      <c r="C179" s="226" t="s">
        <v>319</v>
      </c>
      <c r="D179" s="226" t="s">
        <v>137</v>
      </c>
      <c r="E179" s="227" t="s">
        <v>320</v>
      </c>
      <c r="F179" s="228" t="s">
        <v>321</v>
      </c>
      <c r="G179" s="229" t="s">
        <v>322</v>
      </c>
      <c r="H179" s="230">
        <v>6</v>
      </c>
      <c r="I179" s="231"/>
      <c r="J179" s="232">
        <f>ROUND(I179*H179,2)</f>
        <v>0</v>
      </c>
      <c r="K179" s="228" t="s">
        <v>141</v>
      </c>
      <c r="L179" s="44"/>
      <c r="M179" s="233" t="s">
        <v>1</v>
      </c>
      <c r="N179" s="234" t="s">
        <v>44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323</v>
      </c>
      <c r="AT179" s="237" t="s">
        <v>137</v>
      </c>
      <c r="AU179" s="237" t="s">
        <v>83</v>
      </c>
      <c r="AY179" s="17" t="s">
        <v>135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323</v>
      </c>
      <c r="BM179" s="237" t="s">
        <v>324</v>
      </c>
    </row>
    <row r="180" s="14" customFormat="1">
      <c r="A180" s="14"/>
      <c r="B180" s="250"/>
      <c r="C180" s="251"/>
      <c r="D180" s="241" t="s">
        <v>144</v>
      </c>
      <c r="E180" s="252" t="s">
        <v>1</v>
      </c>
      <c r="F180" s="253" t="s">
        <v>325</v>
      </c>
      <c r="G180" s="251"/>
      <c r="H180" s="254">
        <v>6</v>
      </c>
      <c r="I180" s="255"/>
      <c r="J180" s="251"/>
      <c r="K180" s="251"/>
      <c r="L180" s="256"/>
      <c r="M180" s="287"/>
      <c r="N180" s="288"/>
      <c r="O180" s="288"/>
      <c r="P180" s="288"/>
      <c r="Q180" s="288"/>
      <c r="R180" s="288"/>
      <c r="S180" s="288"/>
      <c r="T180" s="28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144</v>
      </c>
      <c r="AU180" s="260" t="s">
        <v>83</v>
      </c>
      <c r="AV180" s="14" t="s">
        <v>87</v>
      </c>
      <c r="AW180" s="14" t="s">
        <v>34</v>
      </c>
      <c r="AX180" s="14" t="s">
        <v>83</v>
      </c>
      <c r="AY180" s="260" t="s">
        <v>135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4u6qC7e87vFGAhEu19ND1ut8zsdwbxms3uto6qRx/MXimketjvGXQK/5jcfHBBWGIEmX4+O326WXNcG8x2Rmgg==" hashValue="Bp6wLXijcdCcBmO8Ff6JfUkBLAO4ed46lf59z5ybBrFBI+lrpMxIQ/Ig2KU73Bqa4Az0pqXGFW+UtEARoIg8sg==" algorithmName="SHA-512" password="CC35"/>
  <autoFilter ref="C124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Šembera, Český Brod, odstranění  nánosů v intavilánu ř. km  15,940 - 16,920</v>
      </c>
      <c r="F7" s="150"/>
      <c r="G7" s="150"/>
      <c r="H7" s="150"/>
      <c r="L7" s="20"/>
    </row>
    <row r="8" s="1" customFormat="1" ht="12" customHeight="1">
      <c r="B8" s="20"/>
      <c r="D8" s="150" t="s">
        <v>105</v>
      </c>
      <c r="L8" s="20"/>
    </row>
    <row r="9" s="2" customFormat="1" ht="16.5" customHeight="1">
      <c r="A9" s="38"/>
      <c r="B9" s="44"/>
      <c r="C9" s="38"/>
      <c r="D9" s="38"/>
      <c r="E9" s="151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326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20.1.2021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4"/>
      <c r="B29" s="155"/>
      <c r="C29" s="154"/>
      <c r="D29" s="154"/>
      <c r="E29" s="156" t="s">
        <v>109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ROUND((SUM(BE126:BE176)),  2)</f>
        <v>0</v>
      </c>
      <c r="G35" s="38"/>
      <c r="H35" s="38"/>
      <c r="I35" s="164">
        <v>0.20999999999999999</v>
      </c>
      <c r="J35" s="163">
        <f>ROUND(((SUM(BE126:BE176))*I35),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ROUND((SUM(BF126:BF176)),  2)</f>
        <v>0</v>
      </c>
      <c r="G36" s="38"/>
      <c r="H36" s="38"/>
      <c r="I36" s="164">
        <v>0.14999999999999999</v>
      </c>
      <c r="J36" s="163">
        <f>ROUND(((SUM(BF126:BF176))*I36),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ROUND((SUM(BG126:BG176)),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ROUND((SUM(BH126:BH176)),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ROUND((SUM(BI126:BI176)),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Šembera, Český Brod, odstranění  nánosů v intavilánu ř. km  15,940 - 16,920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 xml:space="preserve">1.4 - SO 1.4  Úsek 4 pod  ul.  Prokopa Velikého (24,0 m)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Český Brod</v>
      </c>
      <c r="G91" s="40"/>
      <c r="H91" s="40"/>
      <c r="I91" s="32" t="s">
        <v>24</v>
      </c>
      <c r="J91" s="79" t="str">
        <f>IF(J14="","",J14)</f>
        <v>20.1.2021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 Víta Nejedlého 951,HK3</v>
      </c>
      <c r="G93" s="40"/>
      <c r="H93" s="40"/>
      <c r="I93" s="32" t="s">
        <v>32</v>
      </c>
      <c r="J93" s="36" t="str">
        <f>E23</f>
        <v>Multiaqua s.r.o., Veverkova 1343,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Šárka Volfová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117</v>
      </c>
      <c r="E101" s="196"/>
      <c r="F101" s="196"/>
      <c r="G101" s="196"/>
      <c r="H101" s="196"/>
      <c r="I101" s="196"/>
      <c r="J101" s="197">
        <f>J155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118</v>
      </c>
      <c r="E102" s="196"/>
      <c r="F102" s="196"/>
      <c r="G102" s="196"/>
      <c r="H102" s="196"/>
      <c r="I102" s="196"/>
      <c r="J102" s="197">
        <f>J164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327</v>
      </c>
      <c r="E103" s="196"/>
      <c r="F103" s="196"/>
      <c r="G103" s="196"/>
      <c r="H103" s="196"/>
      <c r="I103" s="196"/>
      <c r="J103" s="197">
        <f>J171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119</v>
      </c>
      <c r="E104" s="196"/>
      <c r="F104" s="196"/>
      <c r="G104" s="196"/>
      <c r="H104" s="196"/>
      <c r="I104" s="196"/>
      <c r="J104" s="197">
        <f>J175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83" t="str">
        <f>E7</f>
        <v xml:space="preserve">Šembera, Český Brod, odstranění  nánosů v intavilánu ř. km  15,940 - 16,920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105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106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E11</f>
        <v xml:space="preserve">1.4 - SO 1.4  Úsek 4 pod  ul.  Prokopa Velikého (24,0 m)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22</v>
      </c>
      <c r="D120" s="40"/>
      <c r="E120" s="40"/>
      <c r="F120" s="27" t="str">
        <f>F14</f>
        <v>Český Brod</v>
      </c>
      <c r="G120" s="40"/>
      <c r="H120" s="40"/>
      <c r="I120" s="32" t="s">
        <v>24</v>
      </c>
      <c r="J120" s="79" t="str">
        <f>IF(J14="","",J14)</f>
        <v>20.1.2021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26</v>
      </c>
      <c r="D122" s="40"/>
      <c r="E122" s="40"/>
      <c r="F122" s="27" t="str">
        <f>E17</f>
        <v>Povodí Labe, státní podnik, Víta Nejedlého 951,HK3</v>
      </c>
      <c r="G122" s="40"/>
      <c r="H122" s="40"/>
      <c r="I122" s="32" t="s">
        <v>32</v>
      </c>
      <c r="J122" s="36" t="str">
        <f>E23</f>
        <v>Multiaqua s.r.o., Veverkova 1343, Hradec Králové 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Ing. Šárka Volfová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121</v>
      </c>
      <c r="D125" s="202" t="s">
        <v>64</v>
      </c>
      <c r="E125" s="202" t="s">
        <v>60</v>
      </c>
      <c r="F125" s="202" t="s">
        <v>61</v>
      </c>
      <c r="G125" s="202" t="s">
        <v>122</v>
      </c>
      <c r="H125" s="202" t="s">
        <v>123</v>
      </c>
      <c r="I125" s="202" t="s">
        <v>124</v>
      </c>
      <c r="J125" s="202" t="s">
        <v>112</v>
      </c>
      <c r="K125" s="203" t="s">
        <v>125</v>
      </c>
      <c r="L125" s="204"/>
      <c r="M125" s="100" t="s">
        <v>1</v>
      </c>
      <c r="N125" s="101" t="s">
        <v>43</v>
      </c>
      <c r="O125" s="101" t="s">
        <v>126</v>
      </c>
      <c r="P125" s="101" t="s">
        <v>127</v>
      </c>
      <c r="Q125" s="101" t="s">
        <v>128</v>
      </c>
      <c r="R125" s="101" t="s">
        <v>129</v>
      </c>
      <c r="S125" s="101" t="s">
        <v>130</v>
      </c>
      <c r="T125" s="102" t="s">
        <v>131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132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4.9207299999999998</v>
      </c>
      <c r="S126" s="104"/>
      <c r="T126" s="208">
        <f>T127</f>
        <v>59.1312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114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78</v>
      </c>
      <c r="E127" s="213" t="s">
        <v>133</v>
      </c>
      <c r="F127" s="213" t="s">
        <v>134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P128+P155+P164+P171+P175</f>
        <v>0</v>
      </c>
      <c r="Q127" s="218"/>
      <c r="R127" s="219">
        <f>R128+R155+R164+R171+R175</f>
        <v>4.9207299999999998</v>
      </c>
      <c r="S127" s="218"/>
      <c r="T127" s="220">
        <f>T128+T155+T164+T171+T175</f>
        <v>59.1312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78</v>
      </c>
      <c r="AU127" s="222" t="s">
        <v>79</v>
      </c>
      <c r="AY127" s="221" t="s">
        <v>135</v>
      </c>
      <c r="BK127" s="223">
        <f>BK128+BK155+BK164+BK171+BK175</f>
        <v>0</v>
      </c>
    </row>
    <row r="128" s="12" customFormat="1" ht="22.8" customHeight="1">
      <c r="A128" s="12"/>
      <c r="B128" s="210"/>
      <c r="C128" s="211"/>
      <c r="D128" s="212" t="s">
        <v>78</v>
      </c>
      <c r="E128" s="224" t="s">
        <v>83</v>
      </c>
      <c r="F128" s="224" t="s">
        <v>136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SUM(P129:P154)</f>
        <v>0</v>
      </c>
      <c r="Q128" s="218"/>
      <c r="R128" s="219">
        <f>SUM(R129:R154)</f>
        <v>0.01281</v>
      </c>
      <c r="S128" s="218"/>
      <c r="T128" s="220">
        <f>SUM(T129:T154)</f>
        <v>14.1312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78</v>
      </c>
      <c r="AU128" s="222" t="s">
        <v>83</v>
      </c>
      <c r="AY128" s="221" t="s">
        <v>135</v>
      </c>
      <c r="BK128" s="223">
        <f>SUM(BK129:BK154)</f>
        <v>0</v>
      </c>
    </row>
    <row r="129" s="2" customFormat="1">
      <c r="A129" s="38"/>
      <c r="B129" s="39"/>
      <c r="C129" s="226" t="s">
        <v>83</v>
      </c>
      <c r="D129" s="226" t="s">
        <v>137</v>
      </c>
      <c r="E129" s="227" t="s">
        <v>270</v>
      </c>
      <c r="F129" s="228" t="s">
        <v>271</v>
      </c>
      <c r="G129" s="229" t="s">
        <v>272</v>
      </c>
      <c r="H129" s="230">
        <v>0.012</v>
      </c>
      <c r="I129" s="231"/>
      <c r="J129" s="232">
        <f>ROUND(I129*H129,2)</f>
        <v>0</v>
      </c>
      <c r="K129" s="228" t="s">
        <v>141</v>
      </c>
      <c r="L129" s="44"/>
      <c r="M129" s="233" t="s">
        <v>1</v>
      </c>
      <c r="N129" s="234" t="s">
        <v>44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142</v>
      </c>
      <c r="AT129" s="237" t="s">
        <v>137</v>
      </c>
      <c r="AU129" s="237" t="s">
        <v>87</v>
      </c>
      <c r="AY129" s="17" t="s">
        <v>135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142</v>
      </c>
      <c r="BM129" s="237" t="s">
        <v>328</v>
      </c>
    </row>
    <row r="130" s="14" customFormat="1">
      <c r="A130" s="14"/>
      <c r="B130" s="250"/>
      <c r="C130" s="251"/>
      <c r="D130" s="241" t="s">
        <v>144</v>
      </c>
      <c r="E130" s="252" t="s">
        <v>1</v>
      </c>
      <c r="F130" s="253" t="s">
        <v>329</v>
      </c>
      <c r="G130" s="251"/>
      <c r="H130" s="254">
        <v>0.012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144</v>
      </c>
      <c r="AU130" s="260" t="s">
        <v>87</v>
      </c>
      <c r="AV130" s="14" t="s">
        <v>87</v>
      </c>
      <c r="AW130" s="14" t="s">
        <v>34</v>
      </c>
      <c r="AX130" s="14" t="s">
        <v>83</v>
      </c>
      <c r="AY130" s="260" t="s">
        <v>135</v>
      </c>
    </row>
    <row r="131" s="2" customFormat="1" ht="78" customHeight="1">
      <c r="A131" s="38"/>
      <c r="B131" s="39"/>
      <c r="C131" s="226" t="s">
        <v>87</v>
      </c>
      <c r="D131" s="226" t="s">
        <v>137</v>
      </c>
      <c r="E131" s="227" t="s">
        <v>330</v>
      </c>
      <c r="F131" s="228" t="s">
        <v>331</v>
      </c>
      <c r="G131" s="229" t="s">
        <v>183</v>
      </c>
      <c r="H131" s="230">
        <v>24</v>
      </c>
      <c r="I131" s="231"/>
      <c r="J131" s="232">
        <f>ROUND(I131*H131,2)</f>
        <v>0</v>
      </c>
      <c r="K131" s="228" t="s">
        <v>141</v>
      </c>
      <c r="L131" s="44"/>
      <c r="M131" s="233" t="s">
        <v>1</v>
      </c>
      <c r="N131" s="234" t="s">
        <v>44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0.40799999999999997</v>
      </c>
      <c r="T131" s="236">
        <f>S131*H131</f>
        <v>9.7919999999999998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142</v>
      </c>
      <c r="AT131" s="237" t="s">
        <v>137</v>
      </c>
      <c r="AU131" s="237" t="s">
        <v>87</v>
      </c>
      <c r="AY131" s="17" t="s">
        <v>135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142</v>
      </c>
      <c r="BM131" s="237" t="s">
        <v>332</v>
      </c>
    </row>
    <row r="132" s="14" customFormat="1">
      <c r="A132" s="14"/>
      <c r="B132" s="250"/>
      <c r="C132" s="251"/>
      <c r="D132" s="241" t="s">
        <v>144</v>
      </c>
      <c r="E132" s="252" t="s">
        <v>1</v>
      </c>
      <c r="F132" s="253" t="s">
        <v>333</v>
      </c>
      <c r="G132" s="251"/>
      <c r="H132" s="254">
        <v>24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144</v>
      </c>
      <c r="AU132" s="260" t="s">
        <v>87</v>
      </c>
      <c r="AV132" s="14" t="s">
        <v>87</v>
      </c>
      <c r="AW132" s="14" t="s">
        <v>34</v>
      </c>
      <c r="AX132" s="14" t="s">
        <v>83</v>
      </c>
      <c r="AY132" s="260" t="s">
        <v>135</v>
      </c>
    </row>
    <row r="133" s="2" customFormat="1" ht="55.5" customHeight="1">
      <c r="A133" s="38"/>
      <c r="B133" s="39"/>
      <c r="C133" s="226" t="s">
        <v>155</v>
      </c>
      <c r="D133" s="226" t="s">
        <v>137</v>
      </c>
      <c r="E133" s="227" t="s">
        <v>334</v>
      </c>
      <c r="F133" s="228" t="s">
        <v>335</v>
      </c>
      <c r="G133" s="229" t="s">
        <v>183</v>
      </c>
      <c r="H133" s="230">
        <v>24</v>
      </c>
      <c r="I133" s="231"/>
      <c r="J133" s="232">
        <f>ROUND(I133*H133,2)</f>
        <v>0</v>
      </c>
      <c r="K133" s="228" t="s">
        <v>141</v>
      </c>
      <c r="L133" s="44"/>
      <c r="M133" s="233" t="s">
        <v>1</v>
      </c>
      <c r="N133" s="234" t="s">
        <v>44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0.17999999999999999</v>
      </c>
      <c r="T133" s="236">
        <f>S133*H133</f>
        <v>4.3200000000000003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142</v>
      </c>
      <c r="AT133" s="237" t="s">
        <v>137</v>
      </c>
      <c r="AU133" s="237" t="s">
        <v>87</v>
      </c>
      <c r="AY133" s="17" t="s">
        <v>135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142</v>
      </c>
      <c r="BM133" s="237" t="s">
        <v>336</v>
      </c>
    </row>
    <row r="134" s="2" customFormat="1" ht="33" customHeight="1">
      <c r="A134" s="38"/>
      <c r="B134" s="39"/>
      <c r="C134" s="226" t="s">
        <v>142</v>
      </c>
      <c r="D134" s="226" t="s">
        <v>137</v>
      </c>
      <c r="E134" s="227" t="s">
        <v>337</v>
      </c>
      <c r="F134" s="228" t="s">
        <v>338</v>
      </c>
      <c r="G134" s="229" t="s">
        <v>183</v>
      </c>
      <c r="H134" s="230">
        <v>24</v>
      </c>
      <c r="I134" s="231"/>
      <c r="J134" s="232">
        <f>ROUND(I134*H134,2)</f>
        <v>0</v>
      </c>
      <c r="K134" s="228" t="s">
        <v>141</v>
      </c>
      <c r="L134" s="44"/>
      <c r="M134" s="233" t="s">
        <v>1</v>
      </c>
      <c r="N134" s="234" t="s">
        <v>44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0.00080000000000000004</v>
      </c>
      <c r="T134" s="236">
        <f>S134*H134</f>
        <v>0.019200000000000002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142</v>
      </c>
      <c r="AT134" s="237" t="s">
        <v>137</v>
      </c>
      <c r="AU134" s="237" t="s">
        <v>87</v>
      </c>
      <c r="AY134" s="17" t="s">
        <v>135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142</v>
      </c>
      <c r="BM134" s="237" t="s">
        <v>339</v>
      </c>
    </row>
    <row r="135" s="2" customFormat="1">
      <c r="A135" s="38"/>
      <c r="B135" s="39"/>
      <c r="C135" s="226" t="s">
        <v>160</v>
      </c>
      <c r="D135" s="226" t="s">
        <v>137</v>
      </c>
      <c r="E135" s="227" t="s">
        <v>138</v>
      </c>
      <c r="F135" s="228" t="s">
        <v>139</v>
      </c>
      <c r="G135" s="229" t="s">
        <v>140</v>
      </c>
      <c r="H135" s="230">
        <v>30.800000000000001</v>
      </c>
      <c r="I135" s="231"/>
      <c r="J135" s="232">
        <f>ROUND(I135*H135,2)</f>
        <v>0</v>
      </c>
      <c r="K135" s="228" t="s">
        <v>141</v>
      </c>
      <c r="L135" s="44"/>
      <c r="M135" s="233" t="s">
        <v>1</v>
      </c>
      <c r="N135" s="234" t="s">
        <v>44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142</v>
      </c>
      <c r="AT135" s="237" t="s">
        <v>137</v>
      </c>
      <c r="AU135" s="237" t="s">
        <v>87</v>
      </c>
      <c r="AY135" s="17" t="s">
        <v>135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142</v>
      </c>
      <c r="BM135" s="237" t="s">
        <v>340</v>
      </c>
    </row>
    <row r="136" s="14" customFormat="1">
      <c r="A136" s="14"/>
      <c r="B136" s="250"/>
      <c r="C136" s="251"/>
      <c r="D136" s="241" t="s">
        <v>144</v>
      </c>
      <c r="E136" s="252" t="s">
        <v>1</v>
      </c>
      <c r="F136" s="253" t="s">
        <v>341</v>
      </c>
      <c r="G136" s="251"/>
      <c r="H136" s="254">
        <v>30.800000000000001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144</v>
      </c>
      <c r="AU136" s="260" t="s">
        <v>87</v>
      </c>
      <c r="AV136" s="14" t="s">
        <v>87</v>
      </c>
      <c r="AW136" s="14" t="s">
        <v>34</v>
      </c>
      <c r="AX136" s="14" t="s">
        <v>83</v>
      </c>
      <c r="AY136" s="260" t="s">
        <v>135</v>
      </c>
    </row>
    <row r="137" s="2" customFormat="1">
      <c r="A137" s="38"/>
      <c r="B137" s="39"/>
      <c r="C137" s="226" t="s">
        <v>167</v>
      </c>
      <c r="D137" s="226" t="s">
        <v>137</v>
      </c>
      <c r="E137" s="227" t="s">
        <v>150</v>
      </c>
      <c r="F137" s="228" t="s">
        <v>151</v>
      </c>
      <c r="G137" s="229" t="s">
        <v>140</v>
      </c>
      <c r="H137" s="230">
        <v>9</v>
      </c>
      <c r="I137" s="231"/>
      <c r="J137" s="232">
        <f>ROUND(I137*H137,2)</f>
        <v>0</v>
      </c>
      <c r="K137" s="228" t="s">
        <v>141</v>
      </c>
      <c r="L137" s="44"/>
      <c r="M137" s="233" t="s">
        <v>1</v>
      </c>
      <c r="N137" s="234" t="s">
        <v>44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142</v>
      </c>
      <c r="AT137" s="237" t="s">
        <v>137</v>
      </c>
      <c r="AU137" s="237" t="s">
        <v>87</v>
      </c>
      <c r="AY137" s="17" t="s">
        <v>135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142</v>
      </c>
      <c r="BM137" s="237" t="s">
        <v>342</v>
      </c>
    </row>
    <row r="138" s="14" customFormat="1">
      <c r="A138" s="14"/>
      <c r="B138" s="250"/>
      <c r="C138" s="251"/>
      <c r="D138" s="241" t="s">
        <v>144</v>
      </c>
      <c r="E138" s="252" t="s">
        <v>1</v>
      </c>
      <c r="F138" s="253" t="s">
        <v>343</v>
      </c>
      <c r="G138" s="251"/>
      <c r="H138" s="254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144</v>
      </c>
      <c r="AU138" s="260" t="s">
        <v>87</v>
      </c>
      <c r="AV138" s="14" t="s">
        <v>87</v>
      </c>
      <c r="AW138" s="14" t="s">
        <v>34</v>
      </c>
      <c r="AX138" s="14" t="s">
        <v>79</v>
      </c>
      <c r="AY138" s="260" t="s">
        <v>135</v>
      </c>
    </row>
    <row r="139" s="14" customFormat="1">
      <c r="A139" s="14"/>
      <c r="B139" s="250"/>
      <c r="C139" s="251"/>
      <c r="D139" s="241" t="s">
        <v>144</v>
      </c>
      <c r="E139" s="252" t="s">
        <v>1</v>
      </c>
      <c r="F139" s="253" t="s">
        <v>344</v>
      </c>
      <c r="G139" s="251"/>
      <c r="H139" s="254">
        <v>8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144</v>
      </c>
      <c r="AU139" s="260" t="s">
        <v>87</v>
      </c>
      <c r="AV139" s="14" t="s">
        <v>87</v>
      </c>
      <c r="AW139" s="14" t="s">
        <v>34</v>
      </c>
      <c r="AX139" s="14" t="s">
        <v>79</v>
      </c>
      <c r="AY139" s="260" t="s">
        <v>135</v>
      </c>
    </row>
    <row r="140" s="15" customFormat="1">
      <c r="A140" s="15"/>
      <c r="B140" s="261"/>
      <c r="C140" s="262"/>
      <c r="D140" s="241" t="s">
        <v>144</v>
      </c>
      <c r="E140" s="263" t="s">
        <v>1</v>
      </c>
      <c r="F140" s="264" t="s">
        <v>149</v>
      </c>
      <c r="G140" s="262"/>
      <c r="H140" s="265">
        <v>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1" t="s">
        <v>144</v>
      </c>
      <c r="AU140" s="271" t="s">
        <v>87</v>
      </c>
      <c r="AV140" s="15" t="s">
        <v>142</v>
      </c>
      <c r="AW140" s="15" t="s">
        <v>34</v>
      </c>
      <c r="AX140" s="15" t="s">
        <v>83</v>
      </c>
      <c r="AY140" s="271" t="s">
        <v>135</v>
      </c>
    </row>
    <row r="141" s="2" customFormat="1" ht="55.5" customHeight="1">
      <c r="A141" s="38"/>
      <c r="B141" s="39"/>
      <c r="C141" s="226" t="s">
        <v>175</v>
      </c>
      <c r="D141" s="226" t="s">
        <v>137</v>
      </c>
      <c r="E141" s="227" t="s">
        <v>345</v>
      </c>
      <c r="F141" s="228" t="s">
        <v>346</v>
      </c>
      <c r="G141" s="229" t="s">
        <v>140</v>
      </c>
      <c r="H141" s="230">
        <v>30.800000000000001</v>
      </c>
      <c r="I141" s="231"/>
      <c r="J141" s="232">
        <f>ROUND(I141*H141,2)</f>
        <v>0</v>
      </c>
      <c r="K141" s="228" t="s">
        <v>141</v>
      </c>
      <c r="L141" s="44"/>
      <c r="M141" s="233" t="s">
        <v>1</v>
      </c>
      <c r="N141" s="234" t="s">
        <v>44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142</v>
      </c>
      <c r="AT141" s="237" t="s">
        <v>137</v>
      </c>
      <c r="AU141" s="237" t="s">
        <v>87</v>
      </c>
      <c r="AY141" s="17" t="s">
        <v>135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142</v>
      </c>
      <c r="BM141" s="237" t="s">
        <v>347</v>
      </c>
    </row>
    <row r="142" s="14" customFormat="1">
      <c r="A142" s="14"/>
      <c r="B142" s="250"/>
      <c r="C142" s="251"/>
      <c r="D142" s="241" t="s">
        <v>144</v>
      </c>
      <c r="E142" s="252" t="s">
        <v>1</v>
      </c>
      <c r="F142" s="253" t="s">
        <v>348</v>
      </c>
      <c r="G142" s="251"/>
      <c r="H142" s="254">
        <v>30.800000000000001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144</v>
      </c>
      <c r="AU142" s="260" t="s">
        <v>87</v>
      </c>
      <c r="AV142" s="14" t="s">
        <v>87</v>
      </c>
      <c r="AW142" s="14" t="s">
        <v>34</v>
      </c>
      <c r="AX142" s="14" t="s">
        <v>83</v>
      </c>
      <c r="AY142" s="260" t="s">
        <v>135</v>
      </c>
    </row>
    <row r="143" s="2" customFormat="1">
      <c r="A143" s="38"/>
      <c r="B143" s="39"/>
      <c r="C143" s="226" t="s">
        <v>195</v>
      </c>
      <c r="D143" s="226" t="s">
        <v>137</v>
      </c>
      <c r="E143" s="227" t="s">
        <v>156</v>
      </c>
      <c r="F143" s="228" t="s">
        <v>157</v>
      </c>
      <c r="G143" s="229" t="s">
        <v>140</v>
      </c>
      <c r="H143" s="230">
        <v>30.800000000000001</v>
      </c>
      <c r="I143" s="231"/>
      <c r="J143" s="232">
        <f>ROUND(I143*H143,2)</f>
        <v>0</v>
      </c>
      <c r="K143" s="228" t="s">
        <v>141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142</v>
      </c>
      <c r="AT143" s="237" t="s">
        <v>137</v>
      </c>
      <c r="AU143" s="237" t="s">
        <v>87</v>
      </c>
      <c r="AY143" s="17" t="s">
        <v>135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142</v>
      </c>
      <c r="BM143" s="237" t="s">
        <v>349</v>
      </c>
    </row>
    <row r="144" s="14" customFormat="1">
      <c r="A144" s="14"/>
      <c r="B144" s="250"/>
      <c r="C144" s="251"/>
      <c r="D144" s="241" t="s">
        <v>144</v>
      </c>
      <c r="E144" s="252" t="s">
        <v>1</v>
      </c>
      <c r="F144" s="253" t="s">
        <v>350</v>
      </c>
      <c r="G144" s="251"/>
      <c r="H144" s="254">
        <v>30.800000000000001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144</v>
      </c>
      <c r="AU144" s="260" t="s">
        <v>87</v>
      </c>
      <c r="AV144" s="14" t="s">
        <v>87</v>
      </c>
      <c r="AW144" s="14" t="s">
        <v>34</v>
      </c>
      <c r="AX144" s="14" t="s">
        <v>83</v>
      </c>
      <c r="AY144" s="260" t="s">
        <v>135</v>
      </c>
    </row>
    <row r="145" s="2" customFormat="1" ht="44.25" customHeight="1">
      <c r="A145" s="38"/>
      <c r="B145" s="39"/>
      <c r="C145" s="226" t="s">
        <v>186</v>
      </c>
      <c r="D145" s="226" t="s">
        <v>137</v>
      </c>
      <c r="E145" s="227" t="s">
        <v>168</v>
      </c>
      <c r="F145" s="228" t="s">
        <v>169</v>
      </c>
      <c r="G145" s="229" t="s">
        <v>140</v>
      </c>
      <c r="H145" s="230">
        <v>61.600000000000001</v>
      </c>
      <c r="I145" s="231"/>
      <c r="J145" s="232">
        <f>ROUND(I145*H145,2)</f>
        <v>0</v>
      </c>
      <c r="K145" s="228" t="s">
        <v>141</v>
      </c>
      <c r="L145" s="44"/>
      <c r="M145" s="233" t="s">
        <v>1</v>
      </c>
      <c r="N145" s="234" t="s">
        <v>44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142</v>
      </c>
      <c r="AT145" s="237" t="s">
        <v>137</v>
      </c>
      <c r="AU145" s="237" t="s">
        <v>87</v>
      </c>
      <c r="AY145" s="17" t="s">
        <v>135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142</v>
      </c>
      <c r="BM145" s="237" t="s">
        <v>351</v>
      </c>
    </row>
    <row r="146" s="14" customFormat="1">
      <c r="A146" s="14"/>
      <c r="B146" s="250"/>
      <c r="C146" s="251"/>
      <c r="D146" s="241" t="s">
        <v>144</v>
      </c>
      <c r="E146" s="252" t="s">
        <v>1</v>
      </c>
      <c r="F146" s="253" t="s">
        <v>352</v>
      </c>
      <c r="G146" s="251"/>
      <c r="H146" s="254">
        <v>30.800000000000001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144</v>
      </c>
      <c r="AU146" s="260" t="s">
        <v>87</v>
      </c>
      <c r="AV146" s="14" t="s">
        <v>87</v>
      </c>
      <c r="AW146" s="14" t="s">
        <v>34</v>
      </c>
      <c r="AX146" s="14" t="s">
        <v>79</v>
      </c>
      <c r="AY146" s="260" t="s">
        <v>135</v>
      </c>
    </row>
    <row r="147" s="14" customFormat="1">
      <c r="A147" s="14"/>
      <c r="B147" s="250"/>
      <c r="C147" s="251"/>
      <c r="D147" s="241" t="s">
        <v>144</v>
      </c>
      <c r="E147" s="252" t="s">
        <v>1</v>
      </c>
      <c r="F147" s="253" t="s">
        <v>353</v>
      </c>
      <c r="G147" s="251"/>
      <c r="H147" s="254">
        <v>30.800000000000001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144</v>
      </c>
      <c r="AU147" s="260" t="s">
        <v>87</v>
      </c>
      <c r="AV147" s="14" t="s">
        <v>87</v>
      </c>
      <c r="AW147" s="14" t="s">
        <v>34</v>
      </c>
      <c r="AX147" s="14" t="s">
        <v>79</v>
      </c>
      <c r="AY147" s="260" t="s">
        <v>135</v>
      </c>
    </row>
    <row r="148" s="15" customFormat="1">
      <c r="A148" s="15"/>
      <c r="B148" s="261"/>
      <c r="C148" s="262"/>
      <c r="D148" s="241" t="s">
        <v>144</v>
      </c>
      <c r="E148" s="263" t="s">
        <v>1</v>
      </c>
      <c r="F148" s="264" t="s">
        <v>149</v>
      </c>
      <c r="G148" s="262"/>
      <c r="H148" s="265">
        <v>61.600000000000001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144</v>
      </c>
      <c r="AU148" s="271" t="s">
        <v>87</v>
      </c>
      <c r="AV148" s="15" t="s">
        <v>142</v>
      </c>
      <c r="AW148" s="15" t="s">
        <v>34</v>
      </c>
      <c r="AX148" s="15" t="s">
        <v>83</v>
      </c>
      <c r="AY148" s="271" t="s">
        <v>135</v>
      </c>
    </row>
    <row r="149" s="2" customFormat="1">
      <c r="A149" s="38"/>
      <c r="B149" s="39"/>
      <c r="C149" s="226" t="s">
        <v>190</v>
      </c>
      <c r="D149" s="226" t="s">
        <v>137</v>
      </c>
      <c r="E149" s="227" t="s">
        <v>176</v>
      </c>
      <c r="F149" s="228" t="s">
        <v>177</v>
      </c>
      <c r="G149" s="229" t="s">
        <v>140</v>
      </c>
      <c r="H149" s="230">
        <v>30.800000000000001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44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142</v>
      </c>
      <c r="AT149" s="237" t="s">
        <v>137</v>
      </c>
      <c r="AU149" s="237" t="s">
        <v>87</v>
      </c>
      <c r="AY149" s="17" t="s">
        <v>135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142</v>
      </c>
      <c r="BM149" s="237" t="s">
        <v>354</v>
      </c>
    </row>
    <row r="150" s="14" customFormat="1">
      <c r="A150" s="14"/>
      <c r="B150" s="250"/>
      <c r="C150" s="251"/>
      <c r="D150" s="241" t="s">
        <v>144</v>
      </c>
      <c r="E150" s="252" t="s">
        <v>1</v>
      </c>
      <c r="F150" s="253" t="s">
        <v>355</v>
      </c>
      <c r="G150" s="251"/>
      <c r="H150" s="254">
        <v>30.800000000000001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144</v>
      </c>
      <c r="AU150" s="260" t="s">
        <v>87</v>
      </c>
      <c r="AV150" s="14" t="s">
        <v>87</v>
      </c>
      <c r="AW150" s="14" t="s">
        <v>34</v>
      </c>
      <c r="AX150" s="14" t="s">
        <v>83</v>
      </c>
      <c r="AY150" s="260" t="s">
        <v>135</v>
      </c>
    </row>
    <row r="151" s="2" customFormat="1" ht="44.25" customHeight="1">
      <c r="A151" s="38"/>
      <c r="B151" s="39"/>
      <c r="C151" s="226" t="s">
        <v>198</v>
      </c>
      <c r="D151" s="226" t="s">
        <v>137</v>
      </c>
      <c r="E151" s="227" t="s">
        <v>206</v>
      </c>
      <c r="F151" s="228" t="s">
        <v>207</v>
      </c>
      <c r="G151" s="229" t="s">
        <v>208</v>
      </c>
      <c r="H151" s="230">
        <v>1</v>
      </c>
      <c r="I151" s="231"/>
      <c r="J151" s="232">
        <f>ROUND(I151*H151,2)</f>
        <v>0</v>
      </c>
      <c r="K151" s="228" t="s">
        <v>141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0.01281</v>
      </c>
      <c r="R151" s="235">
        <f>Q151*H151</f>
        <v>0.01281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142</v>
      </c>
      <c r="AT151" s="237" t="s">
        <v>137</v>
      </c>
      <c r="AU151" s="237" t="s">
        <v>87</v>
      </c>
      <c r="AY151" s="17" t="s">
        <v>135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142</v>
      </c>
      <c r="BM151" s="237" t="s">
        <v>356</v>
      </c>
    </row>
    <row r="152" s="14" customFormat="1">
      <c r="A152" s="14"/>
      <c r="B152" s="250"/>
      <c r="C152" s="251"/>
      <c r="D152" s="241" t="s">
        <v>144</v>
      </c>
      <c r="E152" s="252" t="s">
        <v>1</v>
      </c>
      <c r="F152" s="253" t="s">
        <v>308</v>
      </c>
      <c r="G152" s="251"/>
      <c r="H152" s="254">
        <v>1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144</v>
      </c>
      <c r="AU152" s="260" t="s">
        <v>87</v>
      </c>
      <c r="AV152" s="14" t="s">
        <v>87</v>
      </c>
      <c r="AW152" s="14" t="s">
        <v>34</v>
      </c>
      <c r="AX152" s="14" t="s">
        <v>83</v>
      </c>
      <c r="AY152" s="260" t="s">
        <v>135</v>
      </c>
    </row>
    <row r="153" s="2" customFormat="1" ht="33" customHeight="1">
      <c r="A153" s="38"/>
      <c r="B153" s="39"/>
      <c r="C153" s="226" t="s">
        <v>357</v>
      </c>
      <c r="D153" s="226" t="s">
        <v>137</v>
      </c>
      <c r="E153" s="227" t="s">
        <v>309</v>
      </c>
      <c r="F153" s="228" t="s">
        <v>310</v>
      </c>
      <c r="G153" s="229" t="s">
        <v>311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44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142</v>
      </c>
      <c r="AT153" s="237" t="s">
        <v>137</v>
      </c>
      <c r="AU153" s="237" t="s">
        <v>87</v>
      </c>
      <c r="AY153" s="17" t="s">
        <v>135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142</v>
      </c>
      <c r="BM153" s="237" t="s">
        <v>358</v>
      </c>
    </row>
    <row r="154" s="14" customFormat="1">
      <c r="A154" s="14"/>
      <c r="B154" s="250"/>
      <c r="C154" s="251"/>
      <c r="D154" s="241" t="s">
        <v>144</v>
      </c>
      <c r="E154" s="252" t="s">
        <v>1</v>
      </c>
      <c r="F154" s="253" t="s">
        <v>313</v>
      </c>
      <c r="G154" s="251"/>
      <c r="H154" s="254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144</v>
      </c>
      <c r="AU154" s="260" t="s">
        <v>87</v>
      </c>
      <c r="AV154" s="14" t="s">
        <v>87</v>
      </c>
      <c r="AW154" s="14" t="s">
        <v>34</v>
      </c>
      <c r="AX154" s="14" t="s">
        <v>83</v>
      </c>
      <c r="AY154" s="260" t="s">
        <v>135</v>
      </c>
    </row>
    <row r="155" s="12" customFormat="1" ht="22.8" customHeight="1">
      <c r="A155" s="12"/>
      <c r="B155" s="210"/>
      <c r="C155" s="211"/>
      <c r="D155" s="212" t="s">
        <v>78</v>
      </c>
      <c r="E155" s="224" t="s">
        <v>160</v>
      </c>
      <c r="F155" s="224" t="s">
        <v>216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SUM(P156:P163)</f>
        <v>0</v>
      </c>
      <c r="Q155" s="218"/>
      <c r="R155" s="219">
        <f>SUM(R156:R163)</f>
        <v>4.8992800000000001</v>
      </c>
      <c r="S155" s="218"/>
      <c r="T155" s="220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78</v>
      </c>
      <c r="AU155" s="222" t="s">
        <v>83</v>
      </c>
      <c r="AY155" s="221" t="s">
        <v>135</v>
      </c>
      <c r="BK155" s="223">
        <f>SUM(BK156:BK163)</f>
        <v>0</v>
      </c>
    </row>
    <row r="156" s="2" customFormat="1">
      <c r="A156" s="38"/>
      <c r="B156" s="39"/>
      <c r="C156" s="226" t="s">
        <v>211</v>
      </c>
      <c r="D156" s="226" t="s">
        <v>137</v>
      </c>
      <c r="E156" s="227" t="s">
        <v>359</v>
      </c>
      <c r="F156" s="228" t="s">
        <v>360</v>
      </c>
      <c r="G156" s="229" t="s">
        <v>183</v>
      </c>
      <c r="H156" s="230">
        <v>24</v>
      </c>
      <c r="I156" s="231"/>
      <c r="J156" s="232">
        <f>ROUND(I156*H156,2)</f>
        <v>0</v>
      </c>
      <c r="K156" s="228" t="s">
        <v>141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0.083500000000000005</v>
      </c>
      <c r="R156" s="235">
        <f>Q156*H156</f>
        <v>2.004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142</v>
      </c>
      <c r="AT156" s="237" t="s">
        <v>137</v>
      </c>
      <c r="AU156" s="237" t="s">
        <v>87</v>
      </c>
      <c r="AY156" s="17" t="s">
        <v>135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142</v>
      </c>
      <c r="BM156" s="237" t="s">
        <v>361</v>
      </c>
    </row>
    <row r="157" s="14" customFormat="1">
      <c r="A157" s="14"/>
      <c r="B157" s="250"/>
      <c r="C157" s="251"/>
      <c r="D157" s="241" t="s">
        <v>144</v>
      </c>
      <c r="E157" s="252" t="s">
        <v>1</v>
      </c>
      <c r="F157" s="253" t="s">
        <v>362</v>
      </c>
      <c r="G157" s="251"/>
      <c r="H157" s="254">
        <v>24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144</v>
      </c>
      <c r="AU157" s="260" t="s">
        <v>87</v>
      </c>
      <c r="AV157" s="14" t="s">
        <v>87</v>
      </c>
      <c r="AW157" s="14" t="s">
        <v>34</v>
      </c>
      <c r="AX157" s="14" t="s">
        <v>83</v>
      </c>
      <c r="AY157" s="260" t="s">
        <v>135</v>
      </c>
    </row>
    <row r="158" s="2" customFormat="1" ht="24.15" customHeight="1">
      <c r="A158" s="38"/>
      <c r="B158" s="39"/>
      <c r="C158" s="272" t="s">
        <v>8</v>
      </c>
      <c r="D158" s="272" t="s">
        <v>191</v>
      </c>
      <c r="E158" s="273" t="s">
        <v>363</v>
      </c>
      <c r="F158" s="274" t="s">
        <v>364</v>
      </c>
      <c r="G158" s="275" t="s">
        <v>208</v>
      </c>
      <c r="H158" s="276">
        <v>2.2240000000000002</v>
      </c>
      <c r="I158" s="277"/>
      <c r="J158" s="278">
        <f>ROUND(I158*H158,2)</f>
        <v>0</v>
      </c>
      <c r="K158" s="274" t="s">
        <v>1</v>
      </c>
      <c r="L158" s="279"/>
      <c r="M158" s="280" t="s">
        <v>1</v>
      </c>
      <c r="N158" s="281" t="s">
        <v>44</v>
      </c>
      <c r="O158" s="91"/>
      <c r="P158" s="235">
        <f>O158*H158</f>
        <v>0</v>
      </c>
      <c r="Q158" s="235">
        <v>1.1200000000000001</v>
      </c>
      <c r="R158" s="235">
        <f>Q158*H158</f>
        <v>2.4908800000000006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195</v>
      </c>
      <c r="AT158" s="237" t="s">
        <v>191</v>
      </c>
      <c r="AU158" s="237" t="s">
        <v>87</v>
      </c>
      <c r="AY158" s="17" t="s">
        <v>135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142</v>
      </c>
      <c r="BM158" s="237" t="s">
        <v>365</v>
      </c>
    </row>
    <row r="159" s="2" customFormat="1">
      <c r="A159" s="38"/>
      <c r="B159" s="39"/>
      <c r="C159" s="40"/>
      <c r="D159" s="241" t="s">
        <v>366</v>
      </c>
      <c r="E159" s="40"/>
      <c r="F159" s="290" t="s">
        <v>367</v>
      </c>
      <c r="G159" s="40"/>
      <c r="H159" s="40"/>
      <c r="I159" s="291"/>
      <c r="J159" s="40"/>
      <c r="K159" s="40"/>
      <c r="L159" s="44"/>
      <c r="M159" s="292"/>
      <c r="N159" s="29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366</v>
      </c>
      <c r="AU159" s="17" t="s">
        <v>87</v>
      </c>
    </row>
    <row r="160" s="14" customFormat="1">
      <c r="A160" s="14"/>
      <c r="B160" s="250"/>
      <c r="C160" s="251"/>
      <c r="D160" s="241" t="s">
        <v>144</v>
      </c>
      <c r="E160" s="252" t="s">
        <v>1</v>
      </c>
      <c r="F160" s="253" t="s">
        <v>368</v>
      </c>
      <c r="G160" s="251"/>
      <c r="H160" s="254">
        <v>8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144</v>
      </c>
      <c r="AU160" s="260" t="s">
        <v>87</v>
      </c>
      <c r="AV160" s="14" t="s">
        <v>87</v>
      </c>
      <c r="AW160" s="14" t="s">
        <v>34</v>
      </c>
      <c r="AX160" s="14" t="s">
        <v>83</v>
      </c>
      <c r="AY160" s="260" t="s">
        <v>135</v>
      </c>
    </row>
    <row r="161" s="14" customFormat="1">
      <c r="A161" s="14"/>
      <c r="B161" s="250"/>
      <c r="C161" s="251"/>
      <c r="D161" s="241" t="s">
        <v>144</v>
      </c>
      <c r="E161" s="251"/>
      <c r="F161" s="253" t="s">
        <v>369</v>
      </c>
      <c r="G161" s="251"/>
      <c r="H161" s="254">
        <v>2.2240000000000002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144</v>
      </c>
      <c r="AU161" s="260" t="s">
        <v>87</v>
      </c>
      <c r="AV161" s="14" t="s">
        <v>87</v>
      </c>
      <c r="AW161" s="14" t="s">
        <v>4</v>
      </c>
      <c r="AX161" s="14" t="s">
        <v>83</v>
      </c>
      <c r="AY161" s="260" t="s">
        <v>135</v>
      </c>
    </row>
    <row r="162" s="2" customFormat="1" ht="78" customHeight="1">
      <c r="A162" s="38"/>
      <c r="B162" s="39"/>
      <c r="C162" s="226" t="s">
        <v>222</v>
      </c>
      <c r="D162" s="226" t="s">
        <v>137</v>
      </c>
      <c r="E162" s="227" t="s">
        <v>370</v>
      </c>
      <c r="F162" s="228" t="s">
        <v>371</v>
      </c>
      <c r="G162" s="229" t="s">
        <v>183</v>
      </c>
      <c r="H162" s="230">
        <v>4.7999999999999998</v>
      </c>
      <c r="I162" s="231"/>
      <c r="J162" s="232">
        <f>ROUND(I162*H162,2)</f>
        <v>0</v>
      </c>
      <c r="K162" s="228" t="s">
        <v>141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0.084250000000000005</v>
      </c>
      <c r="R162" s="235">
        <f>Q162*H162</f>
        <v>0.40440000000000004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142</v>
      </c>
      <c r="AT162" s="237" t="s">
        <v>137</v>
      </c>
      <c r="AU162" s="237" t="s">
        <v>87</v>
      </c>
      <c r="AY162" s="17" t="s">
        <v>135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142</v>
      </c>
      <c r="BM162" s="237" t="s">
        <v>372</v>
      </c>
    </row>
    <row r="163" s="14" customFormat="1">
      <c r="A163" s="14"/>
      <c r="B163" s="250"/>
      <c r="C163" s="251"/>
      <c r="D163" s="241" t="s">
        <v>144</v>
      </c>
      <c r="E163" s="252" t="s">
        <v>1</v>
      </c>
      <c r="F163" s="253" t="s">
        <v>373</v>
      </c>
      <c r="G163" s="251"/>
      <c r="H163" s="254">
        <v>4.7999999999999998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144</v>
      </c>
      <c r="AU163" s="260" t="s">
        <v>87</v>
      </c>
      <c r="AV163" s="14" t="s">
        <v>87</v>
      </c>
      <c r="AW163" s="14" t="s">
        <v>34</v>
      </c>
      <c r="AX163" s="14" t="s">
        <v>83</v>
      </c>
      <c r="AY163" s="260" t="s">
        <v>135</v>
      </c>
    </row>
    <row r="164" s="12" customFormat="1" ht="22.8" customHeight="1">
      <c r="A164" s="12"/>
      <c r="B164" s="210"/>
      <c r="C164" s="211"/>
      <c r="D164" s="212" t="s">
        <v>78</v>
      </c>
      <c r="E164" s="224" t="s">
        <v>180</v>
      </c>
      <c r="F164" s="224" t="s">
        <v>221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SUM(P165:P170)</f>
        <v>0</v>
      </c>
      <c r="Q164" s="218"/>
      <c r="R164" s="219">
        <f>SUM(R165:R170)</f>
        <v>0.0086400000000000001</v>
      </c>
      <c r="S164" s="218"/>
      <c r="T164" s="220">
        <f>SUM(T165:T170)</f>
        <v>45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83</v>
      </c>
      <c r="AT164" s="222" t="s">
        <v>78</v>
      </c>
      <c r="AU164" s="222" t="s">
        <v>83</v>
      </c>
      <c r="AY164" s="221" t="s">
        <v>135</v>
      </c>
      <c r="BK164" s="223">
        <f>SUM(BK165:BK170)</f>
        <v>0</v>
      </c>
    </row>
    <row r="165" s="2" customFormat="1">
      <c r="A165" s="38"/>
      <c r="B165" s="39"/>
      <c r="C165" s="226" t="s">
        <v>229</v>
      </c>
      <c r="D165" s="226" t="s">
        <v>137</v>
      </c>
      <c r="E165" s="227" t="s">
        <v>374</v>
      </c>
      <c r="F165" s="228" t="s">
        <v>375</v>
      </c>
      <c r="G165" s="229" t="s">
        <v>183</v>
      </c>
      <c r="H165" s="230">
        <v>24</v>
      </c>
      <c r="I165" s="231"/>
      <c r="J165" s="232">
        <f>ROUND(I165*H165,2)</f>
        <v>0</v>
      </c>
      <c r="K165" s="228" t="s">
        <v>141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0.00036000000000000002</v>
      </c>
      <c r="R165" s="235">
        <f>Q165*H165</f>
        <v>0.0086400000000000001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142</v>
      </c>
      <c r="AT165" s="237" t="s">
        <v>137</v>
      </c>
      <c r="AU165" s="237" t="s">
        <v>87</v>
      </c>
      <c r="AY165" s="17" t="s">
        <v>135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142</v>
      </c>
      <c r="BM165" s="237" t="s">
        <v>376</v>
      </c>
    </row>
    <row r="166" s="14" customFormat="1">
      <c r="A166" s="14"/>
      <c r="B166" s="250"/>
      <c r="C166" s="251"/>
      <c r="D166" s="241" t="s">
        <v>144</v>
      </c>
      <c r="E166" s="252" t="s">
        <v>1</v>
      </c>
      <c r="F166" s="253" t="s">
        <v>377</v>
      </c>
      <c r="G166" s="251"/>
      <c r="H166" s="254">
        <v>24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144</v>
      </c>
      <c r="AU166" s="260" t="s">
        <v>87</v>
      </c>
      <c r="AV166" s="14" t="s">
        <v>87</v>
      </c>
      <c r="AW166" s="14" t="s">
        <v>34</v>
      </c>
      <c r="AX166" s="14" t="s">
        <v>83</v>
      </c>
      <c r="AY166" s="260" t="s">
        <v>135</v>
      </c>
    </row>
    <row r="167" s="2" customFormat="1">
      <c r="A167" s="38"/>
      <c r="B167" s="39"/>
      <c r="C167" s="226" t="s">
        <v>314</v>
      </c>
      <c r="D167" s="226" t="s">
        <v>137</v>
      </c>
      <c r="E167" s="227" t="s">
        <v>223</v>
      </c>
      <c r="F167" s="228" t="s">
        <v>224</v>
      </c>
      <c r="G167" s="229" t="s">
        <v>183</v>
      </c>
      <c r="H167" s="230">
        <v>2250</v>
      </c>
      <c r="I167" s="231"/>
      <c r="J167" s="232">
        <f>ROUND(I167*H167,2)</f>
        <v>0</v>
      </c>
      <c r="K167" s="228" t="s">
        <v>141</v>
      </c>
      <c r="L167" s="44"/>
      <c r="M167" s="233" t="s">
        <v>1</v>
      </c>
      <c r="N167" s="234" t="s">
        <v>44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0.02</v>
      </c>
      <c r="T167" s="236">
        <f>S167*H167</f>
        <v>45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142</v>
      </c>
      <c r="AT167" s="237" t="s">
        <v>137</v>
      </c>
      <c r="AU167" s="237" t="s">
        <v>87</v>
      </c>
      <c r="AY167" s="17" t="s">
        <v>135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142</v>
      </c>
      <c r="BM167" s="237" t="s">
        <v>378</v>
      </c>
    </row>
    <row r="168" s="14" customFormat="1">
      <c r="A168" s="14"/>
      <c r="B168" s="250"/>
      <c r="C168" s="251"/>
      <c r="D168" s="241" t="s">
        <v>144</v>
      </c>
      <c r="E168" s="252" t="s">
        <v>1</v>
      </c>
      <c r="F168" s="253" t="s">
        <v>379</v>
      </c>
      <c r="G168" s="251"/>
      <c r="H168" s="254">
        <v>2000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144</v>
      </c>
      <c r="AU168" s="260" t="s">
        <v>87</v>
      </c>
      <c r="AV168" s="14" t="s">
        <v>87</v>
      </c>
      <c r="AW168" s="14" t="s">
        <v>34</v>
      </c>
      <c r="AX168" s="14" t="s">
        <v>79</v>
      </c>
      <c r="AY168" s="260" t="s">
        <v>135</v>
      </c>
    </row>
    <row r="169" s="14" customFormat="1">
      <c r="A169" s="14"/>
      <c r="B169" s="250"/>
      <c r="C169" s="251"/>
      <c r="D169" s="241" t="s">
        <v>144</v>
      </c>
      <c r="E169" s="252" t="s">
        <v>1</v>
      </c>
      <c r="F169" s="253" t="s">
        <v>380</v>
      </c>
      <c r="G169" s="251"/>
      <c r="H169" s="254">
        <v>250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144</v>
      </c>
      <c r="AU169" s="260" t="s">
        <v>87</v>
      </c>
      <c r="AV169" s="14" t="s">
        <v>87</v>
      </c>
      <c r="AW169" s="14" t="s">
        <v>34</v>
      </c>
      <c r="AX169" s="14" t="s">
        <v>79</v>
      </c>
      <c r="AY169" s="260" t="s">
        <v>135</v>
      </c>
    </row>
    <row r="170" s="15" customFormat="1">
      <c r="A170" s="15"/>
      <c r="B170" s="261"/>
      <c r="C170" s="262"/>
      <c r="D170" s="241" t="s">
        <v>144</v>
      </c>
      <c r="E170" s="263" t="s">
        <v>1</v>
      </c>
      <c r="F170" s="264" t="s">
        <v>149</v>
      </c>
      <c r="G170" s="262"/>
      <c r="H170" s="265">
        <v>2250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1" t="s">
        <v>144</v>
      </c>
      <c r="AU170" s="271" t="s">
        <v>87</v>
      </c>
      <c r="AV170" s="15" t="s">
        <v>142</v>
      </c>
      <c r="AW170" s="15" t="s">
        <v>34</v>
      </c>
      <c r="AX170" s="15" t="s">
        <v>83</v>
      </c>
      <c r="AY170" s="271" t="s">
        <v>135</v>
      </c>
    </row>
    <row r="171" s="12" customFormat="1" ht="22.8" customHeight="1">
      <c r="A171" s="12"/>
      <c r="B171" s="210"/>
      <c r="C171" s="211"/>
      <c r="D171" s="212" t="s">
        <v>78</v>
      </c>
      <c r="E171" s="224" t="s">
        <v>381</v>
      </c>
      <c r="F171" s="224" t="s">
        <v>382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SUM(P172:P174)</f>
        <v>0</v>
      </c>
      <c r="Q171" s="218"/>
      <c r="R171" s="219">
        <f>SUM(R172:R174)</f>
        <v>0</v>
      </c>
      <c r="S171" s="218"/>
      <c r="T171" s="22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83</v>
      </c>
      <c r="AT171" s="222" t="s">
        <v>78</v>
      </c>
      <c r="AU171" s="222" t="s">
        <v>83</v>
      </c>
      <c r="AY171" s="221" t="s">
        <v>135</v>
      </c>
      <c r="BK171" s="223">
        <f>SUM(BK172:BK174)</f>
        <v>0</v>
      </c>
    </row>
    <row r="172" s="2" customFormat="1">
      <c r="A172" s="38"/>
      <c r="B172" s="39"/>
      <c r="C172" s="226" t="s">
        <v>383</v>
      </c>
      <c r="D172" s="226" t="s">
        <v>137</v>
      </c>
      <c r="E172" s="227" t="s">
        <v>384</v>
      </c>
      <c r="F172" s="228" t="s">
        <v>385</v>
      </c>
      <c r="G172" s="229" t="s">
        <v>232</v>
      </c>
      <c r="H172" s="230">
        <v>59.131</v>
      </c>
      <c r="I172" s="231"/>
      <c r="J172" s="232">
        <f>ROUND(I172*H172,2)</f>
        <v>0</v>
      </c>
      <c r="K172" s="228" t="s">
        <v>141</v>
      </c>
      <c r="L172" s="44"/>
      <c r="M172" s="233" t="s">
        <v>1</v>
      </c>
      <c r="N172" s="234" t="s">
        <v>44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142</v>
      </c>
      <c r="AT172" s="237" t="s">
        <v>137</v>
      </c>
      <c r="AU172" s="237" t="s">
        <v>87</v>
      </c>
      <c r="AY172" s="17" t="s">
        <v>135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142</v>
      </c>
      <c r="BM172" s="237" t="s">
        <v>386</v>
      </c>
    </row>
    <row r="173" s="2" customFormat="1">
      <c r="A173" s="38"/>
      <c r="B173" s="39"/>
      <c r="C173" s="226" t="s">
        <v>387</v>
      </c>
      <c r="D173" s="226" t="s">
        <v>137</v>
      </c>
      <c r="E173" s="227" t="s">
        <v>388</v>
      </c>
      <c r="F173" s="228" t="s">
        <v>389</v>
      </c>
      <c r="G173" s="229" t="s">
        <v>232</v>
      </c>
      <c r="H173" s="230">
        <v>56.524000000000001</v>
      </c>
      <c r="I173" s="231"/>
      <c r="J173" s="232">
        <f>ROUND(I173*H173,2)</f>
        <v>0</v>
      </c>
      <c r="K173" s="228" t="s">
        <v>141</v>
      </c>
      <c r="L173" s="44"/>
      <c r="M173" s="233" t="s">
        <v>1</v>
      </c>
      <c r="N173" s="234" t="s">
        <v>44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142</v>
      </c>
      <c r="AT173" s="237" t="s">
        <v>137</v>
      </c>
      <c r="AU173" s="237" t="s">
        <v>87</v>
      </c>
      <c r="AY173" s="17" t="s">
        <v>135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142</v>
      </c>
      <c r="BM173" s="237" t="s">
        <v>390</v>
      </c>
    </row>
    <row r="174" s="14" customFormat="1">
      <c r="A174" s="14"/>
      <c r="B174" s="250"/>
      <c r="C174" s="251"/>
      <c r="D174" s="241" t="s">
        <v>144</v>
      </c>
      <c r="E174" s="252" t="s">
        <v>1</v>
      </c>
      <c r="F174" s="253" t="s">
        <v>391</v>
      </c>
      <c r="G174" s="251"/>
      <c r="H174" s="254">
        <v>56.524000000000001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144</v>
      </c>
      <c r="AU174" s="260" t="s">
        <v>87</v>
      </c>
      <c r="AV174" s="14" t="s">
        <v>87</v>
      </c>
      <c r="AW174" s="14" t="s">
        <v>34</v>
      </c>
      <c r="AX174" s="14" t="s">
        <v>83</v>
      </c>
      <c r="AY174" s="260" t="s">
        <v>135</v>
      </c>
    </row>
    <row r="175" s="12" customFormat="1" ht="22.8" customHeight="1">
      <c r="A175" s="12"/>
      <c r="B175" s="210"/>
      <c r="C175" s="211"/>
      <c r="D175" s="212" t="s">
        <v>78</v>
      </c>
      <c r="E175" s="224" t="s">
        <v>227</v>
      </c>
      <c r="F175" s="224" t="s">
        <v>228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P176</f>
        <v>0</v>
      </c>
      <c r="Q175" s="218"/>
      <c r="R175" s="219">
        <f>R176</f>
        <v>0</v>
      </c>
      <c r="S175" s="218"/>
      <c r="T175" s="22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83</v>
      </c>
      <c r="AT175" s="222" t="s">
        <v>78</v>
      </c>
      <c r="AU175" s="222" t="s">
        <v>83</v>
      </c>
      <c r="AY175" s="221" t="s">
        <v>135</v>
      </c>
      <c r="BK175" s="223">
        <f>BK176</f>
        <v>0</v>
      </c>
    </row>
    <row r="176" s="2" customFormat="1" ht="33" customHeight="1">
      <c r="A176" s="38"/>
      <c r="B176" s="39"/>
      <c r="C176" s="226" t="s">
        <v>319</v>
      </c>
      <c r="D176" s="226" t="s">
        <v>137</v>
      </c>
      <c r="E176" s="227" t="s">
        <v>230</v>
      </c>
      <c r="F176" s="228" t="s">
        <v>231</v>
      </c>
      <c r="G176" s="229" t="s">
        <v>232</v>
      </c>
      <c r="H176" s="230">
        <v>4.9210000000000003</v>
      </c>
      <c r="I176" s="231"/>
      <c r="J176" s="232">
        <f>ROUND(I176*H176,2)</f>
        <v>0</v>
      </c>
      <c r="K176" s="228" t="s">
        <v>141</v>
      </c>
      <c r="L176" s="44"/>
      <c r="M176" s="282" t="s">
        <v>1</v>
      </c>
      <c r="N176" s="283" t="s">
        <v>44</v>
      </c>
      <c r="O176" s="284"/>
      <c r="P176" s="285">
        <f>O176*H176</f>
        <v>0</v>
      </c>
      <c r="Q176" s="285">
        <v>0</v>
      </c>
      <c r="R176" s="285">
        <f>Q176*H176</f>
        <v>0</v>
      </c>
      <c r="S176" s="285">
        <v>0</v>
      </c>
      <c r="T176" s="28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142</v>
      </c>
      <c r="AT176" s="237" t="s">
        <v>137</v>
      </c>
      <c r="AU176" s="237" t="s">
        <v>87</v>
      </c>
      <c r="AY176" s="17" t="s">
        <v>135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142</v>
      </c>
      <c r="BM176" s="237" t="s">
        <v>392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6cRBaBfDFp0kf2k07S/jYR6uCpDSBamuA/90dk7cK6BJPmyeVKOKB3zs2qfSf4S5K6QtYZIHw3bl5N6zFEESag==" hashValue="tOYfzK1v58pqgC2LhXh/5CdPw0MFRUM0iwXolvJQOObLCxX3drWvCCWMMDwEK6/LcGhnmqR0KdWBm9HWIITFQA==" algorithmName="SHA-512" password="CC35"/>
  <autoFilter ref="C125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 xml:space="preserve">Šembera, Český Brod, odstranění  nánosů v intavilánu ř. km  15,940 - 16,920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393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20.1.2021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9.25" customHeight="1">
      <c r="A27" s="154"/>
      <c r="B27" s="155"/>
      <c r="C27" s="154"/>
      <c r="D27" s="154"/>
      <c r="E27" s="156" t="s">
        <v>109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ROUND((SUM(BE121:BE179)),  2)</f>
        <v>0</v>
      </c>
      <c r="G33" s="38"/>
      <c r="H33" s="38"/>
      <c r="I33" s="164">
        <v>0.20999999999999999</v>
      </c>
      <c r="J33" s="163">
        <f>ROUND(((SUM(BE121:BE179))*I33),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45</v>
      </c>
      <c r="F34" s="163">
        <f>ROUND((SUM(BF121:BF179)),  2)</f>
        <v>0</v>
      </c>
      <c r="G34" s="38"/>
      <c r="H34" s="38"/>
      <c r="I34" s="164">
        <v>0.14999999999999999</v>
      </c>
      <c r="J34" s="163">
        <f>ROUND(((SUM(BF121:BF179))*I34),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ROUND((SUM(BG121:BG179)),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ROUND((SUM(BH121:BH179)),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ROUND((SUM(BI121:BI179)),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 xml:space="preserve">Šembera, Český Brod, odstranění  nánosů v intavilánu ř. km  15,940 - 16,920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VON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Český Brod</v>
      </c>
      <c r="G89" s="40"/>
      <c r="H89" s="40"/>
      <c r="I89" s="32" t="s">
        <v>24</v>
      </c>
      <c r="J89" s="79" t="str">
        <f>IF(J12="","",J12)</f>
        <v>20.1.2021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 státní podnik, Víta Nejedlého 951,HK3</v>
      </c>
      <c r="G91" s="40"/>
      <c r="H91" s="40"/>
      <c r="I91" s="32" t="s">
        <v>32</v>
      </c>
      <c r="J91" s="36" t="str">
        <f>E21</f>
        <v>Multiaqua s.r.o., Veverkova 1343, Hradec Králové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Šárka Volfová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394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395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396</v>
      </c>
      <c r="E99" s="196"/>
      <c r="F99" s="196"/>
      <c r="G99" s="196"/>
      <c r="H99" s="196"/>
      <c r="I99" s="196"/>
      <c r="J99" s="197">
        <f>J138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397</v>
      </c>
      <c r="E100" s="196"/>
      <c r="F100" s="196"/>
      <c r="G100" s="196"/>
      <c r="H100" s="196"/>
      <c r="I100" s="196"/>
      <c r="J100" s="197">
        <f>J147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398</v>
      </c>
      <c r="E101" s="196"/>
      <c r="F101" s="196"/>
      <c r="G101" s="196"/>
      <c r="H101" s="196"/>
      <c r="I101" s="196"/>
      <c r="J101" s="197">
        <f>J155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83" t="str">
        <f>E7</f>
        <v xml:space="preserve">Šembera, Český Brod, odstranění  nánosů v intavilánu ř. km  15,940 - 16,920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2 - VON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Český Brod</v>
      </c>
      <c r="G115" s="40"/>
      <c r="H115" s="40"/>
      <c r="I115" s="32" t="s">
        <v>24</v>
      </c>
      <c r="J115" s="79" t="str">
        <f>IF(J12="","",J12)</f>
        <v>20.1.2021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Labe, státní podnik, Víta Nejedlého 951,HK3</v>
      </c>
      <c r="G117" s="40"/>
      <c r="H117" s="40"/>
      <c r="I117" s="32" t="s">
        <v>32</v>
      </c>
      <c r="J117" s="36" t="str">
        <f>E21</f>
        <v>Multiaqua s.r.o., Veverkova 1343, Hradec Králové 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Šárka Volfová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121</v>
      </c>
      <c r="D120" s="202" t="s">
        <v>64</v>
      </c>
      <c r="E120" s="202" t="s">
        <v>60</v>
      </c>
      <c r="F120" s="202" t="s">
        <v>61</v>
      </c>
      <c r="G120" s="202" t="s">
        <v>122</v>
      </c>
      <c r="H120" s="202" t="s">
        <v>123</v>
      </c>
      <c r="I120" s="202" t="s">
        <v>124</v>
      </c>
      <c r="J120" s="202" t="s">
        <v>112</v>
      </c>
      <c r="K120" s="203" t="s">
        <v>125</v>
      </c>
      <c r="L120" s="204"/>
      <c r="M120" s="100" t="s">
        <v>1</v>
      </c>
      <c r="N120" s="101" t="s">
        <v>43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114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78</v>
      </c>
      <c r="E122" s="213" t="s">
        <v>399</v>
      </c>
      <c r="F122" s="213" t="s">
        <v>400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P123+P138+P147+P155</f>
        <v>0</v>
      </c>
      <c r="Q122" s="218"/>
      <c r="R122" s="219">
        <f>R123+R138+R147+R155</f>
        <v>0</v>
      </c>
      <c r="S122" s="218"/>
      <c r="T122" s="220">
        <f>T123+T138+T147+T155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160</v>
      </c>
      <c r="AT122" s="222" t="s">
        <v>78</v>
      </c>
      <c r="AU122" s="222" t="s">
        <v>79</v>
      </c>
      <c r="AY122" s="221" t="s">
        <v>135</v>
      </c>
      <c r="BK122" s="223">
        <f>BK123+BK138+BK147+BK155</f>
        <v>0</v>
      </c>
    </row>
    <row r="123" s="12" customFormat="1" ht="22.8" customHeight="1">
      <c r="A123" s="12"/>
      <c r="B123" s="210"/>
      <c r="C123" s="211"/>
      <c r="D123" s="212" t="s">
        <v>78</v>
      </c>
      <c r="E123" s="224" t="s">
        <v>401</v>
      </c>
      <c r="F123" s="224" t="s">
        <v>402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SUM(P124:P137)</f>
        <v>0</v>
      </c>
      <c r="Q123" s="218"/>
      <c r="R123" s="219">
        <f>SUM(R124:R137)</f>
        <v>0</v>
      </c>
      <c r="S123" s="218"/>
      <c r="T123" s="220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160</v>
      </c>
      <c r="AT123" s="222" t="s">
        <v>78</v>
      </c>
      <c r="AU123" s="222" t="s">
        <v>83</v>
      </c>
      <c r="AY123" s="221" t="s">
        <v>135</v>
      </c>
      <c r="BK123" s="223">
        <f>SUM(BK124:BK137)</f>
        <v>0</v>
      </c>
    </row>
    <row r="124" s="2" customFormat="1">
      <c r="A124" s="38"/>
      <c r="B124" s="39"/>
      <c r="C124" s="226" t="s">
        <v>83</v>
      </c>
      <c r="D124" s="226" t="s">
        <v>137</v>
      </c>
      <c r="E124" s="227" t="s">
        <v>403</v>
      </c>
      <c r="F124" s="228" t="s">
        <v>404</v>
      </c>
      <c r="G124" s="229" t="s">
        <v>405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44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406</v>
      </c>
      <c r="AT124" s="237" t="s">
        <v>137</v>
      </c>
      <c r="AU124" s="237" t="s">
        <v>87</v>
      </c>
      <c r="AY124" s="17" t="s">
        <v>135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406</v>
      </c>
      <c r="BM124" s="237" t="s">
        <v>407</v>
      </c>
    </row>
    <row r="125" s="13" customFormat="1">
      <c r="A125" s="13"/>
      <c r="B125" s="239"/>
      <c r="C125" s="240"/>
      <c r="D125" s="241" t="s">
        <v>144</v>
      </c>
      <c r="E125" s="242" t="s">
        <v>1</v>
      </c>
      <c r="F125" s="243" t="s">
        <v>408</v>
      </c>
      <c r="G125" s="240"/>
      <c r="H125" s="242" t="s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144</v>
      </c>
      <c r="AU125" s="249" t="s">
        <v>87</v>
      </c>
      <c r="AV125" s="13" t="s">
        <v>83</v>
      </c>
      <c r="AW125" s="13" t="s">
        <v>34</v>
      </c>
      <c r="AX125" s="13" t="s">
        <v>79</v>
      </c>
      <c r="AY125" s="249" t="s">
        <v>135</v>
      </c>
    </row>
    <row r="126" s="13" customFormat="1">
      <c r="A126" s="13"/>
      <c r="B126" s="239"/>
      <c r="C126" s="240"/>
      <c r="D126" s="241" t="s">
        <v>144</v>
      </c>
      <c r="E126" s="242" t="s">
        <v>1</v>
      </c>
      <c r="F126" s="243" t="s">
        <v>409</v>
      </c>
      <c r="G126" s="240"/>
      <c r="H126" s="242" t="s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144</v>
      </c>
      <c r="AU126" s="249" t="s">
        <v>87</v>
      </c>
      <c r="AV126" s="13" t="s">
        <v>83</v>
      </c>
      <c r="AW126" s="13" t="s">
        <v>34</v>
      </c>
      <c r="AX126" s="13" t="s">
        <v>79</v>
      </c>
      <c r="AY126" s="249" t="s">
        <v>135</v>
      </c>
    </row>
    <row r="127" s="13" customFormat="1">
      <c r="A127" s="13"/>
      <c r="B127" s="239"/>
      <c r="C127" s="240"/>
      <c r="D127" s="241" t="s">
        <v>144</v>
      </c>
      <c r="E127" s="242" t="s">
        <v>1</v>
      </c>
      <c r="F127" s="243" t="s">
        <v>410</v>
      </c>
      <c r="G127" s="240"/>
      <c r="H127" s="242" t="s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144</v>
      </c>
      <c r="AU127" s="249" t="s">
        <v>87</v>
      </c>
      <c r="AV127" s="13" t="s">
        <v>83</v>
      </c>
      <c r="AW127" s="13" t="s">
        <v>34</v>
      </c>
      <c r="AX127" s="13" t="s">
        <v>79</v>
      </c>
      <c r="AY127" s="249" t="s">
        <v>135</v>
      </c>
    </row>
    <row r="128" s="13" customFormat="1">
      <c r="A128" s="13"/>
      <c r="B128" s="239"/>
      <c r="C128" s="240"/>
      <c r="D128" s="241" t="s">
        <v>144</v>
      </c>
      <c r="E128" s="242" t="s">
        <v>1</v>
      </c>
      <c r="F128" s="243" t="s">
        <v>411</v>
      </c>
      <c r="G128" s="240"/>
      <c r="H128" s="242" t="s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144</v>
      </c>
      <c r="AU128" s="249" t="s">
        <v>87</v>
      </c>
      <c r="AV128" s="13" t="s">
        <v>83</v>
      </c>
      <c r="AW128" s="13" t="s">
        <v>34</v>
      </c>
      <c r="AX128" s="13" t="s">
        <v>79</v>
      </c>
      <c r="AY128" s="249" t="s">
        <v>135</v>
      </c>
    </row>
    <row r="129" s="13" customFormat="1">
      <c r="A129" s="13"/>
      <c r="B129" s="239"/>
      <c r="C129" s="240"/>
      <c r="D129" s="241" t="s">
        <v>144</v>
      </c>
      <c r="E129" s="242" t="s">
        <v>1</v>
      </c>
      <c r="F129" s="243" t="s">
        <v>412</v>
      </c>
      <c r="G129" s="240"/>
      <c r="H129" s="242" t="s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144</v>
      </c>
      <c r="AU129" s="249" t="s">
        <v>87</v>
      </c>
      <c r="AV129" s="13" t="s">
        <v>83</v>
      </c>
      <c r="AW129" s="13" t="s">
        <v>34</v>
      </c>
      <c r="AX129" s="13" t="s">
        <v>79</v>
      </c>
      <c r="AY129" s="249" t="s">
        <v>135</v>
      </c>
    </row>
    <row r="130" s="13" customFormat="1">
      <c r="A130" s="13"/>
      <c r="B130" s="239"/>
      <c r="C130" s="240"/>
      <c r="D130" s="241" t="s">
        <v>144</v>
      </c>
      <c r="E130" s="242" t="s">
        <v>1</v>
      </c>
      <c r="F130" s="243" t="s">
        <v>413</v>
      </c>
      <c r="G130" s="240"/>
      <c r="H130" s="242" t="s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144</v>
      </c>
      <c r="AU130" s="249" t="s">
        <v>87</v>
      </c>
      <c r="AV130" s="13" t="s">
        <v>83</v>
      </c>
      <c r="AW130" s="13" t="s">
        <v>34</v>
      </c>
      <c r="AX130" s="13" t="s">
        <v>79</v>
      </c>
      <c r="AY130" s="249" t="s">
        <v>135</v>
      </c>
    </row>
    <row r="131" s="13" customFormat="1">
      <c r="A131" s="13"/>
      <c r="B131" s="239"/>
      <c r="C131" s="240"/>
      <c r="D131" s="241" t="s">
        <v>144</v>
      </c>
      <c r="E131" s="242" t="s">
        <v>1</v>
      </c>
      <c r="F131" s="243" t="s">
        <v>414</v>
      </c>
      <c r="G131" s="240"/>
      <c r="H131" s="242" t="s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144</v>
      </c>
      <c r="AU131" s="249" t="s">
        <v>87</v>
      </c>
      <c r="AV131" s="13" t="s">
        <v>83</v>
      </c>
      <c r="AW131" s="13" t="s">
        <v>34</v>
      </c>
      <c r="AX131" s="13" t="s">
        <v>79</v>
      </c>
      <c r="AY131" s="249" t="s">
        <v>135</v>
      </c>
    </row>
    <row r="132" s="13" customFormat="1">
      <c r="A132" s="13"/>
      <c r="B132" s="239"/>
      <c r="C132" s="240"/>
      <c r="D132" s="241" t="s">
        <v>144</v>
      </c>
      <c r="E132" s="242" t="s">
        <v>1</v>
      </c>
      <c r="F132" s="243" t="s">
        <v>415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144</v>
      </c>
      <c r="AU132" s="249" t="s">
        <v>87</v>
      </c>
      <c r="AV132" s="13" t="s">
        <v>83</v>
      </c>
      <c r="AW132" s="13" t="s">
        <v>34</v>
      </c>
      <c r="AX132" s="13" t="s">
        <v>79</v>
      </c>
      <c r="AY132" s="249" t="s">
        <v>135</v>
      </c>
    </row>
    <row r="133" s="13" customFormat="1">
      <c r="A133" s="13"/>
      <c r="B133" s="239"/>
      <c r="C133" s="240"/>
      <c r="D133" s="241" t="s">
        <v>144</v>
      </c>
      <c r="E133" s="242" t="s">
        <v>1</v>
      </c>
      <c r="F133" s="243" t="s">
        <v>416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144</v>
      </c>
      <c r="AU133" s="249" t="s">
        <v>87</v>
      </c>
      <c r="AV133" s="13" t="s">
        <v>83</v>
      </c>
      <c r="AW133" s="13" t="s">
        <v>34</v>
      </c>
      <c r="AX133" s="13" t="s">
        <v>79</v>
      </c>
      <c r="AY133" s="249" t="s">
        <v>135</v>
      </c>
    </row>
    <row r="134" s="13" customFormat="1">
      <c r="A134" s="13"/>
      <c r="B134" s="239"/>
      <c r="C134" s="240"/>
      <c r="D134" s="241" t="s">
        <v>144</v>
      </c>
      <c r="E134" s="242" t="s">
        <v>1</v>
      </c>
      <c r="F134" s="243" t="s">
        <v>417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144</v>
      </c>
      <c r="AU134" s="249" t="s">
        <v>87</v>
      </c>
      <c r="AV134" s="13" t="s">
        <v>83</v>
      </c>
      <c r="AW134" s="13" t="s">
        <v>34</v>
      </c>
      <c r="AX134" s="13" t="s">
        <v>79</v>
      </c>
      <c r="AY134" s="249" t="s">
        <v>135</v>
      </c>
    </row>
    <row r="135" s="13" customFormat="1">
      <c r="A135" s="13"/>
      <c r="B135" s="239"/>
      <c r="C135" s="240"/>
      <c r="D135" s="241" t="s">
        <v>144</v>
      </c>
      <c r="E135" s="242" t="s">
        <v>1</v>
      </c>
      <c r="F135" s="243" t="s">
        <v>418</v>
      </c>
      <c r="G135" s="240"/>
      <c r="H135" s="242" t="s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144</v>
      </c>
      <c r="AU135" s="249" t="s">
        <v>87</v>
      </c>
      <c r="AV135" s="13" t="s">
        <v>83</v>
      </c>
      <c r="AW135" s="13" t="s">
        <v>34</v>
      </c>
      <c r="AX135" s="13" t="s">
        <v>79</v>
      </c>
      <c r="AY135" s="249" t="s">
        <v>135</v>
      </c>
    </row>
    <row r="136" s="13" customFormat="1">
      <c r="A136" s="13"/>
      <c r="B136" s="239"/>
      <c r="C136" s="240"/>
      <c r="D136" s="241" t="s">
        <v>144</v>
      </c>
      <c r="E136" s="242" t="s">
        <v>1</v>
      </c>
      <c r="F136" s="243" t="s">
        <v>419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144</v>
      </c>
      <c r="AU136" s="249" t="s">
        <v>87</v>
      </c>
      <c r="AV136" s="13" t="s">
        <v>83</v>
      </c>
      <c r="AW136" s="13" t="s">
        <v>34</v>
      </c>
      <c r="AX136" s="13" t="s">
        <v>79</v>
      </c>
      <c r="AY136" s="249" t="s">
        <v>135</v>
      </c>
    </row>
    <row r="137" s="14" customFormat="1">
      <c r="A137" s="14"/>
      <c r="B137" s="250"/>
      <c r="C137" s="251"/>
      <c r="D137" s="241" t="s">
        <v>144</v>
      </c>
      <c r="E137" s="252" t="s">
        <v>1</v>
      </c>
      <c r="F137" s="253" t="s">
        <v>83</v>
      </c>
      <c r="G137" s="251"/>
      <c r="H137" s="254">
        <v>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144</v>
      </c>
      <c r="AU137" s="260" t="s">
        <v>87</v>
      </c>
      <c r="AV137" s="14" t="s">
        <v>87</v>
      </c>
      <c r="AW137" s="14" t="s">
        <v>34</v>
      </c>
      <c r="AX137" s="14" t="s">
        <v>83</v>
      </c>
      <c r="AY137" s="260" t="s">
        <v>135</v>
      </c>
    </row>
    <row r="138" s="12" customFormat="1" ht="22.8" customHeight="1">
      <c r="A138" s="12"/>
      <c r="B138" s="210"/>
      <c r="C138" s="211"/>
      <c r="D138" s="212" t="s">
        <v>78</v>
      </c>
      <c r="E138" s="224" t="s">
        <v>420</v>
      </c>
      <c r="F138" s="224" t="s">
        <v>421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SUM(P139:P146)</f>
        <v>0</v>
      </c>
      <c r="Q138" s="218"/>
      <c r="R138" s="219">
        <f>SUM(R139:R146)</f>
        <v>0</v>
      </c>
      <c r="S138" s="218"/>
      <c r="T138" s="22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160</v>
      </c>
      <c r="AT138" s="222" t="s">
        <v>78</v>
      </c>
      <c r="AU138" s="222" t="s">
        <v>83</v>
      </c>
      <c r="AY138" s="221" t="s">
        <v>135</v>
      </c>
      <c r="BK138" s="223">
        <f>SUM(BK139:BK146)</f>
        <v>0</v>
      </c>
    </row>
    <row r="139" s="2" customFormat="1" ht="16.5" customHeight="1">
      <c r="A139" s="38"/>
      <c r="B139" s="39"/>
      <c r="C139" s="226" t="s">
        <v>87</v>
      </c>
      <c r="D139" s="226" t="s">
        <v>137</v>
      </c>
      <c r="E139" s="227" t="s">
        <v>422</v>
      </c>
      <c r="F139" s="228" t="s">
        <v>423</v>
      </c>
      <c r="G139" s="229" t="s">
        <v>208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44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406</v>
      </c>
      <c r="AT139" s="237" t="s">
        <v>137</v>
      </c>
      <c r="AU139" s="237" t="s">
        <v>87</v>
      </c>
      <c r="AY139" s="17" t="s">
        <v>135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406</v>
      </c>
      <c r="BM139" s="237" t="s">
        <v>424</v>
      </c>
    </row>
    <row r="140" s="13" customFormat="1">
      <c r="A140" s="13"/>
      <c r="B140" s="239"/>
      <c r="C140" s="240"/>
      <c r="D140" s="241" t="s">
        <v>144</v>
      </c>
      <c r="E140" s="242" t="s">
        <v>1</v>
      </c>
      <c r="F140" s="243" t="s">
        <v>425</v>
      </c>
      <c r="G140" s="240"/>
      <c r="H140" s="242" t="s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144</v>
      </c>
      <c r="AU140" s="249" t="s">
        <v>87</v>
      </c>
      <c r="AV140" s="13" t="s">
        <v>83</v>
      </c>
      <c r="AW140" s="13" t="s">
        <v>34</v>
      </c>
      <c r="AX140" s="13" t="s">
        <v>79</v>
      </c>
      <c r="AY140" s="249" t="s">
        <v>135</v>
      </c>
    </row>
    <row r="141" s="13" customFormat="1">
      <c r="A141" s="13"/>
      <c r="B141" s="239"/>
      <c r="C141" s="240"/>
      <c r="D141" s="241" t="s">
        <v>144</v>
      </c>
      <c r="E141" s="242" t="s">
        <v>1</v>
      </c>
      <c r="F141" s="243" t="s">
        <v>426</v>
      </c>
      <c r="G141" s="240"/>
      <c r="H141" s="242" t="s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144</v>
      </c>
      <c r="AU141" s="249" t="s">
        <v>87</v>
      </c>
      <c r="AV141" s="13" t="s">
        <v>83</v>
      </c>
      <c r="AW141" s="13" t="s">
        <v>34</v>
      </c>
      <c r="AX141" s="13" t="s">
        <v>79</v>
      </c>
      <c r="AY141" s="249" t="s">
        <v>135</v>
      </c>
    </row>
    <row r="142" s="14" customFormat="1">
      <c r="A142" s="14"/>
      <c r="B142" s="250"/>
      <c r="C142" s="251"/>
      <c r="D142" s="241" t="s">
        <v>144</v>
      </c>
      <c r="E142" s="252" t="s">
        <v>1</v>
      </c>
      <c r="F142" s="253" t="s">
        <v>83</v>
      </c>
      <c r="G142" s="251"/>
      <c r="H142" s="254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144</v>
      </c>
      <c r="AU142" s="260" t="s">
        <v>87</v>
      </c>
      <c r="AV142" s="14" t="s">
        <v>87</v>
      </c>
      <c r="AW142" s="14" t="s">
        <v>34</v>
      </c>
      <c r="AX142" s="14" t="s">
        <v>83</v>
      </c>
      <c r="AY142" s="260" t="s">
        <v>135</v>
      </c>
    </row>
    <row r="143" s="2" customFormat="1" ht="44.25" customHeight="1">
      <c r="A143" s="38"/>
      <c r="B143" s="39"/>
      <c r="C143" s="226" t="s">
        <v>155</v>
      </c>
      <c r="D143" s="226" t="s">
        <v>137</v>
      </c>
      <c r="E143" s="227" t="s">
        <v>427</v>
      </c>
      <c r="F143" s="228" t="s">
        <v>428</v>
      </c>
      <c r="G143" s="229" t="s">
        <v>208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44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406</v>
      </c>
      <c r="AT143" s="237" t="s">
        <v>137</v>
      </c>
      <c r="AU143" s="237" t="s">
        <v>87</v>
      </c>
      <c r="AY143" s="17" t="s">
        <v>135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406</v>
      </c>
      <c r="BM143" s="237" t="s">
        <v>429</v>
      </c>
    </row>
    <row r="144" s="13" customFormat="1">
      <c r="A144" s="13"/>
      <c r="B144" s="239"/>
      <c r="C144" s="240"/>
      <c r="D144" s="241" t="s">
        <v>144</v>
      </c>
      <c r="E144" s="242" t="s">
        <v>1</v>
      </c>
      <c r="F144" s="243" t="s">
        <v>430</v>
      </c>
      <c r="G144" s="240"/>
      <c r="H144" s="242" t="s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144</v>
      </c>
      <c r="AU144" s="249" t="s">
        <v>87</v>
      </c>
      <c r="AV144" s="13" t="s">
        <v>83</v>
      </c>
      <c r="AW144" s="13" t="s">
        <v>34</v>
      </c>
      <c r="AX144" s="13" t="s">
        <v>79</v>
      </c>
      <c r="AY144" s="249" t="s">
        <v>135</v>
      </c>
    </row>
    <row r="145" s="13" customFormat="1">
      <c r="A145" s="13"/>
      <c r="B145" s="239"/>
      <c r="C145" s="240"/>
      <c r="D145" s="241" t="s">
        <v>144</v>
      </c>
      <c r="E145" s="242" t="s">
        <v>1</v>
      </c>
      <c r="F145" s="243" t="s">
        <v>431</v>
      </c>
      <c r="G145" s="240"/>
      <c r="H145" s="242" t="s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144</v>
      </c>
      <c r="AU145" s="249" t="s">
        <v>87</v>
      </c>
      <c r="AV145" s="13" t="s">
        <v>83</v>
      </c>
      <c r="AW145" s="13" t="s">
        <v>34</v>
      </c>
      <c r="AX145" s="13" t="s">
        <v>79</v>
      </c>
      <c r="AY145" s="249" t="s">
        <v>135</v>
      </c>
    </row>
    <row r="146" s="14" customFormat="1">
      <c r="A146" s="14"/>
      <c r="B146" s="250"/>
      <c r="C146" s="251"/>
      <c r="D146" s="241" t="s">
        <v>144</v>
      </c>
      <c r="E146" s="252" t="s">
        <v>1</v>
      </c>
      <c r="F146" s="253" t="s">
        <v>83</v>
      </c>
      <c r="G146" s="251"/>
      <c r="H146" s="254">
        <v>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144</v>
      </c>
      <c r="AU146" s="260" t="s">
        <v>87</v>
      </c>
      <c r="AV146" s="14" t="s">
        <v>87</v>
      </c>
      <c r="AW146" s="14" t="s">
        <v>34</v>
      </c>
      <c r="AX146" s="14" t="s">
        <v>83</v>
      </c>
      <c r="AY146" s="260" t="s">
        <v>135</v>
      </c>
    </row>
    <row r="147" s="12" customFormat="1" ht="22.8" customHeight="1">
      <c r="A147" s="12"/>
      <c r="B147" s="210"/>
      <c r="C147" s="211"/>
      <c r="D147" s="212" t="s">
        <v>78</v>
      </c>
      <c r="E147" s="224" t="s">
        <v>432</v>
      </c>
      <c r="F147" s="224" t="s">
        <v>433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SUM(P148:P154)</f>
        <v>0</v>
      </c>
      <c r="Q147" s="218"/>
      <c r="R147" s="219">
        <f>SUM(R148:R154)</f>
        <v>0</v>
      </c>
      <c r="S147" s="218"/>
      <c r="T147" s="220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160</v>
      </c>
      <c r="AT147" s="222" t="s">
        <v>78</v>
      </c>
      <c r="AU147" s="222" t="s">
        <v>83</v>
      </c>
      <c r="AY147" s="221" t="s">
        <v>135</v>
      </c>
      <c r="BK147" s="223">
        <f>SUM(BK148:BK154)</f>
        <v>0</v>
      </c>
    </row>
    <row r="148" s="2" customFormat="1" ht="21.75" customHeight="1">
      <c r="A148" s="38"/>
      <c r="B148" s="39"/>
      <c r="C148" s="226" t="s">
        <v>142</v>
      </c>
      <c r="D148" s="226" t="s">
        <v>137</v>
      </c>
      <c r="E148" s="227" t="s">
        <v>434</v>
      </c>
      <c r="F148" s="228" t="s">
        <v>435</v>
      </c>
      <c r="G148" s="229" t="s">
        <v>208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44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406</v>
      </c>
      <c r="AT148" s="237" t="s">
        <v>137</v>
      </c>
      <c r="AU148" s="237" t="s">
        <v>87</v>
      </c>
      <c r="AY148" s="17" t="s">
        <v>135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406</v>
      </c>
      <c r="BM148" s="237" t="s">
        <v>436</v>
      </c>
    </row>
    <row r="149" s="13" customFormat="1">
      <c r="A149" s="13"/>
      <c r="B149" s="239"/>
      <c r="C149" s="240"/>
      <c r="D149" s="241" t="s">
        <v>144</v>
      </c>
      <c r="E149" s="242" t="s">
        <v>1</v>
      </c>
      <c r="F149" s="243" t="s">
        <v>437</v>
      </c>
      <c r="G149" s="240"/>
      <c r="H149" s="242" t="s">
        <v>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144</v>
      </c>
      <c r="AU149" s="249" t="s">
        <v>87</v>
      </c>
      <c r="AV149" s="13" t="s">
        <v>83</v>
      </c>
      <c r="AW149" s="13" t="s">
        <v>34</v>
      </c>
      <c r="AX149" s="13" t="s">
        <v>79</v>
      </c>
      <c r="AY149" s="249" t="s">
        <v>135</v>
      </c>
    </row>
    <row r="150" s="14" customFormat="1">
      <c r="A150" s="14"/>
      <c r="B150" s="250"/>
      <c r="C150" s="251"/>
      <c r="D150" s="241" t="s">
        <v>144</v>
      </c>
      <c r="E150" s="252" t="s">
        <v>1</v>
      </c>
      <c r="F150" s="253" t="s">
        <v>83</v>
      </c>
      <c r="G150" s="251"/>
      <c r="H150" s="254">
        <v>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144</v>
      </c>
      <c r="AU150" s="260" t="s">
        <v>87</v>
      </c>
      <c r="AV150" s="14" t="s">
        <v>87</v>
      </c>
      <c r="AW150" s="14" t="s">
        <v>34</v>
      </c>
      <c r="AX150" s="14" t="s">
        <v>83</v>
      </c>
      <c r="AY150" s="260" t="s">
        <v>135</v>
      </c>
    </row>
    <row r="151" s="2" customFormat="1">
      <c r="A151" s="38"/>
      <c r="B151" s="39"/>
      <c r="C151" s="226" t="s">
        <v>160</v>
      </c>
      <c r="D151" s="226" t="s">
        <v>137</v>
      </c>
      <c r="E151" s="227" t="s">
        <v>438</v>
      </c>
      <c r="F151" s="228" t="s">
        <v>439</v>
      </c>
      <c r="G151" s="229" t="s">
        <v>405</v>
      </c>
      <c r="H151" s="230">
        <v>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44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406</v>
      </c>
      <c r="AT151" s="237" t="s">
        <v>137</v>
      </c>
      <c r="AU151" s="237" t="s">
        <v>87</v>
      </c>
      <c r="AY151" s="17" t="s">
        <v>135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406</v>
      </c>
      <c r="BM151" s="237" t="s">
        <v>440</v>
      </c>
    </row>
    <row r="152" s="13" customFormat="1">
      <c r="A152" s="13"/>
      <c r="B152" s="239"/>
      <c r="C152" s="240"/>
      <c r="D152" s="241" t="s">
        <v>144</v>
      </c>
      <c r="E152" s="242" t="s">
        <v>1</v>
      </c>
      <c r="F152" s="243" t="s">
        <v>439</v>
      </c>
      <c r="G152" s="240"/>
      <c r="H152" s="242" t="s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144</v>
      </c>
      <c r="AU152" s="249" t="s">
        <v>87</v>
      </c>
      <c r="AV152" s="13" t="s">
        <v>83</v>
      </c>
      <c r="AW152" s="13" t="s">
        <v>34</v>
      </c>
      <c r="AX152" s="13" t="s">
        <v>79</v>
      </c>
      <c r="AY152" s="249" t="s">
        <v>135</v>
      </c>
    </row>
    <row r="153" s="13" customFormat="1">
      <c r="A153" s="13"/>
      <c r="B153" s="239"/>
      <c r="C153" s="240"/>
      <c r="D153" s="241" t="s">
        <v>144</v>
      </c>
      <c r="E153" s="242" t="s">
        <v>1</v>
      </c>
      <c r="F153" s="243" t="s">
        <v>441</v>
      </c>
      <c r="G153" s="240"/>
      <c r="H153" s="242" t="s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144</v>
      </c>
      <c r="AU153" s="249" t="s">
        <v>87</v>
      </c>
      <c r="AV153" s="13" t="s">
        <v>83</v>
      </c>
      <c r="AW153" s="13" t="s">
        <v>34</v>
      </c>
      <c r="AX153" s="13" t="s">
        <v>79</v>
      </c>
      <c r="AY153" s="249" t="s">
        <v>135</v>
      </c>
    </row>
    <row r="154" s="14" customFormat="1">
      <c r="A154" s="14"/>
      <c r="B154" s="250"/>
      <c r="C154" s="251"/>
      <c r="D154" s="241" t="s">
        <v>144</v>
      </c>
      <c r="E154" s="252" t="s">
        <v>1</v>
      </c>
      <c r="F154" s="253" t="s">
        <v>83</v>
      </c>
      <c r="G154" s="251"/>
      <c r="H154" s="254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144</v>
      </c>
      <c r="AU154" s="260" t="s">
        <v>87</v>
      </c>
      <c r="AV154" s="14" t="s">
        <v>87</v>
      </c>
      <c r="AW154" s="14" t="s">
        <v>34</v>
      </c>
      <c r="AX154" s="14" t="s">
        <v>83</v>
      </c>
      <c r="AY154" s="260" t="s">
        <v>135</v>
      </c>
    </row>
    <row r="155" s="12" customFormat="1" ht="22.8" customHeight="1">
      <c r="A155" s="12"/>
      <c r="B155" s="210"/>
      <c r="C155" s="211"/>
      <c r="D155" s="212" t="s">
        <v>78</v>
      </c>
      <c r="E155" s="224" t="s">
        <v>442</v>
      </c>
      <c r="F155" s="224" t="s">
        <v>443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SUM(P156:P179)</f>
        <v>0</v>
      </c>
      <c r="Q155" s="218"/>
      <c r="R155" s="219">
        <f>SUM(R156:R179)</f>
        <v>0</v>
      </c>
      <c r="S155" s="218"/>
      <c r="T155" s="220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160</v>
      </c>
      <c r="AT155" s="222" t="s">
        <v>78</v>
      </c>
      <c r="AU155" s="222" t="s">
        <v>83</v>
      </c>
      <c r="AY155" s="221" t="s">
        <v>135</v>
      </c>
      <c r="BK155" s="223">
        <f>SUM(BK156:BK179)</f>
        <v>0</v>
      </c>
    </row>
    <row r="156" s="2" customFormat="1" ht="16.5" customHeight="1">
      <c r="A156" s="38"/>
      <c r="B156" s="39"/>
      <c r="C156" s="226" t="s">
        <v>167</v>
      </c>
      <c r="D156" s="226" t="s">
        <v>137</v>
      </c>
      <c r="E156" s="227" t="s">
        <v>444</v>
      </c>
      <c r="F156" s="228" t="s">
        <v>445</v>
      </c>
      <c r="G156" s="229" t="s">
        <v>208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44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406</v>
      </c>
      <c r="AT156" s="237" t="s">
        <v>137</v>
      </c>
      <c r="AU156" s="237" t="s">
        <v>87</v>
      </c>
      <c r="AY156" s="17" t="s">
        <v>135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406</v>
      </c>
      <c r="BM156" s="237" t="s">
        <v>446</v>
      </c>
    </row>
    <row r="157" s="13" customFormat="1">
      <c r="A157" s="13"/>
      <c r="B157" s="239"/>
      <c r="C157" s="240"/>
      <c r="D157" s="241" t="s">
        <v>144</v>
      </c>
      <c r="E157" s="242" t="s">
        <v>1</v>
      </c>
      <c r="F157" s="243" t="s">
        <v>447</v>
      </c>
      <c r="G157" s="240"/>
      <c r="H157" s="242" t="s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144</v>
      </c>
      <c r="AU157" s="249" t="s">
        <v>87</v>
      </c>
      <c r="AV157" s="13" t="s">
        <v>83</v>
      </c>
      <c r="AW157" s="13" t="s">
        <v>34</v>
      </c>
      <c r="AX157" s="13" t="s">
        <v>79</v>
      </c>
      <c r="AY157" s="249" t="s">
        <v>135</v>
      </c>
    </row>
    <row r="158" s="13" customFormat="1">
      <c r="A158" s="13"/>
      <c r="B158" s="239"/>
      <c r="C158" s="240"/>
      <c r="D158" s="241" t="s">
        <v>144</v>
      </c>
      <c r="E158" s="242" t="s">
        <v>1</v>
      </c>
      <c r="F158" s="243" t="s">
        <v>448</v>
      </c>
      <c r="G158" s="240"/>
      <c r="H158" s="242" t="s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144</v>
      </c>
      <c r="AU158" s="249" t="s">
        <v>87</v>
      </c>
      <c r="AV158" s="13" t="s">
        <v>83</v>
      </c>
      <c r="AW158" s="13" t="s">
        <v>34</v>
      </c>
      <c r="AX158" s="13" t="s">
        <v>79</v>
      </c>
      <c r="AY158" s="249" t="s">
        <v>135</v>
      </c>
    </row>
    <row r="159" s="13" customFormat="1">
      <c r="A159" s="13"/>
      <c r="B159" s="239"/>
      <c r="C159" s="240"/>
      <c r="D159" s="241" t="s">
        <v>144</v>
      </c>
      <c r="E159" s="242" t="s">
        <v>1</v>
      </c>
      <c r="F159" s="243" t="s">
        <v>449</v>
      </c>
      <c r="G159" s="240"/>
      <c r="H159" s="242" t="s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144</v>
      </c>
      <c r="AU159" s="249" t="s">
        <v>87</v>
      </c>
      <c r="AV159" s="13" t="s">
        <v>83</v>
      </c>
      <c r="AW159" s="13" t="s">
        <v>34</v>
      </c>
      <c r="AX159" s="13" t="s">
        <v>79</v>
      </c>
      <c r="AY159" s="249" t="s">
        <v>135</v>
      </c>
    </row>
    <row r="160" s="13" customFormat="1">
      <c r="A160" s="13"/>
      <c r="B160" s="239"/>
      <c r="C160" s="240"/>
      <c r="D160" s="241" t="s">
        <v>144</v>
      </c>
      <c r="E160" s="242" t="s">
        <v>1</v>
      </c>
      <c r="F160" s="243" t="s">
        <v>450</v>
      </c>
      <c r="G160" s="240"/>
      <c r="H160" s="242" t="s">
        <v>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144</v>
      </c>
      <c r="AU160" s="249" t="s">
        <v>87</v>
      </c>
      <c r="AV160" s="13" t="s">
        <v>83</v>
      </c>
      <c r="AW160" s="13" t="s">
        <v>34</v>
      </c>
      <c r="AX160" s="13" t="s">
        <v>79</v>
      </c>
      <c r="AY160" s="249" t="s">
        <v>135</v>
      </c>
    </row>
    <row r="161" s="14" customFormat="1">
      <c r="A161" s="14"/>
      <c r="B161" s="250"/>
      <c r="C161" s="251"/>
      <c r="D161" s="241" t="s">
        <v>144</v>
      </c>
      <c r="E161" s="252" t="s">
        <v>1</v>
      </c>
      <c r="F161" s="253" t="s">
        <v>83</v>
      </c>
      <c r="G161" s="251"/>
      <c r="H161" s="254">
        <v>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144</v>
      </c>
      <c r="AU161" s="260" t="s">
        <v>87</v>
      </c>
      <c r="AV161" s="14" t="s">
        <v>87</v>
      </c>
      <c r="AW161" s="14" t="s">
        <v>34</v>
      </c>
      <c r="AX161" s="14" t="s">
        <v>83</v>
      </c>
      <c r="AY161" s="260" t="s">
        <v>135</v>
      </c>
    </row>
    <row r="162" s="2" customFormat="1" ht="16.5" customHeight="1">
      <c r="A162" s="38"/>
      <c r="B162" s="39"/>
      <c r="C162" s="226" t="s">
        <v>175</v>
      </c>
      <c r="D162" s="226" t="s">
        <v>137</v>
      </c>
      <c r="E162" s="227" t="s">
        <v>451</v>
      </c>
      <c r="F162" s="228" t="s">
        <v>452</v>
      </c>
      <c r="G162" s="229" t="s">
        <v>208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44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406</v>
      </c>
      <c r="AT162" s="237" t="s">
        <v>137</v>
      </c>
      <c r="AU162" s="237" t="s">
        <v>87</v>
      </c>
      <c r="AY162" s="17" t="s">
        <v>135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406</v>
      </c>
      <c r="BM162" s="237" t="s">
        <v>453</v>
      </c>
    </row>
    <row r="163" s="13" customFormat="1">
      <c r="A163" s="13"/>
      <c r="B163" s="239"/>
      <c r="C163" s="240"/>
      <c r="D163" s="241" t="s">
        <v>144</v>
      </c>
      <c r="E163" s="242" t="s">
        <v>1</v>
      </c>
      <c r="F163" s="243" t="s">
        <v>452</v>
      </c>
      <c r="G163" s="240"/>
      <c r="H163" s="242" t="s">
        <v>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144</v>
      </c>
      <c r="AU163" s="249" t="s">
        <v>87</v>
      </c>
      <c r="AV163" s="13" t="s">
        <v>83</v>
      </c>
      <c r="AW163" s="13" t="s">
        <v>34</v>
      </c>
      <c r="AX163" s="13" t="s">
        <v>79</v>
      </c>
      <c r="AY163" s="249" t="s">
        <v>135</v>
      </c>
    </row>
    <row r="164" s="14" customFormat="1">
      <c r="A164" s="14"/>
      <c r="B164" s="250"/>
      <c r="C164" s="251"/>
      <c r="D164" s="241" t="s">
        <v>144</v>
      </c>
      <c r="E164" s="252" t="s">
        <v>1</v>
      </c>
      <c r="F164" s="253" t="s">
        <v>83</v>
      </c>
      <c r="G164" s="251"/>
      <c r="H164" s="254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144</v>
      </c>
      <c r="AU164" s="260" t="s">
        <v>87</v>
      </c>
      <c r="AV164" s="14" t="s">
        <v>87</v>
      </c>
      <c r="AW164" s="14" t="s">
        <v>34</v>
      </c>
      <c r="AX164" s="14" t="s">
        <v>83</v>
      </c>
      <c r="AY164" s="260" t="s">
        <v>135</v>
      </c>
    </row>
    <row r="165" s="2" customFormat="1" ht="33" customHeight="1">
      <c r="A165" s="38"/>
      <c r="B165" s="39"/>
      <c r="C165" s="226" t="s">
        <v>195</v>
      </c>
      <c r="D165" s="226" t="s">
        <v>137</v>
      </c>
      <c r="E165" s="227" t="s">
        <v>454</v>
      </c>
      <c r="F165" s="228" t="s">
        <v>455</v>
      </c>
      <c r="G165" s="229" t="s">
        <v>405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44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406</v>
      </c>
      <c r="AT165" s="237" t="s">
        <v>137</v>
      </c>
      <c r="AU165" s="237" t="s">
        <v>87</v>
      </c>
      <c r="AY165" s="17" t="s">
        <v>135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406</v>
      </c>
      <c r="BM165" s="237" t="s">
        <v>456</v>
      </c>
    </row>
    <row r="166" s="13" customFormat="1">
      <c r="A166" s="13"/>
      <c r="B166" s="239"/>
      <c r="C166" s="240"/>
      <c r="D166" s="241" t="s">
        <v>144</v>
      </c>
      <c r="E166" s="242" t="s">
        <v>1</v>
      </c>
      <c r="F166" s="243" t="s">
        <v>457</v>
      </c>
      <c r="G166" s="240"/>
      <c r="H166" s="242" t="s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144</v>
      </c>
      <c r="AU166" s="249" t="s">
        <v>87</v>
      </c>
      <c r="AV166" s="13" t="s">
        <v>83</v>
      </c>
      <c r="AW166" s="13" t="s">
        <v>34</v>
      </c>
      <c r="AX166" s="13" t="s">
        <v>79</v>
      </c>
      <c r="AY166" s="249" t="s">
        <v>135</v>
      </c>
    </row>
    <row r="167" s="13" customFormat="1">
      <c r="A167" s="13"/>
      <c r="B167" s="239"/>
      <c r="C167" s="240"/>
      <c r="D167" s="241" t="s">
        <v>144</v>
      </c>
      <c r="E167" s="242" t="s">
        <v>1</v>
      </c>
      <c r="F167" s="243" t="s">
        <v>458</v>
      </c>
      <c r="G167" s="240"/>
      <c r="H167" s="242" t="s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144</v>
      </c>
      <c r="AU167" s="249" t="s">
        <v>87</v>
      </c>
      <c r="AV167" s="13" t="s">
        <v>83</v>
      </c>
      <c r="AW167" s="13" t="s">
        <v>34</v>
      </c>
      <c r="AX167" s="13" t="s">
        <v>79</v>
      </c>
      <c r="AY167" s="249" t="s">
        <v>135</v>
      </c>
    </row>
    <row r="168" s="14" customFormat="1">
      <c r="A168" s="14"/>
      <c r="B168" s="250"/>
      <c r="C168" s="251"/>
      <c r="D168" s="241" t="s">
        <v>144</v>
      </c>
      <c r="E168" s="252" t="s">
        <v>1</v>
      </c>
      <c r="F168" s="253" t="s">
        <v>83</v>
      </c>
      <c r="G168" s="251"/>
      <c r="H168" s="254">
        <v>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144</v>
      </c>
      <c r="AU168" s="260" t="s">
        <v>87</v>
      </c>
      <c r="AV168" s="14" t="s">
        <v>87</v>
      </c>
      <c r="AW168" s="14" t="s">
        <v>34</v>
      </c>
      <c r="AX168" s="14" t="s">
        <v>83</v>
      </c>
      <c r="AY168" s="260" t="s">
        <v>135</v>
      </c>
    </row>
    <row r="169" s="2" customFormat="1">
      <c r="A169" s="38"/>
      <c r="B169" s="39"/>
      <c r="C169" s="226" t="s">
        <v>180</v>
      </c>
      <c r="D169" s="226" t="s">
        <v>137</v>
      </c>
      <c r="E169" s="227" t="s">
        <v>459</v>
      </c>
      <c r="F169" s="228" t="s">
        <v>460</v>
      </c>
      <c r="G169" s="229" t="s">
        <v>405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44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406</v>
      </c>
      <c r="AT169" s="237" t="s">
        <v>137</v>
      </c>
      <c r="AU169" s="237" t="s">
        <v>87</v>
      </c>
      <c r="AY169" s="17" t="s">
        <v>135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406</v>
      </c>
      <c r="BM169" s="237" t="s">
        <v>461</v>
      </c>
    </row>
    <row r="170" s="13" customFormat="1">
      <c r="A170" s="13"/>
      <c r="B170" s="239"/>
      <c r="C170" s="240"/>
      <c r="D170" s="241" t="s">
        <v>144</v>
      </c>
      <c r="E170" s="242" t="s">
        <v>1</v>
      </c>
      <c r="F170" s="243" t="s">
        <v>462</v>
      </c>
      <c r="G170" s="240"/>
      <c r="H170" s="242" t="s">
        <v>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144</v>
      </c>
      <c r="AU170" s="249" t="s">
        <v>87</v>
      </c>
      <c r="AV170" s="13" t="s">
        <v>83</v>
      </c>
      <c r="AW170" s="13" t="s">
        <v>34</v>
      </c>
      <c r="AX170" s="13" t="s">
        <v>79</v>
      </c>
      <c r="AY170" s="249" t="s">
        <v>135</v>
      </c>
    </row>
    <row r="171" s="13" customFormat="1">
      <c r="A171" s="13"/>
      <c r="B171" s="239"/>
      <c r="C171" s="240"/>
      <c r="D171" s="241" t="s">
        <v>144</v>
      </c>
      <c r="E171" s="242" t="s">
        <v>1</v>
      </c>
      <c r="F171" s="243" t="s">
        <v>463</v>
      </c>
      <c r="G171" s="240"/>
      <c r="H171" s="242" t="s">
        <v>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144</v>
      </c>
      <c r="AU171" s="249" t="s">
        <v>87</v>
      </c>
      <c r="AV171" s="13" t="s">
        <v>83</v>
      </c>
      <c r="AW171" s="13" t="s">
        <v>34</v>
      </c>
      <c r="AX171" s="13" t="s">
        <v>79</v>
      </c>
      <c r="AY171" s="249" t="s">
        <v>135</v>
      </c>
    </row>
    <row r="172" s="13" customFormat="1">
      <c r="A172" s="13"/>
      <c r="B172" s="239"/>
      <c r="C172" s="240"/>
      <c r="D172" s="241" t="s">
        <v>144</v>
      </c>
      <c r="E172" s="242" t="s">
        <v>1</v>
      </c>
      <c r="F172" s="243" t="s">
        <v>464</v>
      </c>
      <c r="G172" s="240"/>
      <c r="H172" s="242" t="s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144</v>
      </c>
      <c r="AU172" s="249" t="s">
        <v>87</v>
      </c>
      <c r="AV172" s="13" t="s">
        <v>83</v>
      </c>
      <c r="AW172" s="13" t="s">
        <v>34</v>
      </c>
      <c r="AX172" s="13" t="s">
        <v>79</v>
      </c>
      <c r="AY172" s="249" t="s">
        <v>135</v>
      </c>
    </row>
    <row r="173" s="13" customFormat="1">
      <c r="A173" s="13"/>
      <c r="B173" s="239"/>
      <c r="C173" s="240"/>
      <c r="D173" s="241" t="s">
        <v>144</v>
      </c>
      <c r="E173" s="242" t="s">
        <v>1</v>
      </c>
      <c r="F173" s="243" t="s">
        <v>465</v>
      </c>
      <c r="G173" s="240"/>
      <c r="H173" s="242" t="s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144</v>
      </c>
      <c r="AU173" s="249" t="s">
        <v>87</v>
      </c>
      <c r="AV173" s="13" t="s">
        <v>83</v>
      </c>
      <c r="AW173" s="13" t="s">
        <v>34</v>
      </c>
      <c r="AX173" s="13" t="s">
        <v>79</v>
      </c>
      <c r="AY173" s="249" t="s">
        <v>135</v>
      </c>
    </row>
    <row r="174" s="13" customFormat="1">
      <c r="A174" s="13"/>
      <c r="B174" s="239"/>
      <c r="C174" s="240"/>
      <c r="D174" s="241" t="s">
        <v>144</v>
      </c>
      <c r="E174" s="242" t="s">
        <v>1</v>
      </c>
      <c r="F174" s="243" t="s">
        <v>466</v>
      </c>
      <c r="G174" s="240"/>
      <c r="H174" s="242" t="s">
        <v>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144</v>
      </c>
      <c r="AU174" s="249" t="s">
        <v>87</v>
      </c>
      <c r="AV174" s="13" t="s">
        <v>83</v>
      </c>
      <c r="AW174" s="13" t="s">
        <v>34</v>
      </c>
      <c r="AX174" s="13" t="s">
        <v>79</v>
      </c>
      <c r="AY174" s="249" t="s">
        <v>135</v>
      </c>
    </row>
    <row r="175" s="14" customFormat="1">
      <c r="A175" s="14"/>
      <c r="B175" s="250"/>
      <c r="C175" s="251"/>
      <c r="D175" s="241" t="s">
        <v>144</v>
      </c>
      <c r="E175" s="252" t="s">
        <v>1</v>
      </c>
      <c r="F175" s="253" t="s">
        <v>83</v>
      </c>
      <c r="G175" s="251"/>
      <c r="H175" s="254">
        <v>1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144</v>
      </c>
      <c r="AU175" s="260" t="s">
        <v>87</v>
      </c>
      <c r="AV175" s="14" t="s">
        <v>87</v>
      </c>
      <c r="AW175" s="14" t="s">
        <v>34</v>
      </c>
      <c r="AX175" s="14" t="s">
        <v>83</v>
      </c>
      <c r="AY175" s="260" t="s">
        <v>135</v>
      </c>
    </row>
    <row r="176" s="2" customFormat="1">
      <c r="A176" s="38"/>
      <c r="B176" s="39"/>
      <c r="C176" s="226" t="s">
        <v>186</v>
      </c>
      <c r="D176" s="226" t="s">
        <v>137</v>
      </c>
      <c r="E176" s="227" t="s">
        <v>467</v>
      </c>
      <c r="F176" s="228" t="s">
        <v>468</v>
      </c>
      <c r="G176" s="229" t="s">
        <v>311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44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406</v>
      </c>
      <c r="AT176" s="237" t="s">
        <v>137</v>
      </c>
      <c r="AU176" s="237" t="s">
        <v>87</v>
      </c>
      <c r="AY176" s="17" t="s">
        <v>135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406</v>
      </c>
      <c r="BM176" s="237" t="s">
        <v>469</v>
      </c>
    </row>
    <row r="177" s="13" customFormat="1">
      <c r="A177" s="13"/>
      <c r="B177" s="239"/>
      <c r="C177" s="240"/>
      <c r="D177" s="241" t="s">
        <v>144</v>
      </c>
      <c r="E177" s="242" t="s">
        <v>1</v>
      </c>
      <c r="F177" s="243" t="s">
        <v>470</v>
      </c>
      <c r="G177" s="240"/>
      <c r="H177" s="242" t="s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144</v>
      </c>
      <c r="AU177" s="249" t="s">
        <v>87</v>
      </c>
      <c r="AV177" s="13" t="s">
        <v>83</v>
      </c>
      <c r="AW177" s="13" t="s">
        <v>34</v>
      </c>
      <c r="AX177" s="13" t="s">
        <v>79</v>
      </c>
      <c r="AY177" s="249" t="s">
        <v>135</v>
      </c>
    </row>
    <row r="178" s="13" customFormat="1">
      <c r="A178" s="13"/>
      <c r="B178" s="239"/>
      <c r="C178" s="240"/>
      <c r="D178" s="241" t="s">
        <v>144</v>
      </c>
      <c r="E178" s="242" t="s">
        <v>1</v>
      </c>
      <c r="F178" s="243" t="s">
        <v>471</v>
      </c>
      <c r="G178" s="240"/>
      <c r="H178" s="242" t="s">
        <v>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144</v>
      </c>
      <c r="AU178" s="249" t="s">
        <v>87</v>
      </c>
      <c r="AV178" s="13" t="s">
        <v>83</v>
      </c>
      <c r="AW178" s="13" t="s">
        <v>34</v>
      </c>
      <c r="AX178" s="13" t="s">
        <v>79</v>
      </c>
      <c r="AY178" s="249" t="s">
        <v>135</v>
      </c>
    </row>
    <row r="179" s="14" customFormat="1">
      <c r="A179" s="14"/>
      <c r="B179" s="250"/>
      <c r="C179" s="251"/>
      <c r="D179" s="241" t="s">
        <v>144</v>
      </c>
      <c r="E179" s="252" t="s">
        <v>1</v>
      </c>
      <c r="F179" s="253" t="s">
        <v>83</v>
      </c>
      <c r="G179" s="251"/>
      <c r="H179" s="254">
        <v>1</v>
      </c>
      <c r="I179" s="255"/>
      <c r="J179" s="251"/>
      <c r="K179" s="251"/>
      <c r="L179" s="256"/>
      <c r="M179" s="287"/>
      <c r="N179" s="288"/>
      <c r="O179" s="288"/>
      <c r="P179" s="288"/>
      <c r="Q179" s="288"/>
      <c r="R179" s="288"/>
      <c r="S179" s="288"/>
      <c r="T179" s="28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144</v>
      </c>
      <c r="AU179" s="260" t="s">
        <v>87</v>
      </c>
      <c r="AV179" s="14" t="s">
        <v>87</v>
      </c>
      <c r="AW179" s="14" t="s">
        <v>34</v>
      </c>
      <c r="AX179" s="14" t="s">
        <v>83</v>
      </c>
      <c r="AY179" s="260" t="s">
        <v>135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bDUnFWbaUvzhr9n9iFkqwpPuHgwm17eaMEF31VbYzgGXzAm5DELgvVIr5gmSmh5+Ov1ObBbGXG+38nD7jZPcBw==" hashValue="cm1z7s8iQhVpdgNyQivLVmntiOIcwALehnmIstXIG02yw5IDfqbtJGmuCf6PjVv206yCQIMEkBvNzna+wm53gA==" algorithmName="SHA-512" password="CC35"/>
  <autoFilter ref="C120:K17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Vavrdová Bohumila</dc:creator>
  <cp:lastModifiedBy>Vavrdová Bohumila</cp:lastModifiedBy>
  <dcterms:created xsi:type="dcterms:W3CDTF">2021-02-16T09:03:25Z</dcterms:created>
  <dcterms:modified xsi:type="dcterms:W3CDTF">2021-02-16T09:03:36Z</dcterms:modified>
</cp:coreProperties>
</file>