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1 - Kácení stromů" sheetId="2" r:id="rId2"/>
    <sheet name="2 - VON - Vedlejší a osta..." sheetId="3" r:id="rId3"/>
  </sheets>
  <definedNames>
    <definedName name="_xlnm.Print_Area" localSheetId="0">'Rekapitulace stavby'!$D$4:$AO$76,'Rekapitulace stavby'!$C$82:$AQ$97</definedName>
    <definedName name="_xlnm._FilterDatabase" localSheetId="1" hidden="1">'1 - SO1 - Kácení stromů'!$C$117:$K$144</definedName>
    <definedName name="_xlnm.Print_Area" localSheetId="1">'1 - SO1 - Kácení stromů'!$C$4:$J$76,'1 - SO1 - Kácení stromů'!$C$82:$J$99,'1 - SO1 - Kácení stromů'!$C$105:$K$144</definedName>
    <definedName name="_xlnm._FilterDatabase" localSheetId="2" hidden="1">'2 - VON - Vedlejší a osta...'!$C$117:$K$130</definedName>
    <definedName name="_xlnm.Print_Area" localSheetId="2">'2 - VON - Vedlejší a osta...'!$C$4:$J$76,'2 - VON - Vedlejší a osta...'!$C$82:$J$99,'2 - VON - Vedlejší a osta...'!$C$105:$K$130</definedName>
    <definedName name="_xlnm.Print_Titles" localSheetId="0">'Rekapitulace stavby'!$92:$92</definedName>
    <definedName name="_xlnm.Print_Titles" localSheetId="1">'1 - SO1 - Kácení stromů'!$117:$117</definedName>
    <definedName name="_xlnm.Print_Titles" localSheetId="2">'2 - VON - Vedlejší a osta...'!$117:$117</definedName>
  </definedNames>
  <calcPr fullCalcOnLoad="1"/>
</workbook>
</file>

<file path=xl/sharedStrings.xml><?xml version="1.0" encoding="utf-8"?>
<sst xmlns="http://schemas.openxmlformats.org/spreadsheetml/2006/main" count="712" uniqueCount="204">
  <si>
    <t>Export Komplet</t>
  </si>
  <si>
    <t/>
  </si>
  <si>
    <t>2.0</t>
  </si>
  <si>
    <t>ZAMOK</t>
  </si>
  <si>
    <t>False</t>
  </si>
  <si>
    <t>{8c2ecd51-0bf7-482e-ab97-82c1302d641e}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</si>
  <si>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</si>
  <si>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</si>
  <si>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</si>
  <si>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</si>
  <si>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</si>
  <si>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</si>
  <si>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</si>
  <si>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</si>
  <si>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27/2021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</si>
  <si>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</si>
  <si>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</si>
  <si>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Úpa, Poříčí u Trutnova, kácení dřevin, ř.km 46,140 - 46,190</t>
  </si>
  <si>
    <t>KSO:</t>
  </si>
  <si>
    <t>832</t>
  </si>
  <si>
    <t>CC-CZ:</t>
  </si>
  <si>
    <t>Místo:</t>
  </si>
  <si>
    <t>Poříčí u Trutnova</t>
  </si>
  <si>
    <t>Datum:</t>
  </si>
  <si>
    <t>14. 10. 2021</t>
  </si>
  <si>
    <t>CZ-CPV:</t>
  </si>
  <si>
    <t>50000000-5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</si>
  <si>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</si>
  <si>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</si>
  <si>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</si>
  <si>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</si>
  <si>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</si>
  <si>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</si>
  <si>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</si>
  <si>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</si>
  <si>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</si>
  <si>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</si>
  <si>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</si>
  <si>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</si>
  <si>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</si>
  <si>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</si>
  <si>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</si>
  <si>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</si>
  <si>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</si>
  <si>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</si>
  <si>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</si>
  <si>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</si>
  <si>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</si>
  <si>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</si>
  <si>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</si>
  <si>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</si>
  <si>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</si>
  <si>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</si>
  <si>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</si>
  <si>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</si>
  <si>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</si>
  <si>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</si>
  <si>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</si>
  <si>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</si>
  <si>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</si>
  <si>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</si>
  <si>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</si>
  <si>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</si>
  <si>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</si>
  <si>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</si>
  <si>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</si>
  <si>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</si>
  <si>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</si>
  <si>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</si>
  <si>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</si>
  <si>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</si>
  <si>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</si>
  <si>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</si>
  <si>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</si>
  <si>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</si>
  <si>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</si>
  <si>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</si>
  <si>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</si>
  <si>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</si>
  <si>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</si>
  <si>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</si>
  <si>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</si>
  <si>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</si>
  <si>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</si>
  <si>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</si>
  <si>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SO1 - Kácení stromů</t>
  </si>
  <si>
    <t>STA</t>
  </si>
  <si>
    <t>{f39e58ff-3a18-47fe-b72f-be04aa6b3351}</t>
  </si>
  <si>
    <t>2</t>
  </si>
  <si>
    <t>VON - Vedlejší a ostatní náklady</t>
  </si>
  <si>
    <t>{2f49deba-ee29-4062-b824-cff15c1ecef7}</t>
  </si>
  <si>
    <t>KRYCÍ LIST SOUPISU PRACÍ</t>
  </si>
  <si>
    <t>Objekt:</t>
  </si>
  <si>
    <t>1 - SO1 - Kácení stromů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</si>
  <si>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</si>
  <si>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</si>
  <si>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</si>
  <si>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</si>
  <si>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</si>
  <si>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</si>
  <si>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</si>
  <si>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</si>
  <si>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</si>
  <si>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</si>
  <si>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</si>
  <si>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</si>
  <si>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</si>
  <si>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</si>
  <si>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</si>
  <si>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</si>
  <si>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</si>
  <si>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</si>
  <si>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</si>
  <si>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</si>
  <si>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</si>
  <si>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</si>
  <si>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</si>
  <si>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</si>
  <si>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</si>
  <si>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111203201</t>
  </si>
  <si>
    <t>Odstranění křovin a stromů s ponecháním kořenů z plochy do 1000 m2</t>
  </si>
  <si>
    <t>m2</t>
  </si>
  <si>
    <t>CS ÚRS 2021 02</t>
  </si>
  <si>
    <t>4</t>
  </si>
  <si>
    <t>-316203647</t>
  </si>
  <si>
    <t>PP</t>
  </si>
  <si>
    <t>Odstranění křovin a stromů s ponecháním kořenů průměru kmene do 100 mm, při jakémkoliv sklonu terénu mimo LTM, při celkové ploše do 1 000 m2</t>
  </si>
  <si>
    <t>111251111R</t>
  </si>
  <si>
    <t>Likvidace ořezaných větví D do 100 mm, křovin a dřevního odpadu s odvozem a případným poplatkem za uložení.</t>
  </si>
  <si>
    <t>soubor</t>
  </si>
  <si>
    <t>57131292</t>
  </si>
  <si>
    <t>3</t>
  </si>
  <si>
    <t>112107010R</t>
  </si>
  <si>
    <t>Zpracování dříví s na kulatinu, vlákninu a palivové dřevo se snesením do 50 m s vyrovnáním kuláčů</t>
  </si>
  <si>
    <t>-1825233941</t>
  </si>
  <si>
    <t>112151111</t>
  </si>
  <si>
    <t>Směrové kácení stromů s rozřezáním a odvětvením D kmene přes 100 do 200 mm</t>
  </si>
  <si>
    <t>kus</t>
  </si>
  <si>
    <t>-1574520763</t>
  </si>
  <si>
    <t>Pokácení stromu směrové v celku s odřezáním kmene a s odvětvením průměru kmene přes 100 do 200 mm</t>
  </si>
  <si>
    <t>5</t>
  </si>
  <si>
    <t>112151112</t>
  </si>
  <si>
    <t>Směrové kácení stromů s rozřezáním a odvětvením D kmene přes 200 do 300 mm</t>
  </si>
  <si>
    <t>-704853390</t>
  </si>
  <si>
    <t>Pokácení stromu směrové v celku s odřezáním kmene a s odvětvením průměru kmene přes 200 do 300 mm</t>
  </si>
  <si>
    <t>6</t>
  </si>
  <si>
    <t>112151312</t>
  </si>
  <si>
    <t>Kácení stromu bez postupného spouštění koruny a kmene D přes 0,2 do 0,3 m</t>
  </si>
  <si>
    <t>1737316396</t>
  </si>
  <si>
    <t>Pokácení stromu postupné bez spouštění částí kmene a koruny o průměru na řezné ploše pařezu přes 200 do 300 mm</t>
  </si>
  <si>
    <t>7</t>
  </si>
  <si>
    <t>112151313</t>
  </si>
  <si>
    <t>Kácení stromu bez postupného spouštění koruny a kmene D přes 0,3 do 0,4 m</t>
  </si>
  <si>
    <t>124499707</t>
  </si>
  <si>
    <t>Pokácení stromu postupné bez spouštění částí kmene a koruny o průměru na řezné ploše pařezu přes 300 do 400 mm</t>
  </si>
  <si>
    <t>8</t>
  </si>
  <si>
    <t>112151314</t>
  </si>
  <si>
    <t>Kácení stromu bez postupného spouštění koruny a kmene D přes 0,4 do 0,5 m</t>
  </si>
  <si>
    <t>1047018749</t>
  </si>
  <si>
    <t>Pokácení stromu postupné bez spouštění částí kmene a koruny o průměru na řezné ploše pařezu přes 400 do 500 mm</t>
  </si>
  <si>
    <t>9</t>
  </si>
  <si>
    <t>112151315</t>
  </si>
  <si>
    <t>Kácení stromu bez postupného spouštění koruny a kmene D přes 0,5 do 0,6 m</t>
  </si>
  <si>
    <t>-346034498</t>
  </si>
  <si>
    <t>Pokácení stromu postupné bez spouštění částí kmene a koruny o průměru na řezné ploše pařezu přes 500 do 600 mm</t>
  </si>
  <si>
    <t>10</t>
  </si>
  <si>
    <t>162201415</t>
  </si>
  <si>
    <t>Vodorovné přemístění kmenů stromů jehličnatých do 1 km D kmene přes 100 do 300 mm</t>
  </si>
  <si>
    <t>2039121188</t>
  </si>
  <si>
    <t>Vodorovné přemístění větví, kmenů nebo pařezů s naložením, složením a dopravou do 1000 m kmenů stromů jehličnatých, průměru přes 100 do 300 mm</t>
  </si>
  <si>
    <t>11</t>
  </si>
  <si>
    <t>162201416</t>
  </si>
  <si>
    <t>Vodorovné přemístění kmenů stromů jehličnatých do 1 km D kmene přes 300 do 500 mm</t>
  </si>
  <si>
    <t>-103274124</t>
  </si>
  <si>
    <t>Vodorovné přemístění větví, kmenů nebo pařezů s naložením, složením a dopravou do 1000 m kmenů stromů jehličnatých, průměru přes 300 do 500 mm</t>
  </si>
  <si>
    <t>12</t>
  </si>
  <si>
    <t>162201417</t>
  </si>
  <si>
    <t>Vodorovné přemístění kmenů stromů jehličnatých do 1 km D kmene přes 500 do 700 mm</t>
  </si>
  <si>
    <t>1642818499</t>
  </si>
  <si>
    <t>Vodorovné přemístění větví, kmenů nebo pařezů s naložením, složením a dopravou do 1000 m kmenů stromů jehličnatých, průměru přes 500 do 700 mm</t>
  </si>
  <si>
    <t>2 - VON - Vedlejší a ostatní náklady</t>
  </si>
  <si>
    <t>01 - Vedlejší rozpočtové náklady</t>
  </si>
  <si>
    <t xml:space="preserve">    09 - Ostatní náklady</t>
  </si>
  <si>
    <t>01</t>
  </si>
  <si>
    <t>Vedlejší rozpočtové náklady</t>
  </si>
  <si>
    <t>011</t>
  </si>
  <si>
    <t>Zajištění kompletního zařízení staveniště a jeho připojení na sítě</t>
  </si>
  <si>
    <t>345289687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</si>
  <si>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</si>
  <si>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</si>
  <si>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</si>
  <si>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</si>
  <si>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-955129203</t>
  </si>
  <si>
    <t>0931</t>
  </si>
  <si>
    <t>Provedení pasportizace stávajících nemovitostí (vč. pozemků) a jejich příslušenství, zajištění fotodokumentace stávajícího stavu přístupových komunikací</t>
  </si>
  <si>
    <t>-941093366</t>
  </si>
  <si>
    <t>095</t>
  </si>
  <si>
    <t>Zajištění šetření o podzemních sítích vč. zajištění nových vyjádření v případě, že před realizací pozbyly platnosti</t>
  </si>
  <si>
    <t>-1544531270</t>
  </si>
  <si>
    <t>R - 12</t>
  </si>
  <si>
    <t>Zajištění dokladů o předání dřevní hmoty vzniklé smýcením porostů k dalšímu využití</t>
  </si>
  <si>
    <t>kpl</t>
  </si>
  <si>
    <t>1024</t>
  </si>
  <si>
    <t>2110678303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</si>
</sst>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23</v>
      </c>
      <c r="AL8" s="19"/>
      <c r="AM8" s="19"/>
      <c r="AN8" s="30" t="s">
        <v>24</v>
      </c>
      <c r="AO8" s="19"/>
      <c r="AP8" s="19"/>
      <c r="AQ8" s="19"/>
      <c r="AR8" s="17"/>
      <c r="BE8" s="28"/>
      <c r="BS8" s="14" t="s">
        <v>6</v>
      </c>
    </row>
    <row r="9" spans="2:71" s="1" customFormat="1" ht="29.25" customHeight="1">
      <c r="B9" s="18"/>
      <c r="C9" s="19"/>
      <c r="D9" s="23" t="s">
        <v>25</v>
      </c>
      <c r="E9" s="19"/>
      <c r="F9" s="19"/>
      <c r="G9" s="19"/>
      <c r="H9" s="19"/>
      <c r="I9" s="19"/>
      <c r="J9" s="19"/>
      <c r="K9" s="31" t="s">
        <v>26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28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30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31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28</v>
      </c>
      <c r="AL13" s="19"/>
      <c r="AM13" s="19"/>
      <c r="AN13" s="32" t="s">
        <v>32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2" t="s">
        <v>32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29" t="s">
        <v>30</v>
      </c>
      <c r="AL14" s="19"/>
      <c r="AM14" s="19"/>
      <c r="AN14" s="32" t="s">
        <v>32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28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30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35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28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30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35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19"/>
      <c r="AQ25" s="19"/>
      <c r="AR25" s="17"/>
      <c r="BE25" s="28"/>
    </row>
    <row r="26" spans="1:57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8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8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40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41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42</v>
      </c>
      <c r="AL28" s="43"/>
      <c r="AM28" s="43"/>
      <c r="AN28" s="43"/>
      <c r="AO28" s="43"/>
      <c r="AP28" s="38"/>
      <c r="AQ28" s="38"/>
      <c r="AR28" s="42"/>
      <c r="BE28" s="28"/>
    </row>
    <row r="29" spans="1:57" s="3" customFormat="1" ht="14.4" customHeight="1">
      <c r="A29" s="3"/>
      <c r="B29" s="44"/>
      <c r="C29" s="45"/>
      <c r="D29" s="29" t="s">
        <v>43</v>
      </c>
      <c r="E29" s="45"/>
      <c r="F29" s="29" t="s">
        <v>44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29" t="s">
        <v>45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29" t="s">
        <v>46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29" t="s">
        <v>47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29" t="s">
        <v>48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8"/>
    </row>
    <row r="35" spans="1:57" s="2" customFormat="1" ht="25.9" customHeight="1">
      <c r="A35" s="36"/>
      <c r="B35" s="37"/>
      <c r="C35" s="50"/>
      <c r="D35" s="51" t="s">
        <v>49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50</v>
      </c>
      <c r="U35" s="52"/>
      <c r="V35" s="52"/>
      <c r="W35" s="52"/>
      <c r="X35" s="54" t="s">
        <v>51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7"/>
      <c r="C49" s="58"/>
      <c r="D49" s="59" t="s">
        <v>52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53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6"/>
      <c r="B60" s="37"/>
      <c r="C60" s="38"/>
      <c r="D60" s="62" t="s">
        <v>54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55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54</v>
      </c>
      <c r="AI60" s="40"/>
      <c r="AJ60" s="40"/>
      <c r="AK60" s="40"/>
      <c r="AL60" s="40"/>
      <c r="AM60" s="62" t="s">
        <v>55</v>
      </c>
      <c r="AN60" s="40"/>
      <c r="AO60" s="40"/>
      <c r="AP60" s="38"/>
      <c r="AQ60" s="38"/>
      <c r="AR60" s="42"/>
      <c r="BE60" s="36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6"/>
      <c r="B64" s="37"/>
      <c r="C64" s="38"/>
      <c r="D64" s="59" t="s">
        <v>56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57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6"/>
      <c r="B75" s="37"/>
      <c r="C75" s="38"/>
      <c r="D75" s="62" t="s">
        <v>54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55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54</v>
      </c>
      <c r="AI75" s="40"/>
      <c r="AJ75" s="40"/>
      <c r="AK75" s="40"/>
      <c r="AL75" s="40"/>
      <c r="AM75" s="62" t="s">
        <v>55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0" t="s">
        <v>58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29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27/2021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Úpa, Poříčí u Trutnova, kácení dřevin, ř.km 46,140 - 46,190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29" t="s">
        <v>21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Poříčí u Trutnova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29" t="s">
        <v>23</v>
      </c>
      <c r="AJ87" s="38"/>
      <c r="AK87" s="38"/>
      <c r="AL87" s="38"/>
      <c r="AM87" s="77" t="str">
        <f>IF(AN8="","",AN8)</f>
        <v>14. 10. 2021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29" t="s">
        <v>27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Povodí Labe, státní podnik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29" t="s">
        <v>33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59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29" t="s">
        <v>31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29" t="s">
        <v>36</v>
      </c>
      <c r="AJ90" s="38"/>
      <c r="AK90" s="38"/>
      <c r="AL90" s="38"/>
      <c r="AM90" s="78" t="str">
        <f>IF(E20="","",E20)</f>
        <v>Lukáš Táborský, DiS.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60</v>
      </c>
      <c r="D92" s="92"/>
      <c r="E92" s="92"/>
      <c r="F92" s="92"/>
      <c r="G92" s="92"/>
      <c r="H92" s="93"/>
      <c r="I92" s="94" t="s">
        <v>61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62</v>
      </c>
      <c r="AH92" s="92"/>
      <c r="AI92" s="92"/>
      <c r="AJ92" s="92"/>
      <c r="AK92" s="92"/>
      <c r="AL92" s="92"/>
      <c r="AM92" s="92"/>
      <c r="AN92" s="94" t="s">
        <v>63</v>
      </c>
      <c r="AO92" s="92"/>
      <c r="AP92" s="96"/>
      <c r="AQ92" s="97" t="s">
        <v>64</v>
      </c>
      <c r="AR92" s="42"/>
      <c r="AS92" s="98" t="s">
        <v>65</v>
      </c>
      <c r="AT92" s="99" t="s">
        <v>66</v>
      </c>
      <c r="AU92" s="99" t="s">
        <v>67</v>
      </c>
      <c r="AV92" s="99" t="s">
        <v>68</v>
      </c>
      <c r="AW92" s="99" t="s">
        <v>69</v>
      </c>
      <c r="AX92" s="99" t="s">
        <v>70</v>
      </c>
      <c r="AY92" s="99" t="s">
        <v>71</v>
      </c>
      <c r="AZ92" s="99" t="s">
        <v>72</v>
      </c>
      <c r="BA92" s="99" t="s">
        <v>73</v>
      </c>
      <c r="BB92" s="99" t="s">
        <v>74</v>
      </c>
      <c r="BC92" s="99" t="s">
        <v>75</v>
      </c>
      <c r="BD92" s="100" t="s">
        <v>76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77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ROUND(SUM(AG95:AG96),2)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ROUND(SUM(AS95:AS96),2)</f>
        <v>0</v>
      </c>
      <c r="AT94" s="112">
        <f>ROUND(SUM(AV94:AW94),2)</f>
        <v>0</v>
      </c>
      <c r="AU94" s="113">
        <f>ROUND(SUM(AU95:AU96),5)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ROUND(SUM(AZ95:AZ96),2)</f>
        <v>0</v>
      </c>
      <c r="BA94" s="112">
        <f>ROUND(SUM(BA95:BA96),2)</f>
        <v>0</v>
      </c>
      <c r="BB94" s="112">
        <f>ROUND(SUM(BB95:BB96),2)</f>
        <v>0</v>
      </c>
      <c r="BC94" s="112">
        <f>ROUND(SUM(BC95:BC96),2)</f>
        <v>0</v>
      </c>
      <c r="BD94" s="114">
        <f>ROUND(SUM(BD95:BD96),2)</f>
        <v>0</v>
      </c>
      <c r="BE94" s="6"/>
      <c r="BS94" s="115" t="s">
        <v>78</v>
      </c>
      <c r="BT94" s="115" t="s">
        <v>79</v>
      </c>
      <c r="BU94" s="116" t="s">
        <v>80</v>
      </c>
      <c r="BV94" s="115" t="s">
        <v>81</v>
      </c>
      <c r="BW94" s="115" t="s">
        <v>5</v>
      </c>
      <c r="BX94" s="115" t="s">
        <v>82</v>
      </c>
      <c r="CL94" s="115" t="s">
        <v>19</v>
      </c>
    </row>
    <row r="95" spans="1:91" s="7" customFormat="1" ht="16.5" customHeight="1">
      <c r="A95" s="117" t="s">
        <v>83</v>
      </c>
      <c r="B95" s="118"/>
      <c r="C95" s="119"/>
      <c r="D95" s="120" t="s">
        <v>84</v>
      </c>
      <c r="E95" s="120"/>
      <c r="F95" s="120"/>
      <c r="G95" s="120"/>
      <c r="H95" s="120"/>
      <c r="I95" s="121"/>
      <c r="J95" s="120" t="s">
        <v>85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'1 - SO1 - Kácení stromů'!J30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86</v>
      </c>
      <c r="AR95" s="124"/>
      <c r="AS95" s="125">
        <v>0</v>
      </c>
      <c r="AT95" s="126">
        <f>ROUND(SUM(AV95:AW95),2)</f>
        <v>0</v>
      </c>
      <c r="AU95" s="127">
        <f>'1 - SO1 - Kácení stromů'!P118</f>
        <v>0</v>
      </c>
      <c r="AV95" s="126">
        <f>'1 - SO1 - Kácení stromů'!J33</f>
        <v>0</v>
      </c>
      <c r="AW95" s="126">
        <f>'1 - SO1 - Kácení stromů'!J34</f>
        <v>0</v>
      </c>
      <c r="AX95" s="126">
        <f>'1 - SO1 - Kácení stromů'!J35</f>
        <v>0</v>
      </c>
      <c r="AY95" s="126">
        <f>'1 - SO1 - Kácení stromů'!J36</f>
        <v>0</v>
      </c>
      <c r="AZ95" s="126">
        <f>'1 - SO1 - Kácení stromů'!F33</f>
        <v>0</v>
      </c>
      <c r="BA95" s="126">
        <f>'1 - SO1 - Kácení stromů'!F34</f>
        <v>0</v>
      </c>
      <c r="BB95" s="126">
        <f>'1 - SO1 - Kácení stromů'!F35</f>
        <v>0</v>
      </c>
      <c r="BC95" s="126">
        <f>'1 - SO1 - Kácení stromů'!F36</f>
        <v>0</v>
      </c>
      <c r="BD95" s="128">
        <f>'1 - SO1 - Kácení stromů'!F37</f>
        <v>0</v>
      </c>
      <c r="BE95" s="7"/>
      <c r="BT95" s="129" t="s">
        <v>84</v>
      </c>
      <c r="BV95" s="129" t="s">
        <v>81</v>
      </c>
      <c r="BW95" s="129" t="s">
        <v>87</v>
      </c>
      <c r="BX95" s="129" t="s">
        <v>5</v>
      </c>
      <c r="CL95" s="129" t="s">
        <v>19</v>
      </c>
      <c r="CM95" s="129" t="s">
        <v>88</v>
      </c>
    </row>
    <row r="96" spans="1:91" s="7" customFormat="1" ht="16.5" customHeight="1">
      <c r="A96" s="117" t="s">
        <v>83</v>
      </c>
      <c r="B96" s="118"/>
      <c r="C96" s="119"/>
      <c r="D96" s="120" t="s">
        <v>88</v>
      </c>
      <c r="E96" s="120"/>
      <c r="F96" s="120"/>
      <c r="G96" s="120"/>
      <c r="H96" s="120"/>
      <c r="I96" s="121"/>
      <c r="J96" s="120" t="s">
        <v>89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'2 - VON - Vedlejší a osta...'!J30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86</v>
      </c>
      <c r="AR96" s="124"/>
      <c r="AS96" s="130">
        <v>0</v>
      </c>
      <c r="AT96" s="131">
        <f>ROUND(SUM(AV96:AW96),2)</f>
        <v>0</v>
      </c>
      <c r="AU96" s="132">
        <f>'2 - VON - Vedlejší a osta...'!P118</f>
        <v>0</v>
      </c>
      <c r="AV96" s="131">
        <f>'2 - VON - Vedlejší a osta...'!J33</f>
        <v>0</v>
      </c>
      <c r="AW96" s="131">
        <f>'2 - VON - Vedlejší a osta...'!J34</f>
        <v>0</v>
      </c>
      <c r="AX96" s="131">
        <f>'2 - VON - Vedlejší a osta...'!J35</f>
        <v>0</v>
      </c>
      <c r="AY96" s="131">
        <f>'2 - VON - Vedlejší a osta...'!J36</f>
        <v>0</v>
      </c>
      <c r="AZ96" s="131">
        <f>'2 - VON - Vedlejší a osta...'!F33</f>
        <v>0</v>
      </c>
      <c r="BA96" s="131">
        <f>'2 - VON - Vedlejší a osta...'!F34</f>
        <v>0</v>
      </c>
      <c r="BB96" s="131">
        <f>'2 - VON - Vedlejší a osta...'!F35</f>
        <v>0</v>
      </c>
      <c r="BC96" s="131">
        <f>'2 - VON - Vedlejší a osta...'!F36</f>
        <v>0</v>
      </c>
      <c r="BD96" s="133">
        <f>'2 - VON - Vedlejší a osta...'!F37</f>
        <v>0</v>
      </c>
      <c r="BE96" s="7"/>
      <c r="BT96" s="129" t="s">
        <v>84</v>
      </c>
      <c r="BV96" s="129" t="s">
        <v>81</v>
      </c>
      <c r="BW96" s="129" t="s">
        <v>90</v>
      </c>
      <c r="BX96" s="129" t="s">
        <v>5</v>
      </c>
      <c r="CL96" s="129" t="s">
        <v>19</v>
      </c>
      <c r="CM96" s="129" t="s">
        <v>88</v>
      </c>
    </row>
    <row r="97" spans="1:57" s="2" customFormat="1" ht="30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s="2" customFormat="1" ht="6.95" customHeight="1">
      <c r="A98" s="36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42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1 - SO1 - Kácení stromů'!C2" display="/"/>
    <hyperlink ref="A96" location="'2 - VON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87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7"/>
      <c r="AT3" s="14" t="s">
        <v>88</v>
      </c>
    </row>
    <row r="4" spans="2:46" s="1" customFormat="1" ht="24.95" customHeight="1">
      <c r="B4" s="17"/>
      <c r="D4" s="136" t="s">
        <v>91</v>
      </c>
      <c r="L4" s="17"/>
      <c r="M4" s="137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8" t="s">
        <v>16</v>
      </c>
      <c r="L6" s="17"/>
    </row>
    <row r="7" spans="2:12" s="1" customFormat="1" ht="16.5" customHeight="1">
      <c r="B7" s="17"/>
      <c r="E7" s="139" t="str">
        <f>'Rekapitulace stavby'!K6</f>
        <v>Úpa, Poříčí u Trutnova, kácení dřevin, ř.km 46,140 - 46,190</v>
      </c>
      <c r="F7" s="138"/>
      <c r="G7" s="138"/>
      <c r="H7" s="138"/>
      <c r="L7" s="17"/>
    </row>
    <row r="8" spans="1:31" s="2" customFormat="1" ht="12" customHeight="1">
      <c r="A8" s="36"/>
      <c r="B8" s="42"/>
      <c r="C8" s="36"/>
      <c r="D8" s="138" t="s">
        <v>92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93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19</v>
      </c>
      <c r="G11" s="36"/>
      <c r="H11" s="36"/>
      <c r="I11" s="138" t="s">
        <v>20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21</v>
      </c>
      <c r="E12" s="36"/>
      <c r="F12" s="141" t="s">
        <v>22</v>
      </c>
      <c r="G12" s="36"/>
      <c r="H12" s="36"/>
      <c r="I12" s="138" t="s">
        <v>23</v>
      </c>
      <c r="J12" s="142" t="str">
        <f>'Rekapitulace stavby'!AN8</f>
        <v>14. 10. 2021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27</v>
      </c>
      <c r="E14" s="36"/>
      <c r="F14" s="36"/>
      <c r="G14" s="36"/>
      <c r="H14" s="36"/>
      <c r="I14" s="138" t="s">
        <v>28</v>
      </c>
      <c r="J14" s="141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29</v>
      </c>
      <c r="F15" s="36"/>
      <c r="G15" s="36"/>
      <c r="H15" s="36"/>
      <c r="I15" s="138" t="s">
        <v>30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31</v>
      </c>
      <c r="E17" s="36"/>
      <c r="F17" s="36"/>
      <c r="G17" s="36"/>
      <c r="H17" s="36"/>
      <c r="I17" s="138" t="s">
        <v>28</v>
      </c>
      <c r="J17" s="30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0" t="str">
        <f>'Rekapitulace stavby'!E14</f>
        <v>Vyplň údaj</v>
      </c>
      <c r="F18" s="141"/>
      <c r="G18" s="141"/>
      <c r="H18" s="141"/>
      <c r="I18" s="138" t="s">
        <v>30</v>
      </c>
      <c r="J18" s="30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33</v>
      </c>
      <c r="E20" s="36"/>
      <c r="F20" s="36"/>
      <c r="G20" s="36"/>
      <c r="H20" s="36"/>
      <c r="I20" s="138" t="s">
        <v>28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30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36</v>
      </c>
      <c r="E23" s="36"/>
      <c r="F23" s="36"/>
      <c r="G23" s="36"/>
      <c r="H23" s="36"/>
      <c r="I23" s="138" t="s">
        <v>28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37</v>
      </c>
      <c r="F24" s="36"/>
      <c r="G24" s="36"/>
      <c r="H24" s="36"/>
      <c r="I24" s="138" t="s">
        <v>30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38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39</v>
      </c>
      <c r="E30" s="36"/>
      <c r="F30" s="36"/>
      <c r="G30" s="36"/>
      <c r="H30" s="36"/>
      <c r="I30" s="36"/>
      <c r="J30" s="149">
        <f>ROUND(J118,2)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41</v>
      </c>
      <c r="G32" s="36"/>
      <c r="H32" s="36"/>
      <c r="I32" s="150" t="s">
        <v>40</v>
      </c>
      <c r="J32" s="150" t="s">
        <v>42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43</v>
      </c>
      <c r="E33" s="138" t="s">
        <v>44</v>
      </c>
      <c r="F33" s="152">
        <f>ROUND((SUM(BE118:BE144)),2)</f>
        <v>0</v>
      </c>
      <c r="G33" s="36"/>
      <c r="H33" s="36"/>
      <c r="I33" s="153">
        <v>0.21</v>
      </c>
      <c r="J33" s="152">
        <f>ROUND(((SUM(BE118:BE144))*I33),2)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45</v>
      </c>
      <c r="F34" s="152">
        <f>ROUND((SUM(BF118:BF144)),2)</f>
        <v>0</v>
      </c>
      <c r="G34" s="36"/>
      <c r="H34" s="36"/>
      <c r="I34" s="153">
        <v>0.15</v>
      </c>
      <c r="J34" s="152">
        <f>ROUND(((SUM(BF118:BF144))*I34),2)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46</v>
      </c>
      <c r="F35" s="152">
        <f>ROUND((SUM(BG118:BG144)),2)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47</v>
      </c>
      <c r="F36" s="152">
        <f>ROUND((SUM(BH118:BH144)),2)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48</v>
      </c>
      <c r="F37" s="152">
        <f>ROUND((SUM(BI118:BI144)),2)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49</v>
      </c>
      <c r="E39" s="156"/>
      <c r="F39" s="156"/>
      <c r="G39" s="157" t="s">
        <v>50</v>
      </c>
      <c r="H39" s="158" t="s">
        <v>51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1"/>
      <c r="D50" s="161" t="s">
        <v>52</v>
      </c>
      <c r="E50" s="162"/>
      <c r="F50" s="162"/>
      <c r="G50" s="161" t="s">
        <v>53</v>
      </c>
      <c r="H50" s="162"/>
      <c r="I50" s="162"/>
      <c r="J50" s="162"/>
      <c r="K50" s="162"/>
      <c r="L50" s="61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6"/>
      <c r="B61" s="42"/>
      <c r="C61" s="36"/>
      <c r="D61" s="163" t="s">
        <v>54</v>
      </c>
      <c r="E61" s="164"/>
      <c r="F61" s="165" t="s">
        <v>55</v>
      </c>
      <c r="G61" s="163" t="s">
        <v>54</v>
      </c>
      <c r="H61" s="164"/>
      <c r="I61" s="164"/>
      <c r="J61" s="166" t="s">
        <v>55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6"/>
      <c r="B65" s="42"/>
      <c r="C65" s="36"/>
      <c r="D65" s="161" t="s">
        <v>56</v>
      </c>
      <c r="E65" s="167"/>
      <c r="F65" s="167"/>
      <c r="G65" s="161" t="s">
        <v>57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6"/>
      <c r="B76" s="42"/>
      <c r="C76" s="36"/>
      <c r="D76" s="163" t="s">
        <v>54</v>
      </c>
      <c r="E76" s="164"/>
      <c r="F76" s="165" t="s">
        <v>55</v>
      </c>
      <c r="G76" s="163" t="s">
        <v>54</v>
      </c>
      <c r="H76" s="164"/>
      <c r="I76" s="164"/>
      <c r="J76" s="166" t="s">
        <v>55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0" t="s">
        <v>94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29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Úpa, Poříčí u Trutnova, kácení dřevin, ř.km 46,140 - 46,190</v>
      </c>
      <c r="F85" s="29"/>
      <c r="G85" s="29"/>
      <c r="H85" s="29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29" t="s">
        <v>92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1 - SO1 - Kácení stromů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29" t="s">
        <v>21</v>
      </c>
      <c r="D89" s="38"/>
      <c r="E89" s="38"/>
      <c r="F89" s="24" t="str">
        <f>F12</f>
        <v>Poříčí u Trutnova</v>
      </c>
      <c r="G89" s="38"/>
      <c r="H89" s="38"/>
      <c r="I89" s="29" t="s">
        <v>23</v>
      </c>
      <c r="J89" s="77" t="str">
        <f>IF(J12="","",J12)</f>
        <v>14. 10. 2021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29" t="s">
        <v>27</v>
      </c>
      <c r="D91" s="38"/>
      <c r="E91" s="38"/>
      <c r="F91" s="24" t="str">
        <f>E15</f>
        <v>Povodí Labe, státní podnik</v>
      </c>
      <c r="G91" s="38"/>
      <c r="H91" s="38"/>
      <c r="I91" s="29" t="s">
        <v>33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29" t="s">
        <v>31</v>
      </c>
      <c r="D92" s="38"/>
      <c r="E92" s="38"/>
      <c r="F92" s="24" t="str">
        <f>IF(E18="","",E18)</f>
        <v>Vyplň údaj</v>
      </c>
      <c r="G92" s="38"/>
      <c r="H92" s="38"/>
      <c r="I92" s="29" t="s">
        <v>36</v>
      </c>
      <c r="J92" s="34" t="str">
        <f>E24</f>
        <v>Lukáš Táborský, DiS.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95</v>
      </c>
      <c r="D94" s="174"/>
      <c r="E94" s="174"/>
      <c r="F94" s="174"/>
      <c r="G94" s="174"/>
      <c r="H94" s="174"/>
      <c r="I94" s="174"/>
      <c r="J94" s="175" t="s">
        <v>96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97</v>
      </c>
      <c r="D96" s="38"/>
      <c r="E96" s="38"/>
      <c r="F96" s="38"/>
      <c r="G96" s="38"/>
      <c r="H96" s="38"/>
      <c r="I96" s="38"/>
      <c r="J96" s="108">
        <f>J118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4" t="s">
        <v>98</v>
      </c>
    </row>
    <row r="97" spans="1:31" s="9" customFormat="1" ht="24.95" customHeight="1">
      <c r="A97" s="9"/>
      <c r="B97" s="177"/>
      <c r="C97" s="178"/>
      <c r="D97" s="179" t="s">
        <v>99</v>
      </c>
      <c r="E97" s="180"/>
      <c r="F97" s="180"/>
      <c r="G97" s="180"/>
      <c r="H97" s="180"/>
      <c r="I97" s="180"/>
      <c r="J97" s="181">
        <f>J119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100</v>
      </c>
      <c r="E98" s="186"/>
      <c r="F98" s="186"/>
      <c r="G98" s="186"/>
      <c r="H98" s="186"/>
      <c r="I98" s="186"/>
      <c r="J98" s="187">
        <f>J120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pans="1:31" s="2" customFormat="1" ht="6.95" customHeight="1">
      <c r="A104" s="36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0" t="s">
        <v>101</v>
      </c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29" t="s">
        <v>16</v>
      </c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6.5" customHeight="1">
      <c r="A108" s="36"/>
      <c r="B108" s="37"/>
      <c r="C108" s="38"/>
      <c r="D108" s="38"/>
      <c r="E108" s="172" t="str">
        <f>E7</f>
        <v>Úpa, Poříčí u Trutnova, kácení dřevin, ř.km 46,140 - 46,190</v>
      </c>
      <c r="F108" s="29"/>
      <c r="G108" s="29"/>
      <c r="H108" s="29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29" t="s">
        <v>92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8"/>
      <c r="D110" s="38"/>
      <c r="E110" s="74" t="str">
        <f>E9</f>
        <v>1 - SO1 - Kácení stromů</v>
      </c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29" t="s">
        <v>21</v>
      </c>
      <c r="D112" s="38"/>
      <c r="E112" s="38"/>
      <c r="F112" s="24" t="str">
        <f>F12</f>
        <v>Poříčí u Trutnova</v>
      </c>
      <c r="G112" s="38"/>
      <c r="H112" s="38"/>
      <c r="I112" s="29" t="s">
        <v>23</v>
      </c>
      <c r="J112" s="77" t="str">
        <f>IF(J12="","",J12)</f>
        <v>14. 10. 2021</v>
      </c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29" t="s">
        <v>27</v>
      </c>
      <c r="D114" s="38"/>
      <c r="E114" s="38"/>
      <c r="F114" s="24" t="str">
        <f>E15</f>
        <v>Povodí Labe, státní podnik</v>
      </c>
      <c r="G114" s="38"/>
      <c r="H114" s="38"/>
      <c r="I114" s="29" t="s">
        <v>33</v>
      </c>
      <c r="J114" s="34" t="str">
        <f>E21</f>
        <v xml:space="preserve"> 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15" customHeight="1">
      <c r="A115" s="36"/>
      <c r="B115" s="37"/>
      <c r="C115" s="29" t="s">
        <v>31</v>
      </c>
      <c r="D115" s="38"/>
      <c r="E115" s="38"/>
      <c r="F115" s="24" t="str">
        <f>IF(E18="","",E18)</f>
        <v>Vyplň údaj</v>
      </c>
      <c r="G115" s="38"/>
      <c r="H115" s="38"/>
      <c r="I115" s="29" t="s">
        <v>36</v>
      </c>
      <c r="J115" s="34" t="str">
        <f>E24</f>
        <v>Lukáš Táborský, DiS.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1" customFormat="1" ht="29.25" customHeight="1">
      <c r="A117" s="189"/>
      <c r="B117" s="190"/>
      <c r="C117" s="191" t="s">
        <v>102</v>
      </c>
      <c r="D117" s="192" t="s">
        <v>64</v>
      </c>
      <c r="E117" s="192" t="s">
        <v>60</v>
      </c>
      <c r="F117" s="192" t="s">
        <v>61</v>
      </c>
      <c r="G117" s="192" t="s">
        <v>103</v>
      </c>
      <c r="H117" s="192" t="s">
        <v>104</v>
      </c>
      <c r="I117" s="192" t="s">
        <v>105</v>
      </c>
      <c r="J117" s="192" t="s">
        <v>96</v>
      </c>
      <c r="K117" s="193" t="s">
        <v>106</v>
      </c>
      <c r="L117" s="194"/>
      <c r="M117" s="98" t="s">
        <v>1</v>
      </c>
      <c r="N117" s="99" t="s">
        <v>43</v>
      </c>
      <c r="O117" s="99" t="s">
        <v>107</v>
      </c>
      <c r="P117" s="99" t="s">
        <v>108</v>
      </c>
      <c r="Q117" s="99" t="s">
        <v>109</v>
      </c>
      <c r="R117" s="99" t="s">
        <v>110</v>
      </c>
      <c r="S117" s="99" t="s">
        <v>111</v>
      </c>
      <c r="T117" s="100" t="s">
        <v>112</v>
      </c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</row>
    <row r="118" spans="1:63" s="2" customFormat="1" ht="22.8" customHeight="1">
      <c r="A118" s="36"/>
      <c r="B118" s="37"/>
      <c r="C118" s="105" t="s">
        <v>113</v>
      </c>
      <c r="D118" s="38"/>
      <c r="E118" s="38"/>
      <c r="F118" s="38"/>
      <c r="G118" s="38"/>
      <c r="H118" s="38"/>
      <c r="I118" s="38"/>
      <c r="J118" s="195">
        <f>BK118</f>
        <v>0</v>
      </c>
      <c r="K118" s="38"/>
      <c r="L118" s="42"/>
      <c r="M118" s="101"/>
      <c r="N118" s="196"/>
      <c r="O118" s="102"/>
      <c r="P118" s="197">
        <f>P119</f>
        <v>0</v>
      </c>
      <c r="Q118" s="102"/>
      <c r="R118" s="197">
        <f>R119</f>
        <v>0</v>
      </c>
      <c r="S118" s="102"/>
      <c r="T118" s="198">
        <f>T119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4" t="s">
        <v>78</v>
      </c>
      <c r="AU118" s="14" t="s">
        <v>98</v>
      </c>
      <c r="BK118" s="199">
        <f>BK119</f>
        <v>0</v>
      </c>
    </row>
    <row r="119" spans="1:63" s="12" customFormat="1" ht="25.9" customHeight="1">
      <c r="A119" s="12"/>
      <c r="B119" s="200"/>
      <c r="C119" s="201"/>
      <c r="D119" s="202" t="s">
        <v>78</v>
      </c>
      <c r="E119" s="203" t="s">
        <v>114</v>
      </c>
      <c r="F119" s="203" t="s">
        <v>115</v>
      </c>
      <c r="G119" s="201"/>
      <c r="H119" s="201"/>
      <c r="I119" s="204"/>
      <c r="J119" s="205">
        <f>BK119</f>
        <v>0</v>
      </c>
      <c r="K119" s="201"/>
      <c r="L119" s="206"/>
      <c r="M119" s="207"/>
      <c r="N119" s="208"/>
      <c r="O119" s="208"/>
      <c r="P119" s="209">
        <f>P120</f>
        <v>0</v>
      </c>
      <c r="Q119" s="208"/>
      <c r="R119" s="209">
        <f>R120</f>
        <v>0</v>
      </c>
      <c r="S119" s="208"/>
      <c r="T119" s="210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1" t="s">
        <v>84</v>
      </c>
      <c r="AT119" s="212" t="s">
        <v>78</v>
      </c>
      <c r="AU119" s="212" t="s">
        <v>79</v>
      </c>
      <c r="AY119" s="211" t="s">
        <v>116</v>
      </c>
      <c r="BK119" s="213">
        <f>BK120</f>
        <v>0</v>
      </c>
    </row>
    <row r="120" spans="1:63" s="12" customFormat="1" ht="22.8" customHeight="1">
      <c r="A120" s="12"/>
      <c r="B120" s="200"/>
      <c r="C120" s="201"/>
      <c r="D120" s="202" t="s">
        <v>78</v>
      </c>
      <c r="E120" s="214" t="s">
        <v>84</v>
      </c>
      <c r="F120" s="214" t="s">
        <v>117</v>
      </c>
      <c r="G120" s="201"/>
      <c r="H120" s="201"/>
      <c r="I120" s="204"/>
      <c r="J120" s="215">
        <f>BK120</f>
        <v>0</v>
      </c>
      <c r="K120" s="201"/>
      <c r="L120" s="206"/>
      <c r="M120" s="207"/>
      <c r="N120" s="208"/>
      <c r="O120" s="208"/>
      <c r="P120" s="209">
        <f>SUM(P121:P144)</f>
        <v>0</v>
      </c>
      <c r="Q120" s="208"/>
      <c r="R120" s="209">
        <f>SUM(R121:R144)</f>
        <v>0</v>
      </c>
      <c r="S120" s="208"/>
      <c r="T120" s="210">
        <f>SUM(T121:T144)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1" t="s">
        <v>84</v>
      </c>
      <c r="AT120" s="212" t="s">
        <v>78</v>
      </c>
      <c r="AU120" s="212" t="s">
        <v>84</v>
      </c>
      <c r="AY120" s="211" t="s">
        <v>116</v>
      </c>
      <c r="BK120" s="213">
        <f>SUM(BK121:BK144)</f>
        <v>0</v>
      </c>
    </row>
    <row r="121" spans="1:65" s="2" customFormat="1" ht="24.15" customHeight="1">
      <c r="A121" s="36"/>
      <c r="B121" s="37"/>
      <c r="C121" s="216" t="s">
        <v>84</v>
      </c>
      <c r="D121" s="216" t="s">
        <v>118</v>
      </c>
      <c r="E121" s="217" t="s">
        <v>119</v>
      </c>
      <c r="F121" s="218" t="s">
        <v>120</v>
      </c>
      <c r="G121" s="219" t="s">
        <v>121</v>
      </c>
      <c r="H121" s="220">
        <v>40</v>
      </c>
      <c r="I121" s="221"/>
      <c r="J121" s="222">
        <f>ROUND(I121*H121,2)</f>
        <v>0</v>
      </c>
      <c r="K121" s="218" t="s">
        <v>122</v>
      </c>
      <c r="L121" s="42"/>
      <c r="M121" s="223" t="s">
        <v>1</v>
      </c>
      <c r="N121" s="224" t="s">
        <v>44</v>
      </c>
      <c r="O121" s="89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27" t="s">
        <v>123</v>
      </c>
      <c r="AT121" s="227" t="s">
        <v>118</v>
      </c>
      <c r="AU121" s="227" t="s">
        <v>88</v>
      </c>
      <c r="AY121" s="14" t="s">
        <v>116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4" t="s">
        <v>84</v>
      </c>
      <c r="BK121" s="228">
        <f>ROUND(I121*H121,2)</f>
        <v>0</v>
      </c>
      <c r="BL121" s="14" t="s">
        <v>123</v>
      </c>
      <c r="BM121" s="227" t="s">
        <v>124</v>
      </c>
    </row>
    <row r="122" spans="1:47" s="2" customFormat="1" ht="12">
      <c r="A122" s="36"/>
      <c r="B122" s="37"/>
      <c r="C122" s="38"/>
      <c r="D122" s="229" t="s">
        <v>125</v>
      </c>
      <c r="E122" s="38"/>
      <c r="F122" s="230" t="s">
        <v>126</v>
      </c>
      <c r="G122" s="38"/>
      <c r="H122" s="38"/>
      <c r="I122" s="231"/>
      <c r="J122" s="38"/>
      <c r="K122" s="38"/>
      <c r="L122" s="42"/>
      <c r="M122" s="232"/>
      <c r="N122" s="233"/>
      <c r="O122" s="89"/>
      <c r="P122" s="89"/>
      <c r="Q122" s="89"/>
      <c r="R122" s="89"/>
      <c r="S122" s="89"/>
      <c r="T122" s="90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4" t="s">
        <v>125</v>
      </c>
      <c r="AU122" s="14" t="s">
        <v>88</v>
      </c>
    </row>
    <row r="123" spans="1:65" s="2" customFormat="1" ht="37.8" customHeight="1">
      <c r="A123" s="36"/>
      <c r="B123" s="37"/>
      <c r="C123" s="216" t="s">
        <v>88</v>
      </c>
      <c r="D123" s="216" t="s">
        <v>118</v>
      </c>
      <c r="E123" s="217" t="s">
        <v>127</v>
      </c>
      <c r="F123" s="218" t="s">
        <v>128</v>
      </c>
      <c r="G123" s="219" t="s">
        <v>129</v>
      </c>
      <c r="H123" s="220">
        <v>1</v>
      </c>
      <c r="I123" s="221"/>
      <c r="J123" s="222">
        <f>ROUND(I123*H123,2)</f>
        <v>0</v>
      </c>
      <c r="K123" s="218" t="s">
        <v>1</v>
      </c>
      <c r="L123" s="42"/>
      <c r="M123" s="223" t="s">
        <v>1</v>
      </c>
      <c r="N123" s="224" t="s">
        <v>44</v>
      </c>
      <c r="O123" s="89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7" t="s">
        <v>123</v>
      </c>
      <c r="AT123" s="227" t="s">
        <v>118</v>
      </c>
      <c r="AU123" s="227" t="s">
        <v>88</v>
      </c>
      <c r="AY123" s="14" t="s">
        <v>116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4" t="s">
        <v>84</v>
      </c>
      <c r="BK123" s="228">
        <f>ROUND(I123*H123,2)</f>
        <v>0</v>
      </c>
      <c r="BL123" s="14" t="s">
        <v>123</v>
      </c>
      <c r="BM123" s="227" t="s">
        <v>130</v>
      </c>
    </row>
    <row r="124" spans="1:47" s="2" customFormat="1" ht="12">
      <c r="A124" s="36"/>
      <c r="B124" s="37"/>
      <c r="C124" s="38"/>
      <c r="D124" s="229" t="s">
        <v>125</v>
      </c>
      <c r="E124" s="38"/>
      <c r="F124" s="230" t="s">
        <v>128</v>
      </c>
      <c r="G124" s="38"/>
      <c r="H124" s="38"/>
      <c r="I124" s="231"/>
      <c r="J124" s="38"/>
      <c r="K124" s="38"/>
      <c r="L124" s="42"/>
      <c r="M124" s="232"/>
      <c r="N124" s="233"/>
      <c r="O124" s="89"/>
      <c r="P124" s="89"/>
      <c r="Q124" s="89"/>
      <c r="R124" s="89"/>
      <c r="S124" s="89"/>
      <c r="T124" s="90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4" t="s">
        <v>125</v>
      </c>
      <c r="AU124" s="14" t="s">
        <v>88</v>
      </c>
    </row>
    <row r="125" spans="1:65" s="2" customFormat="1" ht="33" customHeight="1">
      <c r="A125" s="36"/>
      <c r="B125" s="37"/>
      <c r="C125" s="216" t="s">
        <v>131</v>
      </c>
      <c r="D125" s="216" t="s">
        <v>118</v>
      </c>
      <c r="E125" s="217" t="s">
        <v>132</v>
      </c>
      <c r="F125" s="218" t="s">
        <v>133</v>
      </c>
      <c r="G125" s="219" t="s">
        <v>129</v>
      </c>
      <c r="H125" s="220">
        <v>1</v>
      </c>
      <c r="I125" s="221"/>
      <c r="J125" s="222">
        <f>ROUND(I125*H125,2)</f>
        <v>0</v>
      </c>
      <c r="K125" s="218" t="s">
        <v>1</v>
      </c>
      <c r="L125" s="42"/>
      <c r="M125" s="223" t="s">
        <v>1</v>
      </c>
      <c r="N125" s="224" t="s">
        <v>44</v>
      </c>
      <c r="O125" s="89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7" t="s">
        <v>123</v>
      </c>
      <c r="AT125" s="227" t="s">
        <v>118</v>
      </c>
      <c r="AU125" s="227" t="s">
        <v>88</v>
      </c>
      <c r="AY125" s="14" t="s">
        <v>116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4" t="s">
        <v>84</v>
      </c>
      <c r="BK125" s="228">
        <f>ROUND(I125*H125,2)</f>
        <v>0</v>
      </c>
      <c r="BL125" s="14" t="s">
        <v>123</v>
      </c>
      <c r="BM125" s="227" t="s">
        <v>134</v>
      </c>
    </row>
    <row r="126" spans="1:47" s="2" customFormat="1" ht="12">
      <c r="A126" s="36"/>
      <c r="B126" s="37"/>
      <c r="C126" s="38"/>
      <c r="D126" s="229" t="s">
        <v>125</v>
      </c>
      <c r="E126" s="38"/>
      <c r="F126" s="230" t="s">
        <v>133</v>
      </c>
      <c r="G126" s="38"/>
      <c r="H126" s="38"/>
      <c r="I126" s="231"/>
      <c r="J126" s="38"/>
      <c r="K126" s="38"/>
      <c r="L126" s="42"/>
      <c r="M126" s="232"/>
      <c r="N126" s="233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4" t="s">
        <v>125</v>
      </c>
      <c r="AU126" s="14" t="s">
        <v>88</v>
      </c>
    </row>
    <row r="127" spans="1:65" s="2" customFormat="1" ht="24.15" customHeight="1">
      <c r="A127" s="36"/>
      <c r="B127" s="37"/>
      <c r="C127" s="216" t="s">
        <v>123</v>
      </c>
      <c r="D127" s="216" t="s">
        <v>118</v>
      </c>
      <c r="E127" s="217" t="s">
        <v>135</v>
      </c>
      <c r="F127" s="218" t="s">
        <v>136</v>
      </c>
      <c r="G127" s="219" t="s">
        <v>137</v>
      </c>
      <c r="H127" s="220">
        <v>4</v>
      </c>
      <c r="I127" s="221"/>
      <c r="J127" s="222">
        <f>ROUND(I127*H127,2)</f>
        <v>0</v>
      </c>
      <c r="K127" s="218" t="s">
        <v>122</v>
      </c>
      <c r="L127" s="42"/>
      <c r="M127" s="223" t="s">
        <v>1</v>
      </c>
      <c r="N127" s="224" t="s">
        <v>44</v>
      </c>
      <c r="O127" s="8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123</v>
      </c>
      <c r="AT127" s="227" t="s">
        <v>118</v>
      </c>
      <c r="AU127" s="227" t="s">
        <v>88</v>
      </c>
      <c r="AY127" s="14" t="s">
        <v>116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4" t="s">
        <v>84</v>
      </c>
      <c r="BK127" s="228">
        <f>ROUND(I127*H127,2)</f>
        <v>0</v>
      </c>
      <c r="BL127" s="14" t="s">
        <v>123</v>
      </c>
      <c r="BM127" s="227" t="s">
        <v>138</v>
      </c>
    </row>
    <row r="128" spans="1:47" s="2" customFormat="1" ht="12">
      <c r="A128" s="36"/>
      <c r="B128" s="37"/>
      <c r="C128" s="38"/>
      <c r="D128" s="229" t="s">
        <v>125</v>
      </c>
      <c r="E128" s="38"/>
      <c r="F128" s="230" t="s">
        <v>139</v>
      </c>
      <c r="G128" s="38"/>
      <c r="H128" s="38"/>
      <c r="I128" s="231"/>
      <c r="J128" s="38"/>
      <c r="K128" s="38"/>
      <c r="L128" s="42"/>
      <c r="M128" s="232"/>
      <c r="N128" s="233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4" t="s">
        <v>125</v>
      </c>
      <c r="AU128" s="14" t="s">
        <v>88</v>
      </c>
    </row>
    <row r="129" spans="1:65" s="2" customFormat="1" ht="24.15" customHeight="1">
      <c r="A129" s="36"/>
      <c r="B129" s="37"/>
      <c r="C129" s="216" t="s">
        <v>140</v>
      </c>
      <c r="D129" s="216" t="s">
        <v>118</v>
      </c>
      <c r="E129" s="217" t="s">
        <v>141</v>
      </c>
      <c r="F129" s="218" t="s">
        <v>142</v>
      </c>
      <c r="G129" s="219" t="s">
        <v>137</v>
      </c>
      <c r="H129" s="220">
        <v>2</v>
      </c>
      <c r="I129" s="221"/>
      <c r="J129" s="222">
        <f>ROUND(I129*H129,2)</f>
        <v>0</v>
      </c>
      <c r="K129" s="218" t="s">
        <v>122</v>
      </c>
      <c r="L129" s="42"/>
      <c r="M129" s="223" t="s">
        <v>1</v>
      </c>
      <c r="N129" s="224" t="s">
        <v>44</v>
      </c>
      <c r="O129" s="89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7" t="s">
        <v>123</v>
      </c>
      <c r="AT129" s="227" t="s">
        <v>118</v>
      </c>
      <c r="AU129" s="227" t="s">
        <v>88</v>
      </c>
      <c r="AY129" s="14" t="s">
        <v>116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4" t="s">
        <v>84</v>
      </c>
      <c r="BK129" s="228">
        <f>ROUND(I129*H129,2)</f>
        <v>0</v>
      </c>
      <c r="BL129" s="14" t="s">
        <v>123</v>
      </c>
      <c r="BM129" s="227" t="s">
        <v>143</v>
      </c>
    </row>
    <row r="130" spans="1:47" s="2" customFormat="1" ht="12">
      <c r="A130" s="36"/>
      <c r="B130" s="37"/>
      <c r="C130" s="38"/>
      <c r="D130" s="229" t="s">
        <v>125</v>
      </c>
      <c r="E130" s="38"/>
      <c r="F130" s="230" t="s">
        <v>144</v>
      </c>
      <c r="G130" s="38"/>
      <c r="H130" s="38"/>
      <c r="I130" s="231"/>
      <c r="J130" s="38"/>
      <c r="K130" s="38"/>
      <c r="L130" s="42"/>
      <c r="M130" s="232"/>
      <c r="N130" s="233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4" t="s">
        <v>125</v>
      </c>
      <c r="AU130" s="14" t="s">
        <v>88</v>
      </c>
    </row>
    <row r="131" spans="1:65" s="2" customFormat="1" ht="24.15" customHeight="1">
      <c r="A131" s="36"/>
      <c r="B131" s="37"/>
      <c r="C131" s="216" t="s">
        <v>145</v>
      </c>
      <c r="D131" s="216" t="s">
        <v>118</v>
      </c>
      <c r="E131" s="217" t="s">
        <v>146</v>
      </c>
      <c r="F131" s="218" t="s">
        <v>147</v>
      </c>
      <c r="G131" s="219" t="s">
        <v>137</v>
      </c>
      <c r="H131" s="220">
        <v>1</v>
      </c>
      <c r="I131" s="221"/>
      <c r="J131" s="222">
        <f>ROUND(I131*H131,2)</f>
        <v>0</v>
      </c>
      <c r="K131" s="218" t="s">
        <v>122</v>
      </c>
      <c r="L131" s="42"/>
      <c r="M131" s="223" t="s">
        <v>1</v>
      </c>
      <c r="N131" s="224" t="s">
        <v>44</v>
      </c>
      <c r="O131" s="89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7" t="s">
        <v>123</v>
      </c>
      <c r="AT131" s="227" t="s">
        <v>118</v>
      </c>
      <c r="AU131" s="227" t="s">
        <v>88</v>
      </c>
      <c r="AY131" s="14" t="s">
        <v>116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4" t="s">
        <v>84</v>
      </c>
      <c r="BK131" s="228">
        <f>ROUND(I131*H131,2)</f>
        <v>0</v>
      </c>
      <c r="BL131" s="14" t="s">
        <v>123</v>
      </c>
      <c r="BM131" s="227" t="s">
        <v>148</v>
      </c>
    </row>
    <row r="132" spans="1:47" s="2" customFormat="1" ht="12">
      <c r="A132" s="36"/>
      <c r="B132" s="37"/>
      <c r="C132" s="38"/>
      <c r="D132" s="229" t="s">
        <v>125</v>
      </c>
      <c r="E132" s="38"/>
      <c r="F132" s="230" t="s">
        <v>149</v>
      </c>
      <c r="G132" s="38"/>
      <c r="H132" s="38"/>
      <c r="I132" s="231"/>
      <c r="J132" s="38"/>
      <c r="K132" s="38"/>
      <c r="L132" s="42"/>
      <c r="M132" s="232"/>
      <c r="N132" s="233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4" t="s">
        <v>125</v>
      </c>
      <c r="AU132" s="14" t="s">
        <v>88</v>
      </c>
    </row>
    <row r="133" spans="1:65" s="2" customFormat="1" ht="24.15" customHeight="1">
      <c r="A133" s="36"/>
      <c r="B133" s="37"/>
      <c r="C133" s="216" t="s">
        <v>150</v>
      </c>
      <c r="D133" s="216" t="s">
        <v>118</v>
      </c>
      <c r="E133" s="217" t="s">
        <v>151</v>
      </c>
      <c r="F133" s="218" t="s">
        <v>152</v>
      </c>
      <c r="G133" s="219" t="s">
        <v>137</v>
      </c>
      <c r="H133" s="220">
        <v>3</v>
      </c>
      <c r="I133" s="221"/>
      <c r="J133" s="222">
        <f>ROUND(I133*H133,2)</f>
        <v>0</v>
      </c>
      <c r="K133" s="218" t="s">
        <v>122</v>
      </c>
      <c r="L133" s="42"/>
      <c r="M133" s="223" t="s">
        <v>1</v>
      </c>
      <c r="N133" s="224" t="s">
        <v>44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123</v>
      </c>
      <c r="AT133" s="227" t="s">
        <v>118</v>
      </c>
      <c r="AU133" s="227" t="s">
        <v>88</v>
      </c>
      <c r="AY133" s="14" t="s">
        <v>116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4" t="s">
        <v>84</v>
      </c>
      <c r="BK133" s="228">
        <f>ROUND(I133*H133,2)</f>
        <v>0</v>
      </c>
      <c r="BL133" s="14" t="s">
        <v>123</v>
      </c>
      <c r="BM133" s="227" t="s">
        <v>153</v>
      </c>
    </row>
    <row r="134" spans="1:47" s="2" customFormat="1" ht="12">
      <c r="A134" s="36"/>
      <c r="B134" s="37"/>
      <c r="C134" s="38"/>
      <c r="D134" s="229" t="s">
        <v>125</v>
      </c>
      <c r="E134" s="38"/>
      <c r="F134" s="230" t="s">
        <v>154</v>
      </c>
      <c r="G134" s="38"/>
      <c r="H134" s="38"/>
      <c r="I134" s="231"/>
      <c r="J134" s="38"/>
      <c r="K134" s="38"/>
      <c r="L134" s="42"/>
      <c r="M134" s="232"/>
      <c r="N134" s="233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4" t="s">
        <v>125</v>
      </c>
      <c r="AU134" s="14" t="s">
        <v>88</v>
      </c>
    </row>
    <row r="135" spans="1:65" s="2" customFormat="1" ht="24.15" customHeight="1">
      <c r="A135" s="36"/>
      <c r="B135" s="37"/>
      <c r="C135" s="216" t="s">
        <v>155</v>
      </c>
      <c r="D135" s="216" t="s">
        <v>118</v>
      </c>
      <c r="E135" s="217" t="s">
        <v>156</v>
      </c>
      <c r="F135" s="218" t="s">
        <v>157</v>
      </c>
      <c r="G135" s="219" t="s">
        <v>137</v>
      </c>
      <c r="H135" s="220">
        <v>5</v>
      </c>
      <c r="I135" s="221"/>
      <c r="J135" s="222">
        <f>ROUND(I135*H135,2)</f>
        <v>0</v>
      </c>
      <c r="K135" s="218" t="s">
        <v>122</v>
      </c>
      <c r="L135" s="42"/>
      <c r="M135" s="223" t="s">
        <v>1</v>
      </c>
      <c r="N135" s="224" t="s">
        <v>44</v>
      </c>
      <c r="O135" s="89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7" t="s">
        <v>123</v>
      </c>
      <c r="AT135" s="227" t="s">
        <v>118</v>
      </c>
      <c r="AU135" s="227" t="s">
        <v>88</v>
      </c>
      <c r="AY135" s="14" t="s">
        <v>116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4" t="s">
        <v>84</v>
      </c>
      <c r="BK135" s="228">
        <f>ROUND(I135*H135,2)</f>
        <v>0</v>
      </c>
      <c r="BL135" s="14" t="s">
        <v>123</v>
      </c>
      <c r="BM135" s="227" t="s">
        <v>158</v>
      </c>
    </row>
    <row r="136" spans="1:47" s="2" customFormat="1" ht="12">
      <c r="A136" s="36"/>
      <c r="B136" s="37"/>
      <c r="C136" s="38"/>
      <c r="D136" s="229" t="s">
        <v>125</v>
      </c>
      <c r="E136" s="38"/>
      <c r="F136" s="230" t="s">
        <v>159</v>
      </c>
      <c r="G136" s="38"/>
      <c r="H136" s="38"/>
      <c r="I136" s="231"/>
      <c r="J136" s="38"/>
      <c r="K136" s="38"/>
      <c r="L136" s="42"/>
      <c r="M136" s="232"/>
      <c r="N136" s="233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4" t="s">
        <v>125</v>
      </c>
      <c r="AU136" s="14" t="s">
        <v>88</v>
      </c>
    </row>
    <row r="137" spans="1:65" s="2" customFormat="1" ht="24.15" customHeight="1">
      <c r="A137" s="36"/>
      <c r="B137" s="37"/>
      <c r="C137" s="216" t="s">
        <v>160</v>
      </c>
      <c r="D137" s="216" t="s">
        <v>118</v>
      </c>
      <c r="E137" s="217" t="s">
        <v>161</v>
      </c>
      <c r="F137" s="218" t="s">
        <v>162</v>
      </c>
      <c r="G137" s="219" t="s">
        <v>137</v>
      </c>
      <c r="H137" s="220">
        <v>5</v>
      </c>
      <c r="I137" s="221"/>
      <c r="J137" s="222">
        <f>ROUND(I137*H137,2)</f>
        <v>0</v>
      </c>
      <c r="K137" s="218" t="s">
        <v>122</v>
      </c>
      <c r="L137" s="42"/>
      <c r="M137" s="223" t="s">
        <v>1</v>
      </c>
      <c r="N137" s="224" t="s">
        <v>44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123</v>
      </c>
      <c r="AT137" s="227" t="s">
        <v>118</v>
      </c>
      <c r="AU137" s="227" t="s">
        <v>88</v>
      </c>
      <c r="AY137" s="14" t="s">
        <v>116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4" t="s">
        <v>84</v>
      </c>
      <c r="BK137" s="228">
        <f>ROUND(I137*H137,2)</f>
        <v>0</v>
      </c>
      <c r="BL137" s="14" t="s">
        <v>123</v>
      </c>
      <c r="BM137" s="227" t="s">
        <v>163</v>
      </c>
    </row>
    <row r="138" spans="1:47" s="2" customFormat="1" ht="12">
      <c r="A138" s="36"/>
      <c r="B138" s="37"/>
      <c r="C138" s="38"/>
      <c r="D138" s="229" t="s">
        <v>125</v>
      </c>
      <c r="E138" s="38"/>
      <c r="F138" s="230" t="s">
        <v>164</v>
      </c>
      <c r="G138" s="38"/>
      <c r="H138" s="38"/>
      <c r="I138" s="231"/>
      <c r="J138" s="38"/>
      <c r="K138" s="38"/>
      <c r="L138" s="42"/>
      <c r="M138" s="232"/>
      <c r="N138" s="233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4" t="s">
        <v>125</v>
      </c>
      <c r="AU138" s="14" t="s">
        <v>88</v>
      </c>
    </row>
    <row r="139" spans="1:65" s="2" customFormat="1" ht="24.15" customHeight="1">
      <c r="A139" s="36"/>
      <c r="B139" s="37"/>
      <c r="C139" s="216" t="s">
        <v>165</v>
      </c>
      <c r="D139" s="216" t="s">
        <v>118</v>
      </c>
      <c r="E139" s="217" t="s">
        <v>166</v>
      </c>
      <c r="F139" s="218" t="s">
        <v>167</v>
      </c>
      <c r="G139" s="219" t="s">
        <v>137</v>
      </c>
      <c r="H139" s="220">
        <v>7</v>
      </c>
      <c r="I139" s="221"/>
      <c r="J139" s="222">
        <f>ROUND(I139*H139,2)</f>
        <v>0</v>
      </c>
      <c r="K139" s="218" t="s">
        <v>122</v>
      </c>
      <c r="L139" s="42"/>
      <c r="M139" s="223" t="s">
        <v>1</v>
      </c>
      <c r="N139" s="224" t="s">
        <v>44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123</v>
      </c>
      <c r="AT139" s="227" t="s">
        <v>118</v>
      </c>
      <c r="AU139" s="227" t="s">
        <v>88</v>
      </c>
      <c r="AY139" s="14" t="s">
        <v>116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4" t="s">
        <v>84</v>
      </c>
      <c r="BK139" s="228">
        <f>ROUND(I139*H139,2)</f>
        <v>0</v>
      </c>
      <c r="BL139" s="14" t="s">
        <v>123</v>
      </c>
      <c r="BM139" s="227" t="s">
        <v>168</v>
      </c>
    </row>
    <row r="140" spans="1:47" s="2" customFormat="1" ht="12">
      <c r="A140" s="36"/>
      <c r="B140" s="37"/>
      <c r="C140" s="38"/>
      <c r="D140" s="229" t="s">
        <v>125</v>
      </c>
      <c r="E140" s="38"/>
      <c r="F140" s="230" t="s">
        <v>169</v>
      </c>
      <c r="G140" s="38"/>
      <c r="H140" s="38"/>
      <c r="I140" s="231"/>
      <c r="J140" s="38"/>
      <c r="K140" s="38"/>
      <c r="L140" s="42"/>
      <c r="M140" s="232"/>
      <c r="N140" s="233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4" t="s">
        <v>125</v>
      </c>
      <c r="AU140" s="14" t="s">
        <v>88</v>
      </c>
    </row>
    <row r="141" spans="1:65" s="2" customFormat="1" ht="24.15" customHeight="1">
      <c r="A141" s="36"/>
      <c r="B141" s="37"/>
      <c r="C141" s="216" t="s">
        <v>170</v>
      </c>
      <c r="D141" s="216" t="s">
        <v>118</v>
      </c>
      <c r="E141" s="217" t="s">
        <v>171</v>
      </c>
      <c r="F141" s="218" t="s">
        <v>172</v>
      </c>
      <c r="G141" s="219" t="s">
        <v>137</v>
      </c>
      <c r="H141" s="220">
        <v>8</v>
      </c>
      <c r="I141" s="221"/>
      <c r="J141" s="222">
        <f>ROUND(I141*H141,2)</f>
        <v>0</v>
      </c>
      <c r="K141" s="218" t="s">
        <v>122</v>
      </c>
      <c r="L141" s="42"/>
      <c r="M141" s="223" t="s">
        <v>1</v>
      </c>
      <c r="N141" s="224" t="s">
        <v>44</v>
      </c>
      <c r="O141" s="89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123</v>
      </c>
      <c r="AT141" s="227" t="s">
        <v>118</v>
      </c>
      <c r="AU141" s="227" t="s">
        <v>88</v>
      </c>
      <c r="AY141" s="14" t="s">
        <v>116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4" t="s">
        <v>84</v>
      </c>
      <c r="BK141" s="228">
        <f>ROUND(I141*H141,2)</f>
        <v>0</v>
      </c>
      <c r="BL141" s="14" t="s">
        <v>123</v>
      </c>
      <c r="BM141" s="227" t="s">
        <v>173</v>
      </c>
    </row>
    <row r="142" spans="1:47" s="2" customFormat="1" ht="12">
      <c r="A142" s="36"/>
      <c r="B142" s="37"/>
      <c r="C142" s="38"/>
      <c r="D142" s="229" t="s">
        <v>125</v>
      </c>
      <c r="E142" s="38"/>
      <c r="F142" s="230" t="s">
        <v>174</v>
      </c>
      <c r="G142" s="38"/>
      <c r="H142" s="38"/>
      <c r="I142" s="231"/>
      <c r="J142" s="38"/>
      <c r="K142" s="38"/>
      <c r="L142" s="42"/>
      <c r="M142" s="232"/>
      <c r="N142" s="233"/>
      <c r="O142" s="89"/>
      <c r="P142" s="89"/>
      <c r="Q142" s="89"/>
      <c r="R142" s="89"/>
      <c r="S142" s="89"/>
      <c r="T142" s="90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4" t="s">
        <v>125</v>
      </c>
      <c r="AU142" s="14" t="s">
        <v>88</v>
      </c>
    </row>
    <row r="143" spans="1:65" s="2" customFormat="1" ht="24.15" customHeight="1">
      <c r="A143" s="36"/>
      <c r="B143" s="37"/>
      <c r="C143" s="216" t="s">
        <v>175</v>
      </c>
      <c r="D143" s="216" t="s">
        <v>118</v>
      </c>
      <c r="E143" s="217" t="s">
        <v>176</v>
      </c>
      <c r="F143" s="218" t="s">
        <v>177</v>
      </c>
      <c r="G143" s="219" t="s">
        <v>137</v>
      </c>
      <c r="H143" s="220">
        <v>5</v>
      </c>
      <c r="I143" s="221"/>
      <c r="J143" s="222">
        <f>ROUND(I143*H143,2)</f>
        <v>0</v>
      </c>
      <c r="K143" s="218" t="s">
        <v>122</v>
      </c>
      <c r="L143" s="42"/>
      <c r="M143" s="223" t="s">
        <v>1</v>
      </c>
      <c r="N143" s="224" t="s">
        <v>44</v>
      </c>
      <c r="O143" s="8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123</v>
      </c>
      <c r="AT143" s="227" t="s">
        <v>118</v>
      </c>
      <c r="AU143" s="227" t="s">
        <v>88</v>
      </c>
      <c r="AY143" s="14" t="s">
        <v>116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4" t="s">
        <v>84</v>
      </c>
      <c r="BK143" s="228">
        <f>ROUND(I143*H143,2)</f>
        <v>0</v>
      </c>
      <c r="BL143" s="14" t="s">
        <v>123</v>
      </c>
      <c r="BM143" s="227" t="s">
        <v>178</v>
      </c>
    </row>
    <row r="144" spans="1:47" s="2" customFormat="1" ht="12">
      <c r="A144" s="36"/>
      <c r="B144" s="37"/>
      <c r="C144" s="38"/>
      <c r="D144" s="229" t="s">
        <v>125</v>
      </c>
      <c r="E144" s="38"/>
      <c r="F144" s="230" t="s">
        <v>179</v>
      </c>
      <c r="G144" s="38"/>
      <c r="H144" s="38"/>
      <c r="I144" s="231"/>
      <c r="J144" s="38"/>
      <c r="K144" s="38"/>
      <c r="L144" s="42"/>
      <c r="M144" s="234"/>
      <c r="N144" s="235"/>
      <c r="O144" s="236"/>
      <c r="P144" s="236"/>
      <c r="Q144" s="236"/>
      <c r="R144" s="236"/>
      <c r="S144" s="236"/>
      <c r="T144" s="23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4" t="s">
        <v>125</v>
      </c>
      <c r="AU144" s="14" t="s">
        <v>88</v>
      </c>
    </row>
    <row r="145" spans="1:31" s="2" customFormat="1" ht="6.95" customHeight="1">
      <c r="A145" s="36"/>
      <c r="B145" s="64"/>
      <c r="C145" s="65"/>
      <c r="D145" s="65"/>
      <c r="E145" s="65"/>
      <c r="F145" s="65"/>
      <c r="G145" s="65"/>
      <c r="H145" s="65"/>
      <c r="I145" s="65"/>
      <c r="J145" s="65"/>
      <c r="K145" s="65"/>
      <c r="L145" s="42"/>
      <c r="M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</row>
  </sheetData>
  <sheetProtection password="CC35" sheet="1" objects="1" scenarios="1" formatColumns="0" formatRows="0" autoFilter="0"/>
  <autoFilter ref="C117:K14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90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7"/>
      <c r="AT3" s="14" t="s">
        <v>88</v>
      </c>
    </row>
    <row r="4" spans="2:46" s="1" customFormat="1" ht="24.95" customHeight="1">
      <c r="B4" s="17"/>
      <c r="D4" s="136" t="s">
        <v>91</v>
      </c>
      <c r="L4" s="17"/>
      <c r="M4" s="137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8" t="s">
        <v>16</v>
      </c>
      <c r="L6" s="17"/>
    </row>
    <row r="7" spans="2:12" s="1" customFormat="1" ht="16.5" customHeight="1">
      <c r="B7" s="17"/>
      <c r="E7" s="139" t="str">
        <f>'Rekapitulace stavby'!K6</f>
        <v>Úpa, Poříčí u Trutnova, kácení dřevin, ř.km 46,140 - 46,190</v>
      </c>
      <c r="F7" s="138"/>
      <c r="G7" s="138"/>
      <c r="H7" s="138"/>
      <c r="L7" s="17"/>
    </row>
    <row r="8" spans="1:31" s="2" customFormat="1" ht="12" customHeight="1">
      <c r="A8" s="36"/>
      <c r="B8" s="42"/>
      <c r="C8" s="36"/>
      <c r="D8" s="138" t="s">
        <v>92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180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19</v>
      </c>
      <c r="G11" s="36"/>
      <c r="H11" s="36"/>
      <c r="I11" s="138" t="s">
        <v>20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21</v>
      </c>
      <c r="E12" s="36"/>
      <c r="F12" s="141" t="s">
        <v>22</v>
      </c>
      <c r="G12" s="36"/>
      <c r="H12" s="36"/>
      <c r="I12" s="138" t="s">
        <v>23</v>
      </c>
      <c r="J12" s="142" t="str">
        <f>'Rekapitulace stavby'!AN8</f>
        <v>14. 10. 2021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27</v>
      </c>
      <c r="E14" s="36"/>
      <c r="F14" s="36"/>
      <c r="G14" s="36"/>
      <c r="H14" s="36"/>
      <c r="I14" s="138" t="s">
        <v>28</v>
      </c>
      <c r="J14" s="141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29</v>
      </c>
      <c r="F15" s="36"/>
      <c r="G15" s="36"/>
      <c r="H15" s="36"/>
      <c r="I15" s="138" t="s">
        <v>30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31</v>
      </c>
      <c r="E17" s="36"/>
      <c r="F17" s="36"/>
      <c r="G17" s="36"/>
      <c r="H17" s="36"/>
      <c r="I17" s="138" t="s">
        <v>28</v>
      </c>
      <c r="J17" s="30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0" t="str">
        <f>'Rekapitulace stavby'!E14</f>
        <v>Vyplň údaj</v>
      </c>
      <c r="F18" s="141"/>
      <c r="G18" s="141"/>
      <c r="H18" s="141"/>
      <c r="I18" s="138" t="s">
        <v>30</v>
      </c>
      <c r="J18" s="30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33</v>
      </c>
      <c r="E20" s="36"/>
      <c r="F20" s="36"/>
      <c r="G20" s="36"/>
      <c r="H20" s="36"/>
      <c r="I20" s="138" t="s">
        <v>28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30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36</v>
      </c>
      <c r="E23" s="36"/>
      <c r="F23" s="36"/>
      <c r="G23" s="36"/>
      <c r="H23" s="36"/>
      <c r="I23" s="138" t="s">
        <v>28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37</v>
      </c>
      <c r="F24" s="36"/>
      <c r="G24" s="36"/>
      <c r="H24" s="36"/>
      <c r="I24" s="138" t="s">
        <v>30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38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39</v>
      </c>
      <c r="E30" s="36"/>
      <c r="F30" s="36"/>
      <c r="G30" s="36"/>
      <c r="H30" s="36"/>
      <c r="I30" s="36"/>
      <c r="J30" s="149">
        <f>ROUND(J118,2)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41</v>
      </c>
      <c r="G32" s="36"/>
      <c r="H32" s="36"/>
      <c r="I32" s="150" t="s">
        <v>40</v>
      </c>
      <c r="J32" s="150" t="s">
        <v>42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43</v>
      </c>
      <c r="E33" s="138" t="s">
        <v>44</v>
      </c>
      <c r="F33" s="152">
        <f>ROUND((SUM(BE118:BE130)),2)</f>
        <v>0</v>
      </c>
      <c r="G33" s="36"/>
      <c r="H33" s="36"/>
      <c r="I33" s="153">
        <v>0.21</v>
      </c>
      <c r="J33" s="152">
        <f>ROUND(((SUM(BE118:BE130))*I33),2)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45</v>
      </c>
      <c r="F34" s="152">
        <f>ROUND((SUM(BF118:BF130)),2)</f>
        <v>0</v>
      </c>
      <c r="G34" s="36"/>
      <c r="H34" s="36"/>
      <c r="I34" s="153">
        <v>0.15</v>
      </c>
      <c r="J34" s="152">
        <f>ROUND(((SUM(BF118:BF130))*I34),2)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46</v>
      </c>
      <c r="F35" s="152">
        <f>ROUND((SUM(BG118:BG130)),2)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47</v>
      </c>
      <c r="F36" s="152">
        <f>ROUND((SUM(BH118:BH130)),2)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48</v>
      </c>
      <c r="F37" s="152">
        <f>ROUND((SUM(BI118:BI130)),2)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49</v>
      </c>
      <c r="E39" s="156"/>
      <c r="F39" s="156"/>
      <c r="G39" s="157" t="s">
        <v>50</v>
      </c>
      <c r="H39" s="158" t="s">
        <v>51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1"/>
      <c r="D50" s="161" t="s">
        <v>52</v>
      </c>
      <c r="E50" s="162"/>
      <c r="F50" s="162"/>
      <c r="G50" s="161" t="s">
        <v>53</v>
      </c>
      <c r="H50" s="162"/>
      <c r="I50" s="162"/>
      <c r="J50" s="162"/>
      <c r="K50" s="162"/>
      <c r="L50" s="61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6"/>
      <c r="B61" s="42"/>
      <c r="C61" s="36"/>
      <c r="D61" s="163" t="s">
        <v>54</v>
      </c>
      <c r="E61" s="164"/>
      <c r="F61" s="165" t="s">
        <v>55</v>
      </c>
      <c r="G61" s="163" t="s">
        <v>54</v>
      </c>
      <c r="H61" s="164"/>
      <c r="I61" s="164"/>
      <c r="J61" s="166" t="s">
        <v>55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6"/>
      <c r="B65" s="42"/>
      <c r="C65" s="36"/>
      <c r="D65" s="161" t="s">
        <v>56</v>
      </c>
      <c r="E65" s="167"/>
      <c r="F65" s="167"/>
      <c r="G65" s="161" t="s">
        <v>57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6"/>
      <c r="B76" s="42"/>
      <c r="C76" s="36"/>
      <c r="D76" s="163" t="s">
        <v>54</v>
      </c>
      <c r="E76" s="164"/>
      <c r="F76" s="165" t="s">
        <v>55</v>
      </c>
      <c r="G76" s="163" t="s">
        <v>54</v>
      </c>
      <c r="H76" s="164"/>
      <c r="I76" s="164"/>
      <c r="J76" s="166" t="s">
        <v>55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0" t="s">
        <v>94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29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Úpa, Poříčí u Trutnova, kácení dřevin, ř.km 46,140 - 46,190</v>
      </c>
      <c r="F85" s="29"/>
      <c r="G85" s="29"/>
      <c r="H85" s="29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29" t="s">
        <v>92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2 - VON - Vedlejší a ostatní náklady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29" t="s">
        <v>21</v>
      </c>
      <c r="D89" s="38"/>
      <c r="E89" s="38"/>
      <c r="F89" s="24" t="str">
        <f>F12</f>
        <v>Poříčí u Trutnova</v>
      </c>
      <c r="G89" s="38"/>
      <c r="H89" s="38"/>
      <c r="I89" s="29" t="s">
        <v>23</v>
      </c>
      <c r="J89" s="77" t="str">
        <f>IF(J12="","",J12)</f>
        <v>14. 10. 2021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29" t="s">
        <v>27</v>
      </c>
      <c r="D91" s="38"/>
      <c r="E91" s="38"/>
      <c r="F91" s="24" t="str">
        <f>E15</f>
        <v>Povodí Labe, státní podnik</v>
      </c>
      <c r="G91" s="38"/>
      <c r="H91" s="38"/>
      <c r="I91" s="29" t="s">
        <v>33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29" t="s">
        <v>31</v>
      </c>
      <c r="D92" s="38"/>
      <c r="E92" s="38"/>
      <c r="F92" s="24" t="str">
        <f>IF(E18="","",E18)</f>
        <v>Vyplň údaj</v>
      </c>
      <c r="G92" s="38"/>
      <c r="H92" s="38"/>
      <c r="I92" s="29" t="s">
        <v>36</v>
      </c>
      <c r="J92" s="34" t="str">
        <f>E24</f>
        <v>Lukáš Táborský, DiS.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95</v>
      </c>
      <c r="D94" s="174"/>
      <c r="E94" s="174"/>
      <c r="F94" s="174"/>
      <c r="G94" s="174"/>
      <c r="H94" s="174"/>
      <c r="I94" s="174"/>
      <c r="J94" s="175" t="s">
        <v>96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97</v>
      </c>
      <c r="D96" s="38"/>
      <c r="E96" s="38"/>
      <c r="F96" s="38"/>
      <c r="G96" s="38"/>
      <c r="H96" s="38"/>
      <c r="I96" s="38"/>
      <c r="J96" s="108">
        <f>J118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4" t="s">
        <v>98</v>
      </c>
    </row>
    <row r="97" spans="1:31" s="9" customFormat="1" ht="24.95" customHeight="1">
      <c r="A97" s="9"/>
      <c r="B97" s="177"/>
      <c r="C97" s="178"/>
      <c r="D97" s="179" t="s">
        <v>181</v>
      </c>
      <c r="E97" s="180"/>
      <c r="F97" s="180"/>
      <c r="G97" s="180"/>
      <c r="H97" s="180"/>
      <c r="I97" s="180"/>
      <c r="J97" s="181">
        <f>J119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182</v>
      </c>
      <c r="E98" s="186"/>
      <c r="F98" s="186"/>
      <c r="G98" s="186"/>
      <c r="H98" s="186"/>
      <c r="I98" s="186"/>
      <c r="J98" s="187">
        <f>J122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pans="1:31" s="2" customFormat="1" ht="6.95" customHeight="1">
      <c r="A104" s="36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0" t="s">
        <v>101</v>
      </c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29" t="s">
        <v>16</v>
      </c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6.5" customHeight="1">
      <c r="A108" s="36"/>
      <c r="B108" s="37"/>
      <c r="C108" s="38"/>
      <c r="D108" s="38"/>
      <c r="E108" s="172" t="str">
        <f>E7</f>
        <v>Úpa, Poříčí u Trutnova, kácení dřevin, ř.km 46,140 - 46,190</v>
      </c>
      <c r="F108" s="29"/>
      <c r="G108" s="29"/>
      <c r="H108" s="29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29" t="s">
        <v>92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8"/>
      <c r="D110" s="38"/>
      <c r="E110" s="74" t="str">
        <f>E9</f>
        <v>2 - VON - Vedlejší a ostatní náklady</v>
      </c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29" t="s">
        <v>21</v>
      </c>
      <c r="D112" s="38"/>
      <c r="E112" s="38"/>
      <c r="F112" s="24" t="str">
        <f>F12</f>
        <v>Poříčí u Trutnova</v>
      </c>
      <c r="G112" s="38"/>
      <c r="H112" s="38"/>
      <c r="I112" s="29" t="s">
        <v>23</v>
      </c>
      <c r="J112" s="77" t="str">
        <f>IF(J12="","",J12)</f>
        <v>14. 10. 2021</v>
      </c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29" t="s">
        <v>27</v>
      </c>
      <c r="D114" s="38"/>
      <c r="E114" s="38"/>
      <c r="F114" s="24" t="str">
        <f>E15</f>
        <v>Povodí Labe, státní podnik</v>
      </c>
      <c r="G114" s="38"/>
      <c r="H114" s="38"/>
      <c r="I114" s="29" t="s">
        <v>33</v>
      </c>
      <c r="J114" s="34" t="str">
        <f>E21</f>
        <v xml:space="preserve"> 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15" customHeight="1">
      <c r="A115" s="36"/>
      <c r="B115" s="37"/>
      <c r="C115" s="29" t="s">
        <v>31</v>
      </c>
      <c r="D115" s="38"/>
      <c r="E115" s="38"/>
      <c r="F115" s="24" t="str">
        <f>IF(E18="","",E18)</f>
        <v>Vyplň údaj</v>
      </c>
      <c r="G115" s="38"/>
      <c r="H115" s="38"/>
      <c r="I115" s="29" t="s">
        <v>36</v>
      </c>
      <c r="J115" s="34" t="str">
        <f>E24</f>
        <v>Lukáš Táborský, DiS.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1" customFormat="1" ht="29.25" customHeight="1">
      <c r="A117" s="189"/>
      <c r="B117" s="190"/>
      <c r="C117" s="191" t="s">
        <v>102</v>
      </c>
      <c r="D117" s="192" t="s">
        <v>64</v>
      </c>
      <c r="E117" s="192" t="s">
        <v>60</v>
      </c>
      <c r="F117" s="192" t="s">
        <v>61</v>
      </c>
      <c r="G117" s="192" t="s">
        <v>103</v>
      </c>
      <c r="H117" s="192" t="s">
        <v>104</v>
      </c>
      <c r="I117" s="192" t="s">
        <v>105</v>
      </c>
      <c r="J117" s="192" t="s">
        <v>96</v>
      </c>
      <c r="K117" s="193" t="s">
        <v>106</v>
      </c>
      <c r="L117" s="194"/>
      <c r="M117" s="98" t="s">
        <v>1</v>
      </c>
      <c r="N117" s="99" t="s">
        <v>43</v>
      </c>
      <c r="O117" s="99" t="s">
        <v>107</v>
      </c>
      <c r="P117" s="99" t="s">
        <v>108</v>
      </c>
      <c r="Q117" s="99" t="s">
        <v>109</v>
      </c>
      <c r="R117" s="99" t="s">
        <v>110</v>
      </c>
      <c r="S117" s="99" t="s">
        <v>111</v>
      </c>
      <c r="T117" s="100" t="s">
        <v>112</v>
      </c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</row>
    <row r="118" spans="1:63" s="2" customFormat="1" ht="22.8" customHeight="1">
      <c r="A118" s="36"/>
      <c r="B118" s="37"/>
      <c r="C118" s="105" t="s">
        <v>113</v>
      </c>
      <c r="D118" s="38"/>
      <c r="E118" s="38"/>
      <c r="F118" s="38"/>
      <c r="G118" s="38"/>
      <c r="H118" s="38"/>
      <c r="I118" s="38"/>
      <c r="J118" s="195">
        <f>BK118</f>
        <v>0</v>
      </c>
      <c r="K118" s="38"/>
      <c r="L118" s="42"/>
      <c r="M118" s="101"/>
      <c r="N118" s="196"/>
      <c r="O118" s="102"/>
      <c r="P118" s="197">
        <f>P119</f>
        <v>0</v>
      </c>
      <c r="Q118" s="102"/>
      <c r="R118" s="197">
        <f>R119</f>
        <v>0</v>
      </c>
      <c r="S118" s="102"/>
      <c r="T118" s="198">
        <f>T119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4" t="s">
        <v>78</v>
      </c>
      <c r="AU118" s="14" t="s">
        <v>98</v>
      </c>
      <c r="BK118" s="199">
        <f>BK119</f>
        <v>0</v>
      </c>
    </row>
    <row r="119" spans="1:63" s="12" customFormat="1" ht="25.9" customHeight="1">
      <c r="A119" s="12"/>
      <c r="B119" s="200"/>
      <c r="C119" s="201"/>
      <c r="D119" s="202" t="s">
        <v>78</v>
      </c>
      <c r="E119" s="203" t="s">
        <v>183</v>
      </c>
      <c r="F119" s="203" t="s">
        <v>184</v>
      </c>
      <c r="G119" s="201"/>
      <c r="H119" s="201"/>
      <c r="I119" s="204"/>
      <c r="J119" s="205">
        <f>BK119</f>
        <v>0</v>
      </c>
      <c r="K119" s="201"/>
      <c r="L119" s="206"/>
      <c r="M119" s="207"/>
      <c r="N119" s="208"/>
      <c r="O119" s="208"/>
      <c r="P119" s="209">
        <f>P120+P121+P122</f>
        <v>0</v>
      </c>
      <c r="Q119" s="208"/>
      <c r="R119" s="209">
        <f>R120+R121+R122</f>
        <v>0</v>
      </c>
      <c r="S119" s="208"/>
      <c r="T119" s="210">
        <f>T120+T121+T122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1" t="s">
        <v>84</v>
      </c>
      <c r="AT119" s="212" t="s">
        <v>78</v>
      </c>
      <c r="AU119" s="212" t="s">
        <v>79</v>
      </c>
      <c r="AY119" s="211" t="s">
        <v>116</v>
      </c>
      <c r="BK119" s="213">
        <f>BK120+BK121+BK122</f>
        <v>0</v>
      </c>
    </row>
    <row r="120" spans="1:65" s="2" customFormat="1" ht="24.15" customHeight="1">
      <c r="A120" s="36"/>
      <c r="B120" s="37"/>
      <c r="C120" s="216" t="s">
        <v>84</v>
      </c>
      <c r="D120" s="216" t="s">
        <v>118</v>
      </c>
      <c r="E120" s="217" t="s">
        <v>185</v>
      </c>
      <c r="F120" s="218" t="s">
        <v>186</v>
      </c>
      <c r="G120" s="219" t="s">
        <v>129</v>
      </c>
      <c r="H120" s="220">
        <v>1</v>
      </c>
      <c r="I120" s="221"/>
      <c r="J120" s="222">
        <f>ROUND(I120*H120,2)</f>
        <v>0</v>
      </c>
      <c r="K120" s="218" t="s">
        <v>1</v>
      </c>
      <c r="L120" s="42"/>
      <c r="M120" s="223" t="s">
        <v>1</v>
      </c>
      <c r="N120" s="224" t="s">
        <v>44</v>
      </c>
      <c r="O120" s="89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27" t="s">
        <v>123</v>
      </c>
      <c r="AT120" s="227" t="s">
        <v>118</v>
      </c>
      <c r="AU120" s="227" t="s">
        <v>84</v>
      </c>
      <c r="AY120" s="14" t="s">
        <v>116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4" t="s">
        <v>84</v>
      </c>
      <c r="BK120" s="228">
        <f>ROUND(I120*H120,2)</f>
        <v>0</v>
      </c>
      <c r="BL120" s="14" t="s">
        <v>123</v>
      </c>
      <c r="BM120" s="227" t="s">
        <v>187</v>
      </c>
    </row>
    <row r="121" spans="1:47" s="2" customFormat="1" ht="12">
      <c r="A121" s="36"/>
      <c r="B121" s="37"/>
      <c r="C121" s="38"/>
      <c r="D121" s="229" t="s">
        <v>125</v>
      </c>
      <c r="E121" s="38"/>
      <c r="F121" s="230" t="s">
        <v>186</v>
      </c>
      <c r="G121" s="38"/>
      <c r="H121" s="38"/>
      <c r="I121" s="231"/>
      <c r="J121" s="38"/>
      <c r="K121" s="38"/>
      <c r="L121" s="42"/>
      <c r="M121" s="232"/>
      <c r="N121" s="233"/>
      <c r="O121" s="89"/>
      <c r="P121" s="89"/>
      <c r="Q121" s="89"/>
      <c r="R121" s="89"/>
      <c r="S121" s="89"/>
      <c r="T121" s="90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4" t="s">
        <v>125</v>
      </c>
      <c r="AU121" s="14" t="s">
        <v>84</v>
      </c>
    </row>
    <row r="122" spans="1:63" s="12" customFormat="1" ht="22.8" customHeight="1">
      <c r="A122" s="12"/>
      <c r="B122" s="200"/>
      <c r="C122" s="201"/>
      <c r="D122" s="202" t="s">
        <v>78</v>
      </c>
      <c r="E122" s="214" t="s">
        <v>188</v>
      </c>
      <c r="F122" s="214" t="s">
        <v>189</v>
      </c>
      <c r="G122" s="201"/>
      <c r="H122" s="201"/>
      <c r="I122" s="204"/>
      <c r="J122" s="215">
        <f>BK122</f>
        <v>0</v>
      </c>
      <c r="K122" s="201"/>
      <c r="L122" s="206"/>
      <c r="M122" s="207"/>
      <c r="N122" s="208"/>
      <c r="O122" s="208"/>
      <c r="P122" s="209">
        <f>SUM(P123:P130)</f>
        <v>0</v>
      </c>
      <c r="Q122" s="208"/>
      <c r="R122" s="209">
        <f>SUM(R123:R130)</f>
        <v>0</v>
      </c>
      <c r="S122" s="208"/>
      <c r="T122" s="210">
        <f>SUM(T123:T130)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84</v>
      </c>
      <c r="AT122" s="212" t="s">
        <v>78</v>
      </c>
      <c r="AU122" s="212" t="s">
        <v>84</v>
      </c>
      <c r="AY122" s="211" t="s">
        <v>116</v>
      </c>
      <c r="BK122" s="213">
        <f>SUM(BK123:BK130)</f>
        <v>0</v>
      </c>
    </row>
    <row r="123" spans="1:65" s="2" customFormat="1" ht="49.05" customHeight="1">
      <c r="A123" s="36"/>
      <c r="B123" s="37"/>
      <c r="C123" s="216" t="s">
        <v>88</v>
      </c>
      <c r="D123" s="216" t="s">
        <v>118</v>
      </c>
      <c r="E123" s="217" t="s">
        <v>190</v>
      </c>
      <c r="F123" s="218" t="s">
        <v>191</v>
      </c>
      <c r="G123" s="219" t="s">
        <v>129</v>
      </c>
      <c r="H123" s="220">
        <v>1</v>
      </c>
      <c r="I123" s="221"/>
      <c r="J123" s="222">
        <f>ROUND(I123*H123,2)</f>
        <v>0</v>
      </c>
      <c r="K123" s="218" t="s">
        <v>1</v>
      </c>
      <c r="L123" s="42"/>
      <c r="M123" s="223" t="s">
        <v>1</v>
      </c>
      <c r="N123" s="224" t="s">
        <v>44</v>
      </c>
      <c r="O123" s="89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7" t="s">
        <v>123</v>
      </c>
      <c r="AT123" s="227" t="s">
        <v>118</v>
      </c>
      <c r="AU123" s="227" t="s">
        <v>88</v>
      </c>
      <c r="AY123" s="14" t="s">
        <v>116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4" t="s">
        <v>84</v>
      </c>
      <c r="BK123" s="228">
        <f>ROUND(I123*H123,2)</f>
        <v>0</v>
      </c>
      <c r="BL123" s="14" t="s">
        <v>123</v>
      </c>
      <c r="BM123" s="227" t="s">
        <v>192</v>
      </c>
    </row>
    <row r="124" spans="1:47" s="2" customFormat="1" ht="12">
      <c r="A124" s="36"/>
      <c r="B124" s="37"/>
      <c r="C124" s="38"/>
      <c r="D124" s="229" t="s">
        <v>125</v>
      </c>
      <c r="E124" s="38"/>
      <c r="F124" s="230" t="s">
        <v>191</v>
      </c>
      <c r="G124" s="38"/>
      <c r="H124" s="38"/>
      <c r="I124" s="231"/>
      <c r="J124" s="38"/>
      <c r="K124" s="38"/>
      <c r="L124" s="42"/>
      <c r="M124" s="232"/>
      <c r="N124" s="233"/>
      <c r="O124" s="89"/>
      <c r="P124" s="89"/>
      <c r="Q124" s="89"/>
      <c r="R124" s="89"/>
      <c r="S124" s="89"/>
      <c r="T124" s="90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4" t="s">
        <v>125</v>
      </c>
      <c r="AU124" s="14" t="s">
        <v>88</v>
      </c>
    </row>
    <row r="125" spans="1:65" s="2" customFormat="1" ht="49.05" customHeight="1">
      <c r="A125" s="36"/>
      <c r="B125" s="37"/>
      <c r="C125" s="216" t="s">
        <v>131</v>
      </c>
      <c r="D125" s="216" t="s">
        <v>118</v>
      </c>
      <c r="E125" s="217" t="s">
        <v>193</v>
      </c>
      <c r="F125" s="218" t="s">
        <v>194</v>
      </c>
      <c r="G125" s="219" t="s">
        <v>129</v>
      </c>
      <c r="H125" s="220">
        <v>1</v>
      </c>
      <c r="I125" s="221"/>
      <c r="J125" s="222">
        <f>ROUND(I125*H125,2)</f>
        <v>0</v>
      </c>
      <c r="K125" s="218" t="s">
        <v>1</v>
      </c>
      <c r="L125" s="42"/>
      <c r="M125" s="223" t="s">
        <v>1</v>
      </c>
      <c r="N125" s="224" t="s">
        <v>44</v>
      </c>
      <c r="O125" s="89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7" t="s">
        <v>123</v>
      </c>
      <c r="AT125" s="227" t="s">
        <v>118</v>
      </c>
      <c r="AU125" s="227" t="s">
        <v>88</v>
      </c>
      <c r="AY125" s="14" t="s">
        <v>116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4" t="s">
        <v>84</v>
      </c>
      <c r="BK125" s="228">
        <f>ROUND(I125*H125,2)</f>
        <v>0</v>
      </c>
      <c r="BL125" s="14" t="s">
        <v>123</v>
      </c>
      <c r="BM125" s="227" t="s">
        <v>195</v>
      </c>
    </row>
    <row r="126" spans="1:47" s="2" customFormat="1" ht="12">
      <c r="A126" s="36"/>
      <c r="B126" s="37"/>
      <c r="C126" s="38"/>
      <c r="D126" s="229" t="s">
        <v>125</v>
      </c>
      <c r="E126" s="38"/>
      <c r="F126" s="230" t="s">
        <v>194</v>
      </c>
      <c r="G126" s="38"/>
      <c r="H126" s="38"/>
      <c r="I126" s="231"/>
      <c r="J126" s="38"/>
      <c r="K126" s="38"/>
      <c r="L126" s="42"/>
      <c r="M126" s="232"/>
      <c r="N126" s="233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4" t="s">
        <v>125</v>
      </c>
      <c r="AU126" s="14" t="s">
        <v>88</v>
      </c>
    </row>
    <row r="127" spans="1:65" s="2" customFormat="1" ht="37.8" customHeight="1">
      <c r="A127" s="36"/>
      <c r="B127" s="37"/>
      <c r="C127" s="216" t="s">
        <v>123</v>
      </c>
      <c r="D127" s="216" t="s">
        <v>118</v>
      </c>
      <c r="E127" s="217" t="s">
        <v>196</v>
      </c>
      <c r="F127" s="218" t="s">
        <v>197</v>
      </c>
      <c r="G127" s="219" t="s">
        <v>129</v>
      </c>
      <c r="H127" s="220">
        <v>1</v>
      </c>
      <c r="I127" s="221"/>
      <c r="J127" s="222">
        <f>ROUND(I127*H127,2)</f>
        <v>0</v>
      </c>
      <c r="K127" s="218" t="s">
        <v>1</v>
      </c>
      <c r="L127" s="42"/>
      <c r="M127" s="223" t="s">
        <v>1</v>
      </c>
      <c r="N127" s="224" t="s">
        <v>44</v>
      </c>
      <c r="O127" s="8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123</v>
      </c>
      <c r="AT127" s="227" t="s">
        <v>118</v>
      </c>
      <c r="AU127" s="227" t="s">
        <v>88</v>
      </c>
      <c r="AY127" s="14" t="s">
        <v>116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4" t="s">
        <v>84</v>
      </c>
      <c r="BK127" s="228">
        <f>ROUND(I127*H127,2)</f>
        <v>0</v>
      </c>
      <c r="BL127" s="14" t="s">
        <v>123</v>
      </c>
      <c r="BM127" s="227" t="s">
        <v>198</v>
      </c>
    </row>
    <row r="128" spans="1:47" s="2" customFormat="1" ht="12">
      <c r="A128" s="36"/>
      <c r="B128" s="37"/>
      <c r="C128" s="38"/>
      <c r="D128" s="229" t="s">
        <v>125</v>
      </c>
      <c r="E128" s="38"/>
      <c r="F128" s="230" t="s">
        <v>197</v>
      </c>
      <c r="G128" s="38"/>
      <c r="H128" s="38"/>
      <c r="I128" s="231"/>
      <c r="J128" s="38"/>
      <c r="K128" s="38"/>
      <c r="L128" s="42"/>
      <c r="M128" s="232"/>
      <c r="N128" s="233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4" t="s">
        <v>125</v>
      </c>
      <c r="AU128" s="14" t="s">
        <v>88</v>
      </c>
    </row>
    <row r="129" spans="1:65" s="2" customFormat="1" ht="24.15" customHeight="1">
      <c r="A129" s="36"/>
      <c r="B129" s="37"/>
      <c r="C129" s="216" t="s">
        <v>140</v>
      </c>
      <c r="D129" s="216" t="s">
        <v>118</v>
      </c>
      <c r="E129" s="217" t="s">
        <v>199</v>
      </c>
      <c r="F129" s="218" t="s">
        <v>200</v>
      </c>
      <c r="G129" s="219" t="s">
        <v>201</v>
      </c>
      <c r="H129" s="220">
        <v>1</v>
      </c>
      <c r="I129" s="221"/>
      <c r="J129" s="222">
        <f>ROUND(I129*H129,2)</f>
        <v>0</v>
      </c>
      <c r="K129" s="218" t="s">
        <v>1</v>
      </c>
      <c r="L129" s="42"/>
      <c r="M129" s="223" t="s">
        <v>1</v>
      </c>
      <c r="N129" s="224" t="s">
        <v>44</v>
      </c>
      <c r="O129" s="89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7" t="s">
        <v>202</v>
      </c>
      <c r="AT129" s="227" t="s">
        <v>118</v>
      </c>
      <c r="AU129" s="227" t="s">
        <v>88</v>
      </c>
      <c r="AY129" s="14" t="s">
        <v>116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4" t="s">
        <v>84</v>
      </c>
      <c r="BK129" s="228">
        <f>ROUND(I129*H129,2)</f>
        <v>0</v>
      </c>
      <c r="BL129" s="14" t="s">
        <v>202</v>
      </c>
      <c r="BM129" s="227" t="s">
        <v>203</v>
      </c>
    </row>
    <row r="130" spans="1:47" s="2" customFormat="1" ht="12">
      <c r="A130" s="36"/>
      <c r="B130" s="37"/>
      <c r="C130" s="38"/>
      <c r="D130" s="229" t="s">
        <v>125</v>
      </c>
      <c r="E130" s="38"/>
      <c r="F130" s="230" t="s">
        <v>200</v>
      </c>
      <c r="G130" s="38"/>
      <c r="H130" s="38"/>
      <c r="I130" s="231"/>
      <c r="J130" s="38"/>
      <c r="K130" s="38"/>
      <c r="L130" s="42"/>
      <c r="M130" s="234"/>
      <c r="N130" s="235"/>
      <c r="O130" s="236"/>
      <c r="P130" s="236"/>
      <c r="Q130" s="236"/>
      <c r="R130" s="236"/>
      <c r="S130" s="236"/>
      <c r="T130" s="23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4" t="s">
        <v>125</v>
      </c>
      <c r="AU130" s="14" t="s">
        <v>88</v>
      </c>
    </row>
    <row r="131" spans="1:31" s="2" customFormat="1" ht="6.95" customHeight="1">
      <c r="A131" s="36"/>
      <c r="B131" s="64"/>
      <c r="C131" s="65"/>
      <c r="D131" s="65"/>
      <c r="E131" s="65"/>
      <c r="F131" s="65"/>
      <c r="G131" s="65"/>
      <c r="H131" s="65"/>
      <c r="I131" s="65"/>
      <c r="J131" s="65"/>
      <c r="K131" s="65"/>
      <c r="L131" s="42"/>
      <c r="M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</sheetData>
  <sheetProtection password="CC35" sheet="1" objects="1" scenarios="1" formatColumns="0" formatRows="0" autoFilter="0"/>
  <autoFilter ref="C117:K130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2021-10-18T11:45:18Z</dcterms:created>
  <dcterms:modified xsi:type="dcterms:W3CDTF">2021-10-18T11:45:21Z</dcterms:modified>
  <cp:category/>
  <cp:version/>
  <cp:contentType/>
  <cp:contentStatus/>
</cp:coreProperties>
</file>