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chodilova\Desktop\"/>
    </mc:Choice>
  </mc:AlternateContent>
  <bookViews>
    <workbookView xWindow="0" yWindow="0" windowWidth="0" windowHeight="0"/>
  </bookViews>
  <sheets>
    <sheet name="Rekapitulace stavby" sheetId="1" r:id="rId1"/>
    <sheet name="SO-01 - Oprava koryta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'SO-01 - Oprava koryta'!$C$124:$K$224</definedName>
    <definedName name="_xlnm.Print_Area" localSheetId="1">'SO-01 - Oprava koryta'!$C$4:$J$76,'SO-01 - Oprava koryta'!$C$82:$J$106,'SO-01 - Oprava koryta'!$C$112:$J$224</definedName>
    <definedName name="_xlnm.Print_Titles" localSheetId="1">'SO-01 - Oprava koryta'!$124:$124</definedName>
    <definedName name="_xlnm._FilterDatabase" localSheetId="2" hidden="1">'VRN - Vedlejší rozpočtové...'!$C$117:$K$138</definedName>
    <definedName name="_xlnm.Print_Area" localSheetId="2">'VRN - Vedlejší rozpočtové...'!$C$4:$J$76,'VRN - Vedlejší rozpočtové...'!$C$82:$J$99,'VRN - Vedlejší rozpočtové...'!$C$105:$J$138</definedName>
    <definedName name="_xlnm.Print_Titles" localSheetId="2">'VRN - Vedlejší rozpočtové...'!$117:$117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112"/>
  <c r="E7"/>
  <c r="E108"/>
  <c i="2" r="J37"/>
  <c r="J36"/>
  <c i="1" r="AY95"/>
  <c i="2" r="J35"/>
  <c i="1" r="AX95"/>
  <c i="2" r="BI223"/>
  <c r="BH223"/>
  <c r="BG223"/>
  <c r="BF223"/>
  <c r="T223"/>
  <c r="T222"/>
  <c r="R223"/>
  <c r="R222"/>
  <c r="P223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T204"/>
  <c r="R205"/>
  <c r="R204"/>
  <c r="P205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T169"/>
  <c r="R170"/>
  <c r="R169"/>
  <c r="P170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85"/>
  <c i="1" r="L90"/>
  <c r="AM90"/>
  <c r="AM89"/>
  <c r="L89"/>
  <c r="AM87"/>
  <c r="L87"/>
  <c r="L85"/>
  <c r="L84"/>
  <c i="3" r="BK137"/>
  <c r="J137"/>
  <c r="BK135"/>
  <c r="J135"/>
  <c r="BK133"/>
  <c r="J133"/>
  <c r="BK131"/>
  <c r="J131"/>
  <c r="BK129"/>
  <c r="J129"/>
  <c r="BK127"/>
  <c r="J127"/>
  <c r="BK125"/>
  <c r="J125"/>
  <c r="J123"/>
  <c r="BK121"/>
  <c i="2" r="J223"/>
  <c r="BK220"/>
  <c r="J218"/>
  <c r="J216"/>
  <c r="J214"/>
  <c r="BK212"/>
  <c r="J210"/>
  <c r="BK208"/>
  <c r="BK205"/>
  <c r="BK202"/>
  <c r="J200"/>
  <c r="J198"/>
  <c r="J196"/>
  <c r="BK194"/>
  <c r="J192"/>
  <c r="BK190"/>
  <c r="J188"/>
  <c r="BK186"/>
  <c r="J184"/>
  <c r="BK182"/>
  <c r="BK180"/>
  <c r="BK178"/>
  <c r="BK176"/>
  <c r="J174"/>
  <c r="BK172"/>
  <c r="BK170"/>
  <c r="BK167"/>
  <c r="J165"/>
  <c r="J162"/>
  <c r="BK160"/>
  <c r="J157"/>
  <c r="BK155"/>
  <c r="J153"/>
  <c r="J151"/>
  <c r="BK149"/>
  <c r="J149"/>
  <c r="BK147"/>
  <c r="J144"/>
  <c r="J142"/>
  <c r="J140"/>
  <c r="BK138"/>
  <c r="BK136"/>
  <c r="J134"/>
  <c r="J132"/>
  <c r="BK130"/>
  <c r="J128"/>
  <c i="3" r="BK123"/>
  <c r="J121"/>
  <c i="2" r="BK223"/>
  <c r="J220"/>
  <c r="BK218"/>
  <c r="BK216"/>
  <c r="BK214"/>
  <c r="J212"/>
  <c r="BK210"/>
  <c r="J208"/>
  <c r="J205"/>
  <c r="J202"/>
  <c r="BK200"/>
  <c r="BK198"/>
  <c r="BK196"/>
  <c r="J194"/>
  <c r="BK192"/>
  <c r="J190"/>
  <c r="BK188"/>
  <c r="J186"/>
  <c r="BK184"/>
  <c r="J182"/>
  <c r="J180"/>
  <c r="J178"/>
  <c r="J176"/>
  <c r="BK174"/>
  <c r="J172"/>
  <c r="J170"/>
  <c r="J167"/>
  <c r="BK165"/>
  <c r="BK162"/>
  <c r="J160"/>
  <c r="BK157"/>
  <c r="J155"/>
  <c r="BK153"/>
  <c r="BK151"/>
  <c r="J147"/>
  <c r="BK144"/>
  <c r="BK142"/>
  <c r="BK140"/>
  <c r="J138"/>
  <c r="J136"/>
  <c r="BK134"/>
  <c r="BK132"/>
  <c r="J130"/>
  <c r="BK128"/>
  <c i="1" r="AS94"/>
  <c i="2" l="1" r="P127"/>
  <c r="T127"/>
  <c r="P146"/>
  <c r="T146"/>
  <c r="P159"/>
  <c r="T159"/>
  <c r="P164"/>
  <c r="T164"/>
  <c r="P207"/>
  <c r="T207"/>
  <c r="BK127"/>
  <c r="J127"/>
  <c r="J98"/>
  <c r="R127"/>
  <c r="BK146"/>
  <c r="J146"/>
  <c r="J99"/>
  <c r="R146"/>
  <c r="BK159"/>
  <c r="J159"/>
  <c r="J100"/>
  <c r="R159"/>
  <c r="BK164"/>
  <c r="J164"/>
  <c r="J101"/>
  <c r="R164"/>
  <c r="BK207"/>
  <c r="J207"/>
  <c r="J104"/>
  <c r="R207"/>
  <c i="3" r="BK120"/>
  <c r="J120"/>
  <c r="J98"/>
  <c r="P120"/>
  <c r="P119"/>
  <c r="P118"/>
  <c i="1" r="AU96"/>
  <c i="3" r="R120"/>
  <c r="R119"/>
  <c r="R118"/>
  <c r="T120"/>
  <c r="T119"/>
  <c r="T118"/>
  <c i="2" r="J89"/>
  <c r="F92"/>
  <c r="E115"/>
  <c r="BE130"/>
  <c r="BE134"/>
  <c r="BE136"/>
  <c r="BE140"/>
  <c r="BE142"/>
  <c r="BE151"/>
  <c r="BE157"/>
  <c r="BE162"/>
  <c r="BE172"/>
  <c r="BE174"/>
  <c r="BE178"/>
  <c r="BE182"/>
  <c r="BE186"/>
  <c r="BE190"/>
  <c r="BE194"/>
  <c r="BE196"/>
  <c r="BE202"/>
  <c r="BE208"/>
  <c r="BE212"/>
  <c r="BE216"/>
  <c i="3" r="J89"/>
  <c r="F115"/>
  <c i="2" r="BE128"/>
  <c r="BE132"/>
  <c r="BE138"/>
  <c r="BE144"/>
  <c r="BE147"/>
  <c r="BE149"/>
  <c r="BE153"/>
  <c r="BE155"/>
  <c r="BE160"/>
  <c r="BE165"/>
  <c r="BE167"/>
  <c r="BE170"/>
  <c r="BE176"/>
  <c r="BE180"/>
  <c r="BE184"/>
  <c r="BE188"/>
  <c r="BE192"/>
  <c r="BE198"/>
  <c r="BE200"/>
  <c r="BE205"/>
  <c r="BE210"/>
  <c r="BE214"/>
  <c r="BE218"/>
  <c r="BE220"/>
  <c r="BE223"/>
  <c r="BK169"/>
  <c r="J169"/>
  <c r="J102"/>
  <c r="BK204"/>
  <c r="J204"/>
  <c r="J103"/>
  <c r="BK222"/>
  <c r="J222"/>
  <c r="J105"/>
  <c i="3" r="E85"/>
  <c r="BE121"/>
  <c r="BE123"/>
  <c r="BE125"/>
  <c r="BE127"/>
  <c r="BE129"/>
  <c r="BE131"/>
  <c r="BE133"/>
  <c r="BE135"/>
  <c r="BE137"/>
  <c i="2" r="J34"/>
  <c i="1" r="AW95"/>
  <c i="2" r="F34"/>
  <c i="1" r="BA95"/>
  <c i="2" r="F35"/>
  <c i="1" r="BB95"/>
  <c i="3" r="F35"/>
  <c i="1" r="BB96"/>
  <c i="3" r="F37"/>
  <c i="1" r="BD96"/>
  <c i="2" r="F37"/>
  <c i="1" r="BD95"/>
  <c i="3" r="J34"/>
  <c i="1" r="AW96"/>
  <c i="2" r="F36"/>
  <c i="1" r="BC95"/>
  <c i="3" r="F34"/>
  <c i="1" r="BA96"/>
  <c i="3" r="F36"/>
  <c i="1" r="BC96"/>
  <c i="2" l="1" r="R126"/>
  <c r="R125"/>
  <c r="T126"/>
  <c r="T125"/>
  <c r="P126"/>
  <c r="P125"/>
  <c i="1" r="AU95"/>
  <c i="2" r="BK126"/>
  <c r="J126"/>
  <c r="J97"/>
  <c i="3" r="BK119"/>
  <c r="J119"/>
  <c r="J97"/>
  <c i="1" r="AU94"/>
  <c r="BC94"/>
  <c r="AY94"/>
  <c r="BA94"/>
  <c r="W30"/>
  <c r="BD94"/>
  <c r="W33"/>
  <c i="2" r="F33"/>
  <c i="1" r="AZ95"/>
  <c i="3" r="F33"/>
  <c i="1" r="AZ96"/>
  <c r="BB94"/>
  <c r="W31"/>
  <c i="2" r="J33"/>
  <c i="1" r="AV95"/>
  <c r="AT95"/>
  <c i="3" r="J33"/>
  <c i="1" r="AV96"/>
  <c r="AT96"/>
  <c i="2" l="1" r="BK125"/>
  <c r="J125"/>
  <c r="J96"/>
  <c i="3" r="BK118"/>
  <c r="J118"/>
  <c r="J96"/>
  <c i="1" r="AZ94"/>
  <c r="W29"/>
  <c r="AW94"/>
  <c r="AK30"/>
  <c r="W32"/>
  <c r="AX94"/>
  <c i="2" l="1" r="J30"/>
  <c i="1" r="AG95"/>
  <c r="AN95"/>
  <c r="AV94"/>
  <c r="AK29"/>
  <c i="3" r="J30"/>
  <c i="1" r="AG96"/>
  <c r="AN96"/>
  <c i="2" l="1" r="J39"/>
  <c i="3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<sst xmlns="http://schemas.openxmlformats.org/spreadsheetml/2006/main">
  <si>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</si>
  <si>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</si>
  <si>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</si>
  <si>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</si>
  <si>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</si>
  <si>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{8294ad72-5bf5-4209-9839-30da60b54212}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</si>
  <si>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</si>
  <si>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</si>
  <si>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</si>
  <si>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</si>
  <si>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</si>
  <si>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</si>
  <si>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</si>
  <si>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</si>
  <si>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2028/21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</si>
  <si>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</si>
  <si>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</si>
  <si>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Leska, ř.km 0,145-1,176, Dobšice, oprava koryta</t>
  </si>
  <si>
    <t>KSO:</t>
  </si>
  <si>
    <t>CC-CZ:</t>
  </si>
  <si>
    <t>Místo:</t>
  </si>
  <si>
    <t>Dobšice</t>
  </si>
  <si>
    <t>Datum:</t>
  </si>
  <si>
    <t>7. 7. 2021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</si>
  <si>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</si>
  <si>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</si>
  <si>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</si>
  <si>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</si>
  <si>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</si>
  <si>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</si>
  <si>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</si>
  <si>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Ing. Adam Balažovič</t>
  </si>
  <si>
    <t>True</t>
  </si>
  <si>
    <t>Zpracovatel:</t>
  </si>
  <si>
    <t>VZD INVEST,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</si>
  <si>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</si>
  <si>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</si>
  <si>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</si>
  <si>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</si>
  <si>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</si>
  <si>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</si>
  <si>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</si>
  <si>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</si>
  <si>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</si>
  <si>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</si>
  <si>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</si>
  <si>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</si>
  <si>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</si>
  <si>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</si>
  <si>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</si>
  <si>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</si>
  <si>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</si>
  <si>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</si>
  <si>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</si>
  <si>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</si>
  <si>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</si>
  <si>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</si>
  <si>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</si>
  <si>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</si>
  <si>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</si>
  <si>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</si>
  <si>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</si>
  <si>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</si>
  <si>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</si>
  <si>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</si>
  <si>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</si>
  <si>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</si>
  <si>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</si>
  <si>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</si>
  <si>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</si>
  <si>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</si>
  <si>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</si>
  <si>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</si>
  <si>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</si>
  <si>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</si>
  <si>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</si>
  <si>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</si>
  <si>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</si>
  <si>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</si>
  <si>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</si>
  <si>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</si>
  <si>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</si>
  <si>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Oprava koryta</t>
  </si>
  <si>
    <t>STA</t>
  </si>
  <si>
    <t>1</t>
  </si>
  <si>
    <t>{b23d5642-67b1-4ef8-97d4-af974182fb8a}</t>
  </si>
  <si>
    <t>2</t>
  </si>
  <si>
    <t>VRN</t>
  </si>
  <si>
    <t>Vedlejší rozpočtové náklady</t>
  </si>
  <si>
    <t>{e3a6ae4f-bb01-432f-97b1-b79218776be9}</t>
  </si>
  <si>
    <t>KRYCÍ LIST SOUPISU PRACÍ</t>
  </si>
  <si>
    <t>Objekt:</t>
  </si>
  <si>
    <t>SO-01 - Oprava koryta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</si>
  <si>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</si>
  <si>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</si>
  <si>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</si>
  <si>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</si>
  <si>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</si>
  <si>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</si>
  <si>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</si>
  <si>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</si>
  <si>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</si>
  <si>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</si>
  <si>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</si>
  <si>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</si>
  <si>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</si>
  <si>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</si>
  <si>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</si>
  <si>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</si>
  <si>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</si>
  <si>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</si>
  <si>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</si>
  <si>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</si>
  <si>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</si>
  <si>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</si>
  <si>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</si>
  <si>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</si>
  <si>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</si>
  <si>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</si>
  <si>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</si>
  <si>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</si>
  <si>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</si>
  <si>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</si>
  <si>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</si>
  <si>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</si>
  <si>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114203103</t>
  </si>
  <si>
    <t>Rozebrání dlažeb z lomového kamene nebo betonových tvárnic do cementové malty</t>
  </si>
  <si>
    <t>m3</t>
  </si>
  <si>
    <t>4</t>
  </si>
  <si>
    <t>1046894987</t>
  </si>
  <si>
    <t>PP</t>
  </si>
  <si>
    <t>Rozebrání dlažeb nebo záhozů s naložením na dopravní prostředek dlažeb z lomového kamene nebo betonových tvárnic do cementové malty se spárami zalitými cementovou maltou</t>
  </si>
  <si>
    <t>115001105</t>
  </si>
  <si>
    <t>Převedení vody potrubím DN do 600</t>
  </si>
  <si>
    <t>m</t>
  </si>
  <si>
    <t>1158601695</t>
  </si>
  <si>
    <t>Převedení vody potrubím průměru DN přes 300 do 600</t>
  </si>
  <si>
    <t>3</t>
  </si>
  <si>
    <t>115101202</t>
  </si>
  <si>
    <t>Čerpání vody na dopravní výšku do 10 m průměrný přítok do 1000 l/min</t>
  </si>
  <si>
    <t>hod</t>
  </si>
  <si>
    <t>456468894</t>
  </si>
  <si>
    <t>Čerpání vody na dopravní výšku do 10 m s uvažovaným průměrným přítokem přes 500 do 1 000 l/min</t>
  </si>
  <si>
    <t>115101302</t>
  </si>
  <si>
    <t>Pohotovost čerpací soupravy pro dopravní výšku do 10 m přítok do 1000 l/min</t>
  </si>
  <si>
    <t>den</t>
  </si>
  <si>
    <t>-76674498</t>
  </si>
  <si>
    <t>Pohotovost záložní čerpací soupravy pro dopravní výšku do 10 m s uvažovaným průměrným přítokem přes 500 do 1 000 l/min</t>
  </si>
  <si>
    <t>5</t>
  </si>
  <si>
    <t>129253101-R</t>
  </si>
  <si>
    <t>Čištění otevřených koryt vodotečí šíře dna do 5 m hl do 2,5 m v hornině třídy těžitelnosti I skupiny 3 ručně</t>
  </si>
  <si>
    <t>1354796189</t>
  </si>
  <si>
    <t xml:space="preserve">Čištění otevřených koryt vodotečí ručně s přehozením rozpojeného nánosu do 3 m nebo s naložením na dopravní prostředek při šířce původního dna do 5 m a hloubce koryta do 2,5 m v hornině třídy těžitelnosti I skupiny 3
Předpokládá se pomístné ruční odstranění nánosů. 
Největší množství sedimentu k odstranění se předpokládá na začátku úpravy v sedimentačním prostoru.
</t>
  </si>
  <si>
    <t>6</t>
  </si>
  <si>
    <t>161111502</t>
  </si>
  <si>
    <t>Svislé přemístění výkopku z horniny třídy těžitelnosti I, skupiny 1 až 3 hl výkopu přes 3 do 6 m nošením</t>
  </si>
  <si>
    <t>-1789470624</t>
  </si>
  <si>
    <t>Svislé přemístění výkopku nošením bez naložení, avšak s vyprázdněním nádoby na hromady nebo do dopravního prostředku z horniny třídy těžitelnosti I skupiny 1 až 3, při hloubce výkopu přes 3 do 6 m</t>
  </si>
  <si>
    <t>7</t>
  </si>
  <si>
    <t>162751117</t>
  </si>
  <si>
    <t>Vodorovné přemístění do 10000 m výkopku/sypaniny z horniny třídy těžitelnosti I, skupiny 1 až 3</t>
  </si>
  <si>
    <t>-693034783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</si>
  <si>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</si>
  <si>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</t>
  </si>
  <si>
    <t>181411131</t>
  </si>
  <si>
    <t>Založení parkového trávníku výsevem plochy do 1000 m2 v rovině a ve svahu do 1:5</t>
  </si>
  <si>
    <t>m2</t>
  </si>
  <si>
    <t>1439539646</t>
  </si>
  <si>
    <t>Založení trávníku na půdě předem připravené plochy do 1000 m2 výsevem včetně utažení parkového v rovině nebo na svahu do 1:5</t>
  </si>
  <si>
    <t>9</t>
  </si>
  <si>
    <t>M</t>
  </si>
  <si>
    <t>00572472</t>
  </si>
  <si>
    <t>osivo směs travní krajinná-rovinná</t>
  </si>
  <si>
    <t>kg</t>
  </si>
  <si>
    <t>-294572247</t>
  </si>
  <si>
    <t>Svislé a kompletní konstrukce</t>
  </si>
  <si>
    <t>10</t>
  </si>
  <si>
    <t>321213345</t>
  </si>
  <si>
    <t>Zdivo nadzákladové z lomového kamene vodních staveb obkladní s vyspárováním</t>
  </si>
  <si>
    <t>635227892</t>
  </si>
  <si>
    <t xml:space="preserve">Zdivo nadzákladové z lomového kamene vodních staveb 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</si>
  <si>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11</t>
  </si>
  <si>
    <t>321321115</t>
  </si>
  <si>
    <t>Konstrukce vodních staveb ze ŽB mrazuvzdorného tř. C 25/30</t>
  </si>
  <si>
    <t>-868254164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</si>
  <si>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</si>
  <si>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12</t>
  </si>
  <si>
    <t>321351010</t>
  </si>
  <si>
    <t>Bednění konstrukcí vodních staveb rovinné - zřízení</t>
  </si>
  <si>
    <t>-891418944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</si>
  <si>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</si>
  <si>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13</t>
  </si>
  <si>
    <t>321352010</t>
  </si>
  <si>
    <t>Bednění konstrukcí vodních staveb rovinné - odstranění</t>
  </si>
  <si>
    <t>2066431390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</si>
  <si>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</si>
  <si>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14</t>
  </si>
  <si>
    <t>321366112</t>
  </si>
  <si>
    <t>Výztuž železobetonových konstrukcí vodních staveb z oceli 10 505 D do 32 mm</t>
  </si>
  <si>
    <t>t</t>
  </si>
  <si>
    <t>-328245785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</si>
  <si>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</si>
  <si>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321368211</t>
  </si>
  <si>
    <t>Výztuž železobetonových konstrukcí vodních staveb ze svařovaných sítí</t>
  </si>
  <si>
    <t>-785101362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</si>
  <si>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</si>
  <si>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Vodorovné konstrukce</t>
  </si>
  <si>
    <t>16</t>
  </si>
  <si>
    <t>451312111</t>
  </si>
  <si>
    <t>Podklad pod dlažbu z betonu prostého C 20/25 tl přes 100 do 150 mm</t>
  </si>
  <si>
    <t>-1514418015</t>
  </si>
  <si>
    <t xml:space="preserve">Podklad pod dlažbu z betonu prostého  bez zvýšených nároků na prostředí tř. C 20/25 tl. přes 100 do 150 mm</t>
  </si>
  <si>
    <t>17</t>
  </si>
  <si>
    <t>465513227</t>
  </si>
  <si>
    <t>Dlažba z lomového kamene na cementovou maltu s vyspárováním tl 250 mm pro hráze</t>
  </si>
  <si>
    <t>2009752827</t>
  </si>
  <si>
    <t xml:space="preserve">Dlažba z lomového kamene lomařsky upraveného  na cementovou maltu, s vyspárováním cementovou maltou, tl. kamene 250 mm</t>
  </si>
  <si>
    <t>Úpravy povrchů, podlahy a osazování výplní</t>
  </si>
  <si>
    <t>18</t>
  </si>
  <si>
    <t>628635512</t>
  </si>
  <si>
    <t>Vyplnění spár zdiva z lomového kamene maltou cementovou na hl do 70 mm s vyspárováním</t>
  </si>
  <si>
    <t>810008494</t>
  </si>
  <si>
    <t xml:space="preserve">Vyplnění spár dosavadních konstrukcí zdiva  cementovou maltou s vyčištěním spár hloubky do 70 mm, zdiva z lomového kamene s vyspárováním</t>
  </si>
  <si>
    <t>19</t>
  </si>
  <si>
    <t>636195212</t>
  </si>
  <si>
    <t>Vyplnění spár dlažby z lomového kamene maltou cementovou na hl do 70 mm s vyspárováním</t>
  </si>
  <si>
    <t>-1287308349</t>
  </si>
  <si>
    <t xml:space="preserve">Vyplnění spár dosavadních dlažeb  cementovou maltou s vyčištěním spár na hloubky do 70 mm dlažby z lomového kamene s vyspárováním</t>
  </si>
  <si>
    <t>Ostatní konstrukce a práce, bourání</t>
  </si>
  <si>
    <t>20</t>
  </si>
  <si>
    <t>938903111</t>
  </si>
  <si>
    <t>Vysekání spár hl do 70 mm v dlažbě z lomového kamene</t>
  </si>
  <si>
    <t>-2086830967</t>
  </si>
  <si>
    <t xml:space="preserve">Dokončovací práce na dosavadních konstrukcích  vysekání spár s očištěním zdiva nebo dlažby, s naložením suti na dopravní prostředek nebo s odklizením na hromady do vzdálenosti 50 m při hloubce spáry do 70 mm v dlažbě z lomového kamene</t>
  </si>
  <si>
    <t>938903113</t>
  </si>
  <si>
    <t>Vysekání spár hl do 70 mm ve zdivu z lomového kamene</t>
  </si>
  <si>
    <t>-1879617138</t>
  </si>
  <si>
    <t xml:space="preserve">Dokončovací práce na dosavadních konstrukcích  vysekání spár s očištěním zdiva nebo dlažby, s naložením suti na dopravní prostředek nebo s odklizením na hromady do vzdálenosti 50 m při hloubce spáry do 70 mm ve zdivu z lomového kamene</t>
  </si>
  <si>
    <t>22</t>
  </si>
  <si>
    <t>962022491</t>
  </si>
  <si>
    <t>Bourání zdiva nadzákladového kamenného na MC přes 1 m3</t>
  </si>
  <si>
    <t>83245370</t>
  </si>
  <si>
    <t xml:space="preserve">Bourání zdiva nadzákladového kamenného nebo smíšeného  kamenného na maltu cementovou, objemu přes 1 m3</t>
  </si>
  <si>
    <t>23</t>
  </si>
  <si>
    <t>966041111</t>
  </si>
  <si>
    <t>Bourání konstrukcí LTM zdiva z betonu prostého neprokládaného ručně</t>
  </si>
  <si>
    <t>-747353578</t>
  </si>
  <si>
    <t>Bourání konstrukcí LTM ve vodních tocích s přemístěním suti na hromady na vzdálenost do 20 m nebo s naložením na dopravní prostředek ručně z betonu prostého neprokládaného</t>
  </si>
  <si>
    <t>24</t>
  </si>
  <si>
    <t>985112122</t>
  </si>
  <si>
    <t>Odsekání degradovaného betonu líce kleneb a podhledů tl do 30 mm</t>
  </si>
  <si>
    <t>457280768</t>
  </si>
  <si>
    <t>Odsekání degradovaného betonu líce kleneb a podhledů, tloušťky přes 10 do 30 mm</t>
  </si>
  <si>
    <t>25</t>
  </si>
  <si>
    <t>985112192</t>
  </si>
  <si>
    <t>Příplatek k odsekání degradovaného betonu za práci ve stísněném prostoru</t>
  </si>
  <si>
    <t>786714721</t>
  </si>
  <si>
    <t>Odsekání degradovaného betonu Příplatek k cenám za práci ve stísněném prostoru</t>
  </si>
  <si>
    <t>26</t>
  </si>
  <si>
    <t>985112193</t>
  </si>
  <si>
    <t>Příplatek k odsekání degradovaného betonu za plochu do 10 m2 jednotlivě</t>
  </si>
  <si>
    <t>-404831123</t>
  </si>
  <si>
    <t>Odsekání degradovaného betonu Příplatek k cenám za plochu do 10 m2 jednotlivě</t>
  </si>
  <si>
    <t>27</t>
  </si>
  <si>
    <t>985131111</t>
  </si>
  <si>
    <t>Očištění ploch stěn, rubu kleneb a podlah tlakovou vodou</t>
  </si>
  <si>
    <t>-2034157328</t>
  </si>
  <si>
    <t>28</t>
  </si>
  <si>
    <t>985311213</t>
  </si>
  <si>
    <t>Reprofilace líce kleneb a podhledů cementovými sanačními maltami tl 30 mm</t>
  </si>
  <si>
    <t>350009553</t>
  </si>
  <si>
    <t>Reprofilace betonu sanačními maltami na cementové bázi ručně líce kleneb a podhledů, tloušťky přes 20 do 30 mm</t>
  </si>
  <si>
    <t>29</t>
  </si>
  <si>
    <t>R11</t>
  </si>
  <si>
    <t>Příplatek za vlhčení betonu před zděním a obkládáním</t>
  </si>
  <si>
    <t>kpl</t>
  </si>
  <si>
    <t>-707504830</t>
  </si>
  <si>
    <t xml:space="preserve">Příplatek za vlhčení betonu před zděním a obkládáním.
Před prováděním nových dlažeb dojde ke zvlhčení povrchu. 
Před prováděním nového obkladu dojde ke zvlhčení povrchu.
 </t>
  </si>
  <si>
    <t>30</t>
  </si>
  <si>
    <t>R12</t>
  </si>
  <si>
    <t>Příplatek za vyfoukání spar + vlhčení spar před přespárováním</t>
  </si>
  <si>
    <t>1126707051</t>
  </si>
  <si>
    <t xml:space="preserve">Příplatek za vyfoukání spar + vlhčení spar před přespárováním.
Před zahájením přespárování bude provedeno nejprve vyfoukání spar, před spárováním bude provedeno zvhlčení.
 </t>
  </si>
  <si>
    <t>31</t>
  </si>
  <si>
    <t>R13</t>
  </si>
  <si>
    <t>D+M Dodávka + vybudování provizorních hrázek v korytě vodního toku</t>
  </si>
  <si>
    <t>-1492140530</t>
  </si>
  <si>
    <t xml:space="preserve">D+M Dodávka + vybudování
Hrázky budou provedeny z těsnícího materiálu (jíl), popř. mohou být zhotoveny z pytlů s pískem.
Doprostřed hrázky bude osazeno plastové potrubí DN600 - délka dle úprav.
 </t>
  </si>
  <si>
    <t>32</t>
  </si>
  <si>
    <t>r14</t>
  </si>
  <si>
    <t>D+M Aplikace adhezního můstku</t>
  </si>
  <si>
    <t>24334371</t>
  </si>
  <si>
    <t>Aplikace adhezního můstku pro zlepšení spojení původní betonové konstrukce a nového přibetonování.</t>
  </si>
  <si>
    <t>33</t>
  </si>
  <si>
    <t>R17</t>
  </si>
  <si>
    <t>D+M Výztuž železobetonových konstrukcí vodních staveb z oceli 10 505 D do 32 mm na chemickou kotvu s vyvrtáním</t>
  </si>
  <si>
    <t>ks</t>
  </si>
  <si>
    <t>-1370113762</t>
  </si>
  <si>
    <t xml:space="preserve">D+M Výztuž železobetonových konstrukcí z oceli do epoxidové chemické kotvy s vyvrtáním
Výztuž bude sloužit k propojení stávajícího betonu s novým betonem,k ocelovým prutům bude přichycena KARI SÍŤ
V položce je zahrnuto:
- vyvrtání otvoru do stávající konstrukcei o hloubce 0,40 m a průměru 16 mm.
- vyfoukání otvoru před použitím chemické kotvy.
- ocelová výztuž (11 373) R 14, délky 0,80-1,00 m
- chemická kotva na bázi epoxidových pryskyřic v potřebném množství pro upevnění ocelového trnu
</t>
  </si>
  <si>
    <t>34</t>
  </si>
  <si>
    <t>R4</t>
  </si>
  <si>
    <t>Uskladnění lomového kamene včetně přesunu</t>
  </si>
  <si>
    <t>-1704891787</t>
  </si>
  <si>
    <t>Uskladnění lomového kamene.
Přivezený lomový kámen bude uskladněn na paletách v suchu.
V rámci položky je započítán vodorovný i svislý přesun.
Svislým přesunem je myšlen přesun ze skládky materiálu do koryta vodního toku.</t>
  </si>
  <si>
    <t>35</t>
  </si>
  <si>
    <t>R5</t>
  </si>
  <si>
    <t>Příplatek za použití pytlované spárovací malty</t>
  </si>
  <si>
    <t>65606945</t>
  </si>
  <si>
    <t>Příplatek za použití pytlované spárovací malty.
V rámci stavby bude ke spárování použita pouze dovážená pytlovaná spárovací malta - druh malty bude odsouhlasen investorem.</t>
  </si>
  <si>
    <t>36</t>
  </si>
  <si>
    <t>R6</t>
  </si>
  <si>
    <t>Příplatek za použití duvilaxu do zdící malty, odsouhlasení složení, poměru cementové malty investorem</t>
  </si>
  <si>
    <t>1994141344</t>
  </si>
  <si>
    <t>Příplatek za použití duvilaxu do zdící malty, odsouhlasení složení, poměru cementové malty investorem.</t>
  </si>
  <si>
    <t>95</t>
  </si>
  <si>
    <t>Různé dokončovací konstrukce a práce pozemních staveb</t>
  </si>
  <si>
    <t>37</t>
  </si>
  <si>
    <t>R15</t>
  </si>
  <si>
    <t>Očištění a natření zábradlí D+M</t>
  </si>
  <si>
    <t>1795237266</t>
  </si>
  <si>
    <t>Očištění a natření zábradlí D+M
V rámci položky bude provedeno očištění a natření zábradlí osazeném na opěrných zdí + část vytipovaných mostů. 
Bude odstraněn původní nátěr, povrch bude následně odmaštěn a bude proveden základní nátěr, poté 2 vrchní syntetické nátěry.</t>
  </si>
  <si>
    <t>997</t>
  </si>
  <si>
    <t>Přesun sutě</t>
  </si>
  <si>
    <t>38</t>
  </si>
  <si>
    <t>997002511</t>
  </si>
  <si>
    <t>Vodorovné přemístění suti a vybouraných hmot bez naložení ale se složením a urovnáním do 1 km</t>
  </si>
  <si>
    <t>-2120696491</t>
  </si>
  <si>
    <t xml:space="preserve">Vodorovné přemístění suti a vybouraných hmot  bez naložení, se složením a hrubým urovnáním na vzdálenost do 1 km</t>
  </si>
  <si>
    <t>39</t>
  </si>
  <si>
    <t>997002511-R</t>
  </si>
  <si>
    <t>Vodorovné přemístění suti a vybouraných hmot bez naložení ale se složením do 0,5 km</t>
  </si>
  <si>
    <t>-177412429</t>
  </si>
  <si>
    <t xml:space="preserve">Vodorovné přemístění suti a vybouraných hmot  bez naložení, se složením a hrubým urovnáním na vzdálenost do 0,5 km
Vodorovné přemístění vybourané suti v korytě vodního toku. Předpokládá se, že vybouranou suť bude potřeba nejprve přemístit v rámci koryta vodního toku.</t>
  </si>
  <si>
    <t>40</t>
  </si>
  <si>
    <t>997002519</t>
  </si>
  <si>
    <t>Příplatek ZKD 1 km přemístění suti a vybouraných hmot</t>
  </si>
  <si>
    <t>-1697217787</t>
  </si>
  <si>
    <t xml:space="preserve">Vodorovné přemístění suti a vybouraných hmot  bez naložení, se složením a hrubým urovnáním Příplatek k ceně za každý další i započatý 1 km přes 1 km
Odvoz suti na skládku do Míškovic - celková vzdálenost 9 km</t>
  </si>
  <si>
    <t>41</t>
  </si>
  <si>
    <t>997002611</t>
  </si>
  <si>
    <t>Nakládání suti a vybouraných hmot</t>
  </si>
  <si>
    <t>1509841739</t>
  </si>
  <si>
    <t xml:space="preserve">Nakládání suti a vybouraných hmot na dopravní prostředek  pro vodorovné přemístění</t>
  </si>
  <si>
    <t>42</t>
  </si>
  <si>
    <t>997013655</t>
  </si>
  <si>
    <t>Poplatek za uložení na skládce (skládkovné) zeminy a kamení kód odpadu 17 05 04</t>
  </si>
  <si>
    <t>791196580</t>
  </si>
  <si>
    <t>Poplatek za uložení stavebního odpadu na skládce (skládkovné) zeminy a kamení zatříděného do Katalogu odpadů pod kódem 17 05 04</t>
  </si>
  <si>
    <t>43</t>
  </si>
  <si>
    <t>997013862</t>
  </si>
  <si>
    <t xml:space="preserve">Poplatek za uložení stavebního odpadu na recyklační skládce (skládkovné) z armovaného betonu kód odpadu  17 01 01</t>
  </si>
  <si>
    <t>-1720842639</t>
  </si>
  <si>
    <t>Poplatek za uložení stavebního odpadu na recyklační skládce (skládkovné) z armovaného betonu zatříděného do Katalogu odpadů pod kódem 17 01 01</t>
  </si>
  <si>
    <t>44</t>
  </si>
  <si>
    <t>997312111</t>
  </si>
  <si>
    <t>Svislá doprava suti a vybouraných hmot do 3,5 m pro LTM</t>
  </si>
  <si>
    <t>-1234368010</t>
  </si>
  <si>
    <t>Svislá doprava suti a vybouraných hmot s naložením do dopravního zařízení a s vyprázdněním dopravního zařízení na hromadu nebo do dopravního prostředku na výšku do 3,5 m</t>
  </si>
  <si>
    <t>998</t>
  </si>
  <si>
    <t>Přesun hmot</t>
  </si>
  <si>
    <t>45</t>
  </si>
  <si>
    <t>998332011</t>
  </si>
  <si>
    <t>Přesun hmot pro úpravy vodních toků a kanály</t>
  </si>
  <si>
    <t>1477859966</t>
  </si>
  <si>
    <t xml:space="preserve">Přesun hmot pro úpravy vodních toků a kanály, hráze rybníků apod.  dopravní vzdálenost do 500 m</t>
  </si>
  <si>
    <t>VRN - Vedlejší rozpočtové náklady</t>
  </si>
  <si>
    <t xml:space="preserve">    VRN - Vedlejší rozpočtové náklady</t>
  </si>
  <si>
    <t>VRN-R1</t>
  </si>
  <si>
    <t>Zpracování předání dok. skuteč. provedení stavby (2pare+1v elkt. formě) objednavateli a zaměření skutečného provedení stavby-geodetiské části dokumentace(2pare+1v elekt. formě) v rozsahu odpovídajícím příslušným právním předpisům, fotodokumentace</t>
  </si>
  <si>
    <t>Kpl</t>
  </si>
  <si>
    <t>1812858650</t>
  </si>
  <si>
    <t>VRN-R10</t>
  </si>
  <si>
    <t>Příplatek za činnost v ochranném pásmu inženýrských sítí</t>
  </si>
  <si>
    <t>-863838270</t>
  </si>
  <si>
    <t xml:space="preserve">Příplatek za činnost v ochranném pásmu inženýrských sítí.
Budou dodrženy všechny podmínky dotčených organizací pro práci v ochranném pásmu.
Práce v ochranném pásmu inženýrských sítí budou prováděny ručně!
</t>
  </si>
  <si>
    <t>VRN-R3</t>
  </si>
  <si>
    <t>Zpracování předání havarijního a povodňového plánu objednavateliv rozsahu odpovídajícím příslušným právním předpisům</t>
  </si>
  <si>
    <t>1566416568</t>
  </si>
  <si>
    <t>Zpracování předání havarijního a povodňového plánu objednavateliv rozsahu odpovídajícím příslušným právním předpisům.</t>
  </si>
  <si>
    <t>VRN-R4</t>
  </si>
  <si>
    <t>Zajištění a zabezpečení staveniště, zřízení a likvidace zařízení staveniště, včetně případných přípojek, přístupů deponii apod.</t>
  </si>
  <si>
    <t>715285573</t>
  </si>
  <si>
    <t>VRN-R5</t>
  </si>
  <si>
    <t>Vytyčení stavby + inženýrských sítí (případně pozemků nebo provedení jiných geodetických praci) odborně způsobilou osobou v oboru zeměměřictví</t>
  </si>
  <si>
    <t>1330008361</t>
  </si>
  <si>
    <t>Vytyčení stavby + inženýrských sítí (případně pozemků nebo provedení jiných geodetických praci) odborně způsobilou osobou v oboru zeměměřictví
Vytyčení průběhu kanalizace a vodovodu - v místě křížení s kanalizací nebo vodovodem, budou práce prováděny ručně!
Vytyčení plynovodu NTL a STL
Vytyčení CETIN
Vytyčení E.ON</t>
  </si>
  <si>
    <t>VRN-R6</t>
  </si>
  <si>
    <t>Zajištění umístění štítku o povolení stavby a stejnopisu oznámení o zahájení prací oblastnímu inspektorátu práce na viditelném místě u vstupu na staveniště</t>
  </si>
  <si>
    <t>868172068</t>
  </si>
  <si>
    <t>VRN-R7</t>
  </si>
  <si>
    <t>Protokolární předání stavbou dotčených pozemků a komunikací, uvedení do původního stavu, včetně pasportizace komunikací</t>
  </si>
  <si>
    <t>-664396871</t>
  </si>
  <si>
    <t>Protokolární předání stavbou dotčených pozemků a komunikací, uvedení do původního stavu .
Plochy určené k příjezdu budou uvedeny do původního stavu
V rámci položky je započítáno čištění příjezdových tras v průběhu stavby + oprava do původního stavu po dokončení stavby!!!
Pozemky využívané k příjezdu budou uvedeny do původního stavu!!!
Po realizaci dojde k urovnání a osetí travní směsí pozemků.
Před zahájením stavby bude proveden pasport komunikací - fotodokumentace + video.</t>
  </si>
  <si>
    <t>VRN-R8</t>
  </si>
  <si>
    <t>Dopravní značení</t>
  </si>
  <si>
    <t>-1323371847</t>
  </si>
  <si>
    <t xml:space="preserve">Dopravní značení
Položka obsahuje osazení veškerého dopravního značení - např. značka upozorňující na výjezd vozidel ze stavby...
</t>
  </si>
  <si>
    <t>VRN-R9</t>
  </si>
  <si>
    <t>Zajištění opatření vyplývající z havarijního a povodňového plánu a plánu BOZP</t>
  </si>
  <si>
    <t>-676532662</t>
  </si>
  <si>
    <t>Zajištění opatření vyplývající z havarijního a povodňového plánu a plánu BOZP.
Zhotovitel provede všechny nezbytné úkony, které vyplývají z havarijního a povodňového plánu a plánu BOZP.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</si>
</sst>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2028/21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Leska, ř.km 0,145-1,176, Dobšice, oprava koryta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Dobšice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7. 7. 2021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Povodí Moravy, s.p.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 Adam Balažovič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VZD INVEST,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'SO-01 - Oprava koryta'!J30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'SO-01 - Oprava koryta'!P125</f>
        <v>0</v>
      </c>
      <c r="AV95" s="125">
        <f>'SO-01 - Oprava koryta'!J33</f>
        <v>0</v>
      </c>
      <c r="AW95" s="125">
        <f>'SO-01 - Oprava koryta'!J34</f>
        <v>0</v>
      </c>
      <c r="AX95" s="125">
        <f>'SO-01 - Oprava koryta'!J35</f>
        <v>0</v>
      </c>
      <c r="AY95" s="125">
        <f>'SO-01 - Oprava koryta'!J36</f>
        <v>0</v>
      </c>
      <c r="AZ95" s="125">
        <f>'SO-01 - Oprava koryta'!F33</f>
        <v>0</v>
      </c>
      <c r="BA95" s="125">
        <f>'SO-01 - Oprava koryta'!F34</f>
        <v>0</v>
      </c>
      <c r="BB95" s="125">
        <f>'SO-01 - Oprava koryta'!F35</f>
        <v>0</v>
      </c>
      <c r="BC95" s="125">
        <f>'SO-01 - Oprava koryta'!F36</f>
        <v>0</v>
      </c>
      <c r="BD95" s="127">
        <f>'SO-01 - Oprava koryta'!F37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7" customFormat="1" ht="16.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88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'VRN - Vedlejší rozpočtové...'!J30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9">
        <v>0</v>
      </c>
      <c r="AT96" s="130">
        <f>ROUND(SUM(AV96:AW96),2)</f>
        <v>0</v>
      </c>
      <c r="AU96" s="131">
        <f>'VRN - Vedlejší rozpočtové...'!P118</f>
        <v>0</v>
      </c>
      <c r="AV96" s="130">
        <f>'VRN - Vedlejší rozpočtové...'!J33</f>
        <v>0</v>
      </c>
      <c r="AW96" s="130">
        <f>'VRN - Vedlejší rozpočtové...'!J34</f>
        <v>0</v>
      </c>
      <c r="AX96" s="130">
        <f>'VRN - Vedlejší rozpočtové...'!J35</f>
        <v>0</v>
      </c>
      <c r="AY96" s="130">
        <f>'VRN - Vedlejší rozpočtové...'!J36</f>
        <v>0</v>
      </c>
      <c r="AZ96" s="130">
        <f>'VRN - Vedlejší rozpočtové...'!F33</f>
        <v>0</v>
      </c>
      <c r="BA96" s="130">
        <f>'VRN - Vedlejší rozpočtové...'!F34</f>
        <v>0</v>
      </c>
      <c r="BB96" s="130">
        <f>'VRN - Vedlejší rozpočtové...'!F35</f>
        <v>0</v>
      </c>
      <c r="BC96" s="130">
        <f>'VRN - Vedlejší rozpočtové...'!F36</f>
        <v>0</v>
      </c>
      <c r="BD96" s="132">
        <f>'VRN - Vedlejší rozpočtové...'!F37</f>
        <v>0</v>
      </c>
      <c r="BE96" s="7"/>
      <c r="BT96" s="128" t="s">
        <v>84</v>
      </c>
      <c r="BV96" s="128" t="s">
        <v>78</v>
      </c>
      <c r="BW96" s="128" t="s">
        <v>89</v>
      </c>
      <c r="BX96" s="128" t="s">
        <v>5</v>
      </c>
      <c r="CL96" s="128" t="s">
        <v>1</v>
      </c>
      <c r="CM96" s="128" t="s">
        <v>86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gwPKrnUKZ4qPNciGJ+xIbpakTtqCvnV9STxKvSBD7nodQRuz6YtvDZYiajcOwhQXKRptbmwlCAdgEJ6iv1VGIw==" hashValue="+5YTNa+DsKQoClUsA6B54zwis4yaf+Ir1f9V3SCJC69HUUQV41nSjbEAPWAun0l4vWentF69LxN9jWigufosg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-01 - Oprava koryta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Leska, ř.km 0,145-1,176, Dobšice, oprava koryta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7. 7. 2021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ROUND((SUM(BE125:BE224)),  2)</f>
        <v>0</v>
      </c>
      <c r="G33" s="35"/>
      <c r="H33" s="35"/>
      <c r="I33" s="152">
        <v>0.20999999999999999</v>
      </c>
      <c r="J33" s="151">
        <f>ROUND(((SUM(BE125:BE224))*I33),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ROUND((SUM(BF125:BF224)),  2)</f>
        <v>0</v>
      </c>
      <c r="G34" s="35"/>
      <c r="H34" s="35"/>
      <c r="I34" s="152">
        <v>0.14999999999999999</v>
      </c>
      <c r="J34" s="151">
        <f>ROUND(((SUM(BF125:BF224))*I34),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ROUND((SUM(BG125:BG224)),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ROUND((SUM(BH125:BH224)),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ROUND((SUM(BI125:BI224)),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Leska, ř.km 0,145-1,176, Dobšice, oprava koryta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SO-01 - Oprava koryta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Dobšice</v>
      </c>
      <c r="G89" s="37"/>
      <c r="H89" s="37"/>
      <c r="I89" s="29" t="s">
        <v>22</v>
      </c>
      <c r="J89" s="76" t="str">
        <f>IF(J12="","",J12)</f>
        <v>7. 7. 2021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Povodí Moravy, s.p.</v>
      </c>
      <c r="G91" s="37"/>
      <c r="H91" s="37"/>
      <c r="I91" s="29" t="s">
        <v>30</v>
      </c>
      <c r="J91" s="33" t="str">
        <f>E21</f>
        <v>Ing. Adam Balažovič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VZD INVEST,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99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100</v>
      </c>
      <c r="E99" s="185"/>
      <c r="F99" s="185"/>
      <c r="G99" s="185"/>
      <c r="H99" s="185"/>
      <c r="I99" s="185"/>
      <c r="J99" s="186">
        <f>J146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101</v>
      </c>
      <c r="E100" s="185"/>
      <c r="F100" s="185"/>
      <c r="G100" s="185"/>
      <c r="H100" s="185"/>
      <c r="I100" s="185"/>
      <c r="J100" s="186">
        <f>J159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102</v>
      </c>
      <c r="E101" s="185"/>
      <c r="F101" s="185"/>
      <c r="G101" s="185"/>
      <c r="H101" s="185"/>
      <c r="I101" s="185"/>
      <c r="J101" s="186">
        <f>J164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103</v>
      </c>
      <c r="E102" s="185"/>
      <c r="F102" s="185"/>
      <c r="G102" s="185"/>
      <c r="H102" s="185"/>
      <c r="I102" s="185"/>
      <c r="J102" s="186">
        <f>J169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2"/>
      <c r="C103" s="183"/>
      <c r="D103" s="184" t="s">
        <v>104</v>
      </c>
      <c r="E103" s="185"/>
      <c r="F103" s="185"/>
      <c r="G103" s="185"/>
      <c r="H103" s="185"/>
      <c r="I103" s="185"/>
      <c r="J103" s="186">
        <f>J204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105</v>
      </c>
      <c r="E104" s="185"/>
      <c r="F104" s="185"/>
      <c r="G104" s="185"/>
      <c r="H104" s="185"/>
      <c r="I104" s="185"/>
      <c r="J104" s="186">
        <f>J207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106</v>
      </c>
      <c r="E105" s="185"/>
      <c r="F105" s="185"/>
      <c r="G105" s="185"/>
      <c r="H105" s="185"/>
      <c r="I105" s="185"/>
      <c r="J105" s="186">
        <f>J222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107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71" t="str">
        <f>E7</f>
        <v>Leska, ř.km 0,145-1,176, Dobšice, oprava koryta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91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SO-01 - Oprava koryta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>Dobšice</v>
      </c>
      <c r="G119" s="37"/>
      <c r="H119" s="37"/>
      <c r="I119" s="29" t="s">
        <v>22</v>
      </c>
      <c r="J119" s="76" t="str">
        <f>IF(J12="","",J12)</f>
        <v>7. 7. 2021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>Povodí Moravy, s.p.</v>
      </c>
      <c r="G121" s="37"/>
      <c r="H121" s="37"/>
      <c r="I121" s="29" t="s">
        <v>30</v>
      </c>
      <c r="J121" s="33" t="str">
        <f>E21</f>
        <v>Ing. Adam Balažovič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29" t="s">
        <v>33</v>
      </c>
      <c r="J122" s="33" t="str">
        <f>E24</f>
        <v>VZD INVEST, s.r.o.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8"/>
      <c r="B124" s="189"/>
      <c r="C124" s="190" t="s">
        <v>108</v>
      </c>
      <c r="D124" s="191" t="s">
        <v>61</v>
      </c>
      <c r="E124" s="191" t="s">
        <v>57</v>
      </c>
      <c r="F124" s="191" t="s">
        <v>58</v>
      </c>
      <c r="G124" s="191" t="s">
        <v>109</v>
      </c>
      <c r="H124" s="191" t="s">
        <v>110</v>
      </c>
      <c r="I124" s="191" t="s">
        <v>111</v>
      </c>
      <c r="J124" s="192" t="s">
        <v>95</v>
      </c>
      <c r="K124" s="193" t="s">
        <v>112</v>
      </c>
      <c r="L124" s="194"/>
      <c r="M124" s="97" t="s">
        <v>1</v>
      </c>
      <c r="N124" s="98" t="s">
        <v>40</v>
      </c>
      <c r="O124" s="98" t="s">
        <v>113</v>
      </c>
      <c r="P124" s="98" t="s">
        <v>114</v>
      </c>
      <c r="Q124" s="98" t="s">
        <v>115</v>
      </c>
      <c r="R124" s="98" t="s">
        <v>116</v>
      </c>
      <c r="S124" s="98" t="s">
        <v>117</v>
      </c>
      <c r="T124" s="99" t="s">
        <v>118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5"/>
      <c r="B125" s="36"/>
      <c r="C125" s="104" t="s">
        <v>119</v>
      </c>
      <c r="D125" s="37"/>
      <c r="E125" s="37"/>
      <c r="F125" s="37"/>
      <c r="G125" s="37"/>
      <c r="H125" s="37"/>
      <c r="I125" s="37"/>
      <c r="J125" s="195">
        <f>BK125</f>
        <v>0</v>
      </c>
      <c r="K125" s="37"/>
      <c r="L125" s="41"/>
      <c r="M125" s="100"/>
      <c r="N125" s="196"/>
      <c r="O125" s="101"/>
      <c r="P125" s="197">
        <f>P126</f>
        <v>0</v>
      </c>
      <c r="Q125" s="101"/>
      <c r="R125" s="197">
        <f>R126</f>
        <v>444.04452469273627</v>
      </c>
      <c r="S125" s="101"/>
      <c r="T125" s="198">
        <f>T126</f>
        <v>1069.55647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75</v>
      </c>
      <c r="AU125" s="14" t="s">
        <v>97</v>
      </c>
      <c r="BK125" s="199">
        <f>BK126</f>
        <v>0</v>
      </c>
    </row>
    <row r="126" s="12" customFormat="1" ht="25.92" customHeight="1">
      <c r="A126" s="12"/>
      <c r="B126" s="200"/>
      <c r="C126" s="201"/>
      <c r="D126" s="202" t="s">
        <v>75</v>
      </c>
      <c r="E126" s="203" t="s">
        <v>120</v>
      </c>
      <c r="F126" s="203" t="s">
        <v>121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P127+P146+P159+P164+P169+P207+P222</f>
        <v>0</v>
      </c>
      <c r="Q126" s="208"/>
      <c r="R126" s="209">
        <f>R127+R146+R159+R164+R169+R207+R222</f>
        <v>444.04452469273627</v>
      </c>
      <c r="S126" s="208"/>
      <c r="T126" s="210">
        <f>T127+T146+T159+T164+T169+T207+T222</f>
        <v>1069.55647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84</v>
      </c>
      <c r="AT126" s="212" t="s">
        <v>75</v>
      </c>
      <c r="AU126" s="212" t="s">
        <v>76</v>
      </c>
      <c r="AY126" s="211" t="s">
        <v>122</v>
      </c>
      <c r="BK126" s="213">
        <f>BK127+BK146+BK159+BK164+BK169+BK207+BK222</f>
        <v>0</v>
      </c>
    </row>
    <row r="127" s="12" customFormat="1" ht="22.8" customHeight="1">
      <c r="A127" s="12"/>
      <c r="B127" s="200"/>
      <c r="C127" s="201"/>
      <c r="D127" s="202" t="s">
        <v>75</v>
      </c>
      <c r="E127" s="214" t="s">
        <v>84</v>
      </c>
      <c r="F127" s="214" t="s">
        <v>123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SUM(P128:P145)</f>
        <v>0</v>
      </c>
      <c r="Q127" s="208"/>
      <c r="R127" s="209">
        <f>SUM(R128:R145)</f>
        <v>1.1232902</v>
      </c>
      <c r="S127" s="208"/>
      <c r="T127" s="210">
        <f>SUM(T128:T145)</f>
        <v>136.32499999999999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84</v>
      </c>
      <c r="AT127" s="212" t="s">
        <v>75</v>
      </c>
      <c r="AU127" s="212" t="s">
        <v>84</v>
      </c>
      <c r="AY127" s="211" t="s">
        <v>122</v>
      </c>
      <c r="BK127" s="213">
        <f>SUM(BK128:BK145)</f>
        <v>0</v>
      </c>
    </row>
    <row r="128" s="2" customFormat="1" ht="21.75" customHeight="1">
      <c r="A128" s="35"/>
      <c r="B128" s="36"/>
      <c r="C128" s="216" t="s">
        <v>84</v>
      </c>
      <c r="D128" s="216" t="s">
        <v>124</v>
      </c>
      <c r="E128" s="217" t="s">
        <v>125</v>
      </c>
      <c r="F128" s="218" t="s">
        <v>126</v>
      </c>
      <c r="G128" s="219" t="s">
        <v>127</v>
      </c>
      <c r="H128" s="220">
        <v>71.75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1.8999999999999999</v>
      </c>
      <c r="T128" s="227">
        <f>S128*H128</f>
        <v>136.32499999999999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128</v>
      </c>
      <c r="AT128" s="228" t="s">
        <v>124</v>
      </c>
      <c r="AU128" s="228" t="s">
        <v>86</v>
      </c>
      <c r="AY128" s="14" t="s">
        <v>122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84</v>
      </c>
      <c r="BK128" s="229">
        <f>ROUND(I128*H128,2)</f>
        <v>0</v>
      </c>
      <c r="BL128" s="14" t="s">
        <v>128</v>
      </c>
      <c r="BM128" s="228" t="s">
        <v>129</v>
      </c>
    </row>
    <row r="129" s="2" customFormat="1">
      <c r="A129" s="35"/>
      <c r="B129" s="36"/>
      <c r="C129" s="37"/>
      <c r="D129" s="230" t="s">
        <v>130</v>
      </c>
      <c r="E129" s="37"/>
      <c r="F129" s="231" t="s">
        <v>131</v>
      </c>
      <c r="G129" s="37"/>
      <c r="H129" s="37"/>
      <c r="I129" s="232"/>
      <c r="J129" s="37"/>
      <c r="K129" s="37"/>
      <c r="L129" s="41"/>
      <c r="M129" s="233"/>
      <c r="N129" s="234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130</v>
      </c>
      <c r="AU129" s="14" t="s">
        <v>86</v>
      </c>
    </row>
    <row r="130" s="2" customFormat="1" ht="16.5" customHeight="1">
      <c r="A130" s="35"/>
      <c r="B130" s="36"/>
      <c r="C130" s="216" t="s">
        <v>86</v>
      </c>
      <c r="D130" s="216" t="s">
        <v>124</v>
      </c>
      <c r="E130" s="217" t="s">
        <v>132</v>
      </c>
      <c r="F130" s="218" t="s">
        <v>133</v>
      </c>
      <c r="G130" s="219" t="s">
        <v>134</v>
      </c>
      <c r="H130" s="220">
        <v>50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0.021930000000000002</v>
      </c>
      <c r="R130" s="226">
        <f>Q130*H130</f>
        <v>1.0965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128</v>
      </c>
      <c r="AT130" s="228" t="s">
        <v>124</v>
      </c>
      <c r="AU130" s="228" t="s">
        <v>86</v>
      </c>
      <c r="AY130" s="14" t="s">
        <v>122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84</v>
      </c>
      <c r="BK130" s="229">
        <f>ROUND(I130*H130,2)</f>
        <v>0</v>
      </c>
      <c r="BL130" s="14" t="s">
        <v>128</v>
      </c>
      <c r="BM130" s="228" t="s">
        <v>135</v>
      </c>
    </row>
    <row r="131" s="2" customFormat="1">
      <c r="A131" s="35"/>
      <c r="B131" s="36"/>
      <c r="C131" s="37"/>
      <c r="D131" s="230" t="s">
        <v>130</v>
      </c>
      <c r="E131" s="37"/>
      <c r="F131" s="231" t="s">
        <v>136</v>
      </c>
      <c r="G131" s="37"/>
      <c r="H131" s="37"/>
      <c r="I131" s="232"/>
      <c r="J131" s="37"/>
      <c r="K131" s="37"/>
      <c r="L131" s="41"/>
      <c r="M131" s="233"/>
      <c r="N131" s="234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130</v>
      </c>
      <c r="AU131" s="14" t="s">
        <v>86</v>
      </c>
    </row>
    <row r="132" s="2" customFormat="1" ht="21.75" customHeight="1">
      <c r="A132" s="35"/>
      <c r="B132" s="36"/>
      <c r="C132" s="216" t="s">
        <v>137</v>
      </c>
      <c r="D132" s="216" t="s">
        <v>124</v>
      </c>
      <c r="E132" s="217" t="s">
        <v>138</v>
      </c>
      <c r="F132" s="218" t="s">
        <v>139</v>
      </c>
      <c r="G132" s="219" t="s">
        <v>140</v>
      </c>
      <c r="H132" s="220">
        <v>240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4.07925E-05</v>
      </c>
      <c r="R132" s="226">
        <f>Q132*H132</f>
        <v>0.0097902000000000006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128</v>
      </c>
      <c r="AT132" s="228" t="s">
        <v>124</v>
      </c>
      <c r="AU132" s="228" t="s">
        <v>86</v>
      </c>
      <c r="AY132" s="14" t="s">
        <v>122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128</v>
      </c>
      <c r="BM132" s="228" t="s">
        <v>141</v>
      </c>
    </row>
    <row r="133" s="2" customFormat="1">
      <c r="A133" s="35"/>
      <c r="B133" s="36"/>
      <c r="C133" s="37"/>
      <c r="D133" s="230" t="s">
        <v>130</v>
      </c>
      <c r="E133" s="37"/>
      <c r="F133" s="231" t="s">
        <v>142</v>
      </c>
      <c r="G133" s="37"/>
      <c r="H133" s="37"/>
      <c r="I133" s="232"/>
      <c r="J133" s="37"/>
      <c r="K133" s="37"/>
      <c r="L133" s="41"/>
      <c r="M133" s="233"/>
      <c r="N133" s="234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130</v>
      </c>
      <c r="AU133" s="14" t="s">
        <v>86</v>
      </c>
    </row>
    <row r="134" s="2" customFormat="1" ht="21.75" customHeight="1">
      <c r="A134" s="35"/>
      <c r="B134" s="36"/>
      <c r="C134" s="216" t="s">
        <v>128</v>
      </c>
      <c r="D134" s="216" t="s">
        <v>124</v>
      </c>
      <c r="E134" s="217" t="s">
        <v>143</v>
      </c>
      <c r="F134" s="218" t="s">
        <v>144</v>
      </c>
      <c r="G134" s="219" t="s">
        <v>145</v>
      </c>
      <c r="H134" s="220">
        <v>30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128</v>
      </c>
      <c r="AT134" s="228" t="s">
        <v>124</v>
      </c>
      <c r="AU134" s="228" t="s">
        <v>86</v>
      </c>
      <c r="AY134" s="14" t="s">
        <v>122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128</v>
      </c>
      <c r="BM134" s="228" t="s">
        <v>146</v>
      </c>
    </row>
    <row r="135" s="2" customFormat="1">
      <c r="A135" s="35"/>
      <c r="B135" s="36"/>
      <c r="C135" s="37"/>
      <c r="D135" s="230" t="s">
        <v>130</v>
      </c>
      <c r="E135" s="37"/>
      <c r="F135" s="231" t="s">
        <v>147</v>
      </c>
      <c r="G135" s="37"/>
      <c r="H135" s="37"/>
      <c r="I135" s="232"/>
      <c r="J135" s="37"/>
      <c r="K135" s="37"/>
      <c r="L135" s="41"/>
      <c r="M135" s="233"/>
      <c r="N135" s="234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130</v>
      </c>
      <c r="AU135" s="14" t="s">
        <v>86</v>
      </c>
    </row>
    <row r="136" s="2" customFormat="1" ht="33" customHeight="1">
      <c r="A136" s="35"/>
      <c r="B136" s="36"/>
      <c r="C136" s="216" t="s">
        <v>148</v>
      </c>
      <c r="D136" s="216" t="s">
        <v>124</v>
      </c>
      <c r="E136" s="217" t="s">
        <v>149</v>
      </c>
      <c r="F136" s="218" t="s">
        <v>150</v>
      </c>
      <c r="G136" s="219" t="s">
        <v>127</v>
      </c>
      <c r="H136" s="220">
        <v>50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128</v>
      </c>
      <c r="AT136" s="228" t="s">
        <v>124</v>
      </c>
      <c r="AU136" s="228" t="s">
        <v>86</v>
      </c>
      <c r="AY136" s="14" t="s">
        <v>122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128</v>
      </c>
      <c r="BM136" s="228" t="s">
        <v>151</v>
      </c>
    </row>
    <row r="137" s="2" customFormat="1">
      <c r="A137" s="35"/>
      <c r="B137" s="36"/>
      <c r="C137" s="37"/>
      <c r="D137" s="230" t="s">
        <v>130</v>
      </c>
      <c r="E137" s="37"/>
      <c r="F137" s="231" t="s">
        <v>152</v>
      </c>
      <c r="G137" s="37"/>
      <c r="H137" s="37"/>
      <c r="I137" s="232"/>
      <c r="J137" s="37"/>
      <c r="K137" s="37"/>
      <c r="L137" s="41"/>
      <c r="M137" s="233"/>
      <c r="N137" s="234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130</v>
      </c>
      <c r="AU137" s="14" t="s">
        <v>86</v>
      </c>
    </row>
    <row r="138" s="2" customFormat="1" ht="33" customHeight="1">
      <c r="A138" s="35"/>
      <c r="B138" s="36"/>
      <c r="C138" s="216" t="s">
        <v>153</v>
      </c>
      <c r="D138" s="216" t="s">
        <v>124</v>
      </c>
      <c r="E138" s="217" t="s">
        <v>154</v>
      </c>
      <c r="F138" s="218" t="s">
        <v>155</v>
      </c>
      <c r="G138" s="219" t="s">
        <v>127</v>
      </c>
      <c r="H138" s="220">
        <v>50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128</v>
      </c>
      <c r="AT138" s="228" t="s">
        <v>124</v>
      </c>
      <c r="AU138" s="228" t="s">
        <v>86</v>
      </c>
      <c r="AY138" s="14" t="s">
        <v>122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128</v>
      </c>
      <c r="BM138" s="228" t="s">
        <v>156</v>
      </c>
    </row>
    <row r="139" s="2" customFormat="1">
      <c r="A139" s="35"/>
      <c r="B139" s="36"/>
      <c r="C139" s="37"/>
      <c r="D139" s="230" t="s">
        <v>130</v>
      </c>
      <c r="E139" s="37"/>
      <c r="F139" s="231" t="s">
        <v>157</v>
      </c>
      <c r="G139" s="37"/>
      <c r="H139" s="37"/>
      <c r="I139" s="232"/>
      <c r="J139" s="37"/>
      <c r="K139" s="37"/>
      <c r="L139" s="41"/>
      <c r="M139" s="233"/>
      <c r="N139" s="234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130</v>
      </c>
      <c r="AU139" s="14" t="s">
        <v>86</v>
      </c>
    </row>
    <row r="140" s="2" customFormat="1" ht="33" customHeight="1">
      <c r="A140" s="35"/>
      <c r="B140" s="36"/>
      <c r="C140" s="216" t="s">
        <v>158</v>
      </c>
      <c r="D140" s="216" t="s">
        <v>124</v>
      </c>
      <c r="E140" s="217" t="s">
        <v>159</v>
      </c>
      <c r="F140" s="218" t="s">
        <v>160</v>
      </c>
      <c r="G140" s="219" t="s">
        <v>127</v>
      </c>
      <c r="H140" s="220">
        <v>50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128</v>
      </c>
      <c r="AT140" s="228" t="s">
        <v>124</v>
      </c>
      <c r="AU140" s="228" t="s">
        <v>86</v>
      </c>
      <c r="AY140" s="14" t="s">
        <v>122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128</v>
      </c>
      <c r="BM140" s="228" t="s">
        <v>161</v>
      </c>
    </row>
    <row r="141" s="2" customFormat="1">
      <c r="A141" s="35"/>
      <c r="B141" s="36"/>
      <c r="C141" s="37"/>
      <c r="D141" s="230" t="s">
        <v>130</v>
      </c>
      <c r="E141" s="37"/>
      <c r="F141" s="231" t="s">
        <v>162</v>
      </c>
      <c r="G141" s="37"/>
      <c r="H141" s="37"/>
      <c r="I141" s="232"/>
      <c r="J141" s="37"/>
      <c r="K141" s="37"/>
      <c r="L141" s="41"/>
      <c r="M141" s="233"/>
      <c r="N141" s="234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130</v>
      </c>
      <c r="AU141" s="14" t="s">
        <v>86</v>
      </c>
    </row>
    <row r="142" s="2" customFormat="1" ht="21.75" customHeight="1">
      <c r="A142" s="35"/>
      <c r="B142" s="36"/>
      <c r="C142" s="216" t="s">
        <v>163</v>
      </c>
      <c r="D142" s="216" t="s">
        <v>124</v>
      </c>
      <c r="E142" s="217" t="s">
        <v>164</v>
      </c>
      <c r="F142" s="218" t="s">
        <v>165</v>
      </c>
      <c r="G142" s="219" t="s">
        <v>166</v>
      </c>
      <c r="H142" s="220">
        <v>850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128</v>
      </c>
      <c r="AT142" s="228" t="s">
        <v>124</v>
      </c>
      <c r="AU142" s="228" t="s">
        <v>86</v>
      </c>
      <c r="AY142" s="14" t="s">
        <v>122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84</v>
      </c>
      <c r="BK142" s="229">
        <f>ROUND(I142*H142,2)</f>
        <v>0</v>
      </c>
      <c r="BL142" s="14" t="s">
        <v>128</v>
      </c>
      <c r="BM142" s="228" t="s">
        <v>167</v>
      </c>
    </row>
    <row r="143" s="2" customFormat="1">
      <c r="A143" s="35"/>
      <c r="B143" s="36"/>
      <c r="C143" s="37"/>
      <c r="D143" s="230" t="s">
        <v>130</v>
      </c>
      <c r="E143" s="37"/>
      <c r="F143" s="231" t="s">
        <v>168</v>
      </c>
      <c r="G143" s="37"/>
      <c r="H143" s="37"/>
      <c r="I143" s="232"/>
      <c r="J143" s="37"/>
      <c r="K143" s="37"/>
      <c r="L143" s="41"/>
      <c r="M143" s="233"/>
      <c r="N143" s="234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130</v>
      </c>
      <c r="AU143" s="14" t="s">
        <v>86</v>
      </c>
    </row>
    <row r="144" s="2" customFormat="1" ht="16.5" customHeight="1">
      <c r="A144" s="35"/>
      <c r="B144" s="36"/>
      <c r="C144" s="235" t="s">
        <v>169</v>
      </c>
      <c r="D144" s="235" t="s">
        <v>170</v>
      </c>
      <c r="E144" s="236" t="s">
        <v>171</v>
      </c>
      <c r="F144" s="237" t="s">
        <v>172</v>
      </c>
      <c r="G144" s="238" t="s">
        <v>173</v>
      </c>
      <c r="H144" s="239">
        <v>17</v>
      </c>
      <c r="I144" s="240"/>
      <c r="J144" s="241">
        <f>ROUND(I144*H144,2)</f>
        <v>0</v>
      </c>
      <c r="K144" s="242"/>
      <c r="L144" s="243"/>
      <c r="M144" s="244" t="s">
        <v>1</v>
      </c>
      <c r="N144" s="245" t="s">
        <v>41</v>
      </c>
      <c r="O144" s="88"/>
      <c r="P144" s="226">
        <f>O144*H144</f>
        <v>0</v>
      </c>
      <c r="Q144" s="226">
        <v>0.001</v>
      </c>
      <c r="R144" s="226">
        <f>Q144*H144</f>
        <v>0.017000000000000001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163</v>
      </c>
      <c r="AT144" s="228" t="s">
        <v>170</v>
      </c>
      <c r="AU144" s="228" t="s">
        <v>86</v>
      </c>
      <c r="AY144" s="14" t="s">
        <v>122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84</v>
      </c>
      <c r="BK144" s="229">
        <f>ROUND(I144*H144,2)</f>
        <v>0</v>
      </c>
      <c r="BL144" s="14" t="s">
        <v>128</v>
      </c>
      <c r="BM144" s="228" t="s">
        <v>174</v>
      </c>
    </row>
    <row r="145" s="2" customFormat="1">
      <c r="A145" s="35"/>
      <c r="B145" s="36"/>
      <c r="C145" s="37"/>
      <c r="D145" s="230" t="s">
        <v>130</v>
      </c>
      <c r="E145" s="37"/>
      <c r="F145" s="231" t="s">
        <v>172</v>
      </c>
      <c r="G145" s="37"/>
      <c r="H145" s="37"/>
      <c r="I145" s="232"/>
      <c r="J145" s="37"/>
      <c r="K145" s="37"/>
      <c r="L145" s="41"/>
      <c r="M145" s="233"/>
      <c r="N145" s="234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130</v>
      </c>
      <c r="AU145" s="14" t="s">
        <v>86</v>
      </c>
    </row>
    <row r="146" s="12" customFormat="1" ht="22.8" customHeight="1">
      <c r="A146" s="12"/>
      <c r="B146" s="200"/>
      <c r="C146" s="201"/>
      <c r="D146" s="202" t="s">
        <v>75</v>
      </c>
      <c r="E146" s="214" t="s">
        <v>137</v>
      </c>
      <c r="F146" s="214" t="s">
        <v>175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SUM(P147:P158)</f>
        <v>0</v>
      </c>
      <c r="Q146" s="208"/>
      <c r="R146" s="209">
        <f>SUM(R147:R158)</f>
        <v>72.0502094927363</v>
      </c>
      <c r="S146" s="208"/>
      <c r="T146" s="210">
        <f>SUM(T147:T158)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84</v>
      </c>
      <c r="AT146" s="212" t="s">
        <v>75</v>
      </c>
      <c r="AU146" s="212" t="s">
        <v>84</v>
      </c>
      <c r="AY146" s="211" t="s">
        <v>122</v>
      </c>
      <c r="BK146" s="213">
        <f>SUM(BK147:BK158)</f>
        <v>0</v>
      </c>
    </row>
    <row r="147" s="2" customFormat="1" ht="21.75" customHeight="1">
      <c r="A147" s="35"/>
      <c r="B147" s="36"/>
      <c r="C147" s="216" t="s">
        <v>176</v>
      </c>
      <c r="D147" s="216" t="s">
        <v>124</v>
      </c>
      <c r="E147" s="217" t="s">
        <v>177</v>
      </c>
      <c r="F147" s="218" t="s">
        <v>178</v>
      </c>
      <c r="G147" s="219" t="s">
        <v>127</v>
      </c>
      <c r="H147" s="220">
        <v>20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3.11388</v>
      </c>
      <c r="R147" s="226">
        <f>Q147*H147</f>
        <v>62.2776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128</v>
      </c>
      <c r="AT147" s="228" t="s">
        <v>124</v>
      </c>
      <c r="AU147" s="228" t="s">
        <v>86</v>
      </c>
      <c r="AY147" s="14" t="s">
        <v>122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84</v>
      </c>
      <c r="BK147" s="229">
        <f>ROUND(I147*H147,2)</f>
        <v>0</v>
      </c>
      <c r="BL147" s="14" t="s">
        <v>128</v>
      </c>
      <c r="BM147" s="228" t="s">
        <v>179</v>
      </c>
    </row>
    <row r="148" s="2" customFormat="1">
      <c r="A148" s="35"/>
      <c r="B148" s="36"/>
      <c r="C148" s="37"/>
      <c r="D148" s="230" t="s">
        <v>130</v>
      </c>
      <c r="E148" s="37"/>
      <c r="F148" s="231" t="s">
        <v>180</v>
      </c>
      <c r="G148" s="37"/>
      <c r="H148" s="37"/>
      <c r="I148" s="232"/>
      <c r="J148" s="37"/>
      <c r="K148" s="37"/>
      <c r="L148" s="41"/>
      <c r="M148" s="233"/>
      <c r="N148" s="234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130</v>
      </c>
      <c r="AU148" s="14" t="s">
        <v>86</v>
      </c>
    </row>
    <row r="149" s="2" customFormat="1" ht="21.75" customHeight="1">
      <c r="A149" s="35"/>
      <c r="B149" s="36"/>
      <c r="C149" s="216" t="s">
        <v>181</v>
      </c>
      <c r="D149" s="216" t="s">
        <v>124</v>
      </c>
      <c r="E149" s="217" t="s">
        <v>182</v>
      </c>
      <c r="F149" s="218" t="s">
        <v>183</v>
      </c>
      <c r="G149" s="219" t="s">
        <v>127</v>
      </c>
      <c r="H149" s="220">
        <v>3.3300000000000001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2.8089400000000002</v>
      </c>
      <c r="R149" s="226">
        <f>Q149*H149</f>
        <v>9.3537702000000014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128</v>
      </c>
      <c r="AT149" s="228" t="s">
        <v>124</v>
      </c>
      <c r="AU149" s="228" t="s">
        <v>86</v>
      </c>
      <c r="AY149" s="14" t="s">
        <v>122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84</v>
      </c>
      <c r="BK149" s="229">
        <f>ROUND(I149*H149,2)</f>
        <v>0</v>
      </c>
      <c r="BL149" s="14" t="s">
        <v>128</v>
      </c>
      <c r="BM149" s="228" t="s">
        <v>184</v>
      </c>
    </row>
    <row r="150" s="2" customFormat="1">
      <c r="A150" s="35"/>
      <c r="B150" s="36"/>
      <c r="C150" s="37"/>
      <c r="D150" s="230" t="s">
        <v>130</v>
      </c>
      <c r="E150" s="37"/>
      <c r="F150" s="231" t="s">
        <v>185</v>
      </c>
      <c r="G150" s="37"/>
      <c r="H150" s="37"/>
      <c r="I150" s="232"/>
      <c r="J150" s="37"/>
      <c r="K150" s="37"/>
      <c r="L150" s="41"/>
      <c r="M150" s="233"/>
      <c r="N150" s="234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130</v>
      </c>
      <c r="AU150" s="14" t="s">
        <v>86</v>
      </c>
    </row>
    <row r="151" s="2" customFormat="1" ht="21.75" customHeight="1">
      <c r="A151" s="35"/>
      <c r="B151" s="36"/>
      <c r="C151" s="216" t="s">
        <v>186</v>
      </c>
      <c r="D151" s="216" t="s">
        <v>124</v>
      </c>
      <c r="E151" s="217" t="s">
        <v>187</v>
      </c>
      <c r="F151" s="218" t="s">
        <v>188</v>
      </c>
      <c r="G151" s="219" t="s">
        <v>166</v>
      </c>
      <c r="H151" s="220">
        <v>9.9199999999999999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0.00726</v>
      </c>
      <c r="R151" s="226">
        <f>Q151*H151</f>
        <v>0.072019200000000005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128</v>
      </c>
      <c r="AT151" s="228" t="s">
        <v>124</v>
      </c>
      <c r="AU151" s="228" t="s">
        <v>86</v>
      </c>
      <c r="AY151" s="14" t="s">
        <v>122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84</v>
      </c>
      <c r="BK151" s="229">
        <f>ROUND(I151*H151,2)</f>
        <v>0</v>
      </c>
      <c r="BL151" s="14" t="s">
        <v>128</v>
      </c>
      <c r="BM151" s="228" t="s">
        <v>189</v>
      </c>
    </row>
    <row r="152" s="2" customFormat="1">
      <c r="A152" s="35"/>
      <c r="B152" s="36"/>
      <c r="C152" s="37"/>
      <c r="D152" s="230" t="s">
        <v>130</v>
      </c>
      <c r="E152" s="37"/>
      <c r="F152" s="231" t="s">
        <v>190</v>
      </c>
      <c r="G152" s="37"/>
      <c r="H152" s="37"/>
      <c r="I152" s="232"/>
      <c r="J152" s="37"/>
      <c r="K152" s="37"/>
      <c r="L152" s="41"/>
      <c r="M152" s="233"/>
      <c r="N152" s="234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130</v>
      </c>
      <c r="AU152" s="14" t="s">
        <v>86</v>
      </c>
    </row>
    <row r="153" s="2" customFormat="1" ht="21.75" customHeight="1">
      <c r="A153" s="35"/>
      <c r="B153" s="36"/>
      <c r="C153" s="216" t="s">
        <v>191</v>
      </c>
      <c r="D153" s="216" t="s">
        <v>124</v>
      </c>
      <c r="E153" s="217" t="s">
        <v>192</v>
      </c>
      <c r="F153" s="218" t="s">
        <v>193</v>
      </c>
      <c r="G153" s="219" t="s">
        <v>166</v>
      </c>
      <c r="H153" s="220">
        <v>9.9199999999999999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0.00085999999999999998</v>
      </c>
      <c r="R153" s="226">
        <f>Q153*H153</f>
        <v>0.0085311999999999992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128</v>
      </c>
      <c r="AT153" s="228" t="s">
        <v>124</v>
      </c>
      <c r="AU153" s="228" t="s">
        <v>86</v>
      </c>
      <c r="AY153" s="14" t="s">
        <v>122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84</v>
      </c>
      <c r="BK153" s="229">
        <f>ROUND(I153*H153,2)</f>
        <v>0</v>
      </c>
      <c r="BL153" s="14" t="s">
        <v>128</v>
      </c>
      <c r="BM153" s="228" t="s">
        <v>194</v>
      </c>
    </row>
    <row r="154" s="2" customFormat="1">
      <c r="A154" s="35"/>
      <c r="B154" s="36"/>
      <c r="C154" s="37"/>
      <c r="D154" s="230" t="s">
        <v>130</v>
      </c>
      <c r="E154" s="37"/>
      <c r="F154" s="231" t="s">
        <v>195</v>
      </c>
      <c r="G154" s="37"/>
      <c r="H154" s="37"/>
      <c r="I154" s="232"/>
      <c r="J154" s="37"/>
      <c r="K154" s="37"/>
      <c r="L154" s="41"/>
      <c r="M154" s="233"/>
      <c r="N154" s="234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130</v>
      </c>
      <c r="AU154" s="14" t="s">
        <v>86</v>
      </c>
    </row>
    <row r="155" s="2" customFormat="1" ht="21.75" customHeight="1">
      <c r="A155" s="35"/>
      <c r="B155" s="36"/>
      <c r="C155" s="216" t="s">
        <v>196</v>
      </c>
      <c r="D155" s="216" t="s">
        <v>124</v>
      </c>
      <c r="E155" s="217" t="s">
        <v>197</v>
      </c>
      <c r="F155" s="218" t="s">
        <v>198</v>
      </c>
      <c r="G155" s="219" t="s">
        <v>199</v>
      </c>
      <c r="H155" s="220">
        <v>0.14999999999999999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1.0563100000000001</v>
      </c>
      <c r="R155" s="226">
        <f>Q155*H155</f>
        <v>0.15844650000000002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128</v>
      </c>
      <c r="AT155" s="228" t="s">
        <v>124</v>
      </c>
      <c r="AU155" s="228" t="s">
        <v>86</v>
      </c>
      <c r="AY155" s="14" t="s">
        <v>122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84</v>
      </c>
      <c r="BK155" s="229">
        <f>ROUND(I155*H155,2)</f>
        <v>0</v>
      </c>
      <c r="BL155" s="14" t="s">
        <v>128</v>
      </c>
      <c r="BM155" s="228" t="s">
        <v>200</v>
      </c>
    </row>
    <row r="156" s="2" customFormat="1">
      <c r="A156" s="35"/>
      <c r="B156" s="36"/>
      <c r="C156" s="37"/>
      <c r="D156" s="230" t="s">
        <v>130</v>
      </c>
      <c r="E156" s="37"/>
      <c r="F156" s="231" t="s">
        <v>201</v>
      </c>
      <c r="G156" s="37"/>
      <c r="H156" s="37"/>
      <c r="I156" s="232"/>
      <c r="J156" s="37"/>
      <c r="K156" s="37"/>
      <c r="L156" s="41"/>
      <c r="M156" s="233"/>
      <c r="N156" s="234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130</v>
      </c>
      <c r="AU156" s="14" t="s">
        <v>86</v>
      </c>
    </row>
    <row r="157" s="2" customFormat="1" ht="21.75" customHeight="1">
      <c r="A157" s="35"/>
      <c r="B157" s="36"/>
      <c r="C157" s="216" t="s">
        <v>8</v>
      </c>
      <c r="D157" s="216" t="s">
        <v>124</v>
      </c>
      <c r="E157" s="217" t="s">
        <v>202</v>
      </c>
      <c r="F157" s="218" t="s">
        <v>203</v>
      </c>
      <c r="G157" s="219" t="s">
        <v>199</v>
      </c>
      <c r="H157" s="220">
        <v>0.17299999999999999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41</v>
      </c>
      <c r="O157" s="88"/>
      <c r="P157" s="226">
        <f>O157*H157</f>
        <v>0</v>
      </c>
      <c r="Q157" s="226">
        <v>1.0395514030999999</v>
      </c>
      <c r="R157" s="226">
        <f>Q157*H157</f>
        <v>0.17984239273629998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128</v>
      </c>
      <c r="AT157" s="228" t="s">
        <v>124</v>
      </c>
      <c r="AU157" s="228" t="s">
        <v>86</v>
      </c>
      <c r="AY157" s="14" t="s">
        <v>122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84</v>
      </c>
      <c r="BK157" s="229">
        <f>ROUND(I157*H157,2)</f>
        <v>0</v>
      </c>
      <c r="BL157" s="14" t="s">
        <v>128</v>
      </c>
      <c r="BM157" s="228" t="s">
        <v>204</v>
      </c>
    </row>
    <row r="158" s="2" customFormat="1">
      <c r="A158" s="35"/>
      <c r="B158" s="36"/>
      <c r="C158" s="37"/>
      <c r="D158" s="230" t="s">
        <v>130</v>
      </c>
      <c r="E158" s="37"/>
      <c r="F158" s="231" t="s">
        <v>205</v>
      </c>
      <c r="G158" s="37"/>
      <c r="H158" s="37"/>
      <c r="I158" s="232"/>
      <c r="J158" s="37"/>
      <c r="K158" s="37"/>
      <c r="L158" s="41"/>
      <c r="M158" s="233"/>
      <c r="N158" s="234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130</v>
      </c>
      <c r="AU158" s="14" t="s">
        <v>86</v>
      </c>
    </row>
    <row r="159" s="12" customFormat="1" ht="22.8" customHeight="1">
      <c r="A159" s="12"/>
      <c r="B159" s="200"/>
      <c r="C159" s="201"/>
      <c r="D159" s="202" t="s">
        <v>75</v>
      </c>
      <c r="E159" s="214" t="s">
        <v>128</v>
      </c>
      <c r="F159" s="214" t="s">
        <v>206</v>
      </c>
      <c r="G159" s="201"/>
      <c r="H159" s="201"/>
      <c r="I159" s="204"/>
      <c r="J159" s="215">
        <f>BK159</f>
        <v>0</v>
      </c>
      <c r="K159" s="201"/>
      <c r="L159" s="206"/>
      <c r="M159" s="207"/>
      <c r="N159" s="208"/>
      <c r="O159" s="208"/>
      <c r="P159" s="209">
        <f>SUM(P160:P163)</f>
        <v>0</v>
      </c>
      <c r="Q159" s="208"/>
      <c r="R159" s="209">
        <f>SUM(R160:R163)</f>
        <v>340.84693999999996</v>
      </c>
      <c r="S159" s="208"/>
      <c r="T159" s="210">
        <f>SUM(T160:T163)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84</v>
      </c>
      <c r="AT159" s="212" t="s">
        <v>75</v>
      </c>
      <c r="AU159" s="212" t="s">
        <v>84</v>
      </c>
      <c r="AY159" s="211" t="s">
        <v>122</v>
      </c>
      <c r="BK159" s="213">
        <f>SUM(BK160:BK163)</f>
        <v>0</v>
      </c>
    </row>
    <row r="160" s="2" customFormat="1" ht="21.75" customHeight="1">
      <c r="A160" s="35"/>
      <c r="B160" s="36"/>
      <c r="C160" s="216" t="s">
        <v>207</v>
      </c>
      <c r="D160" s="216" t="s">
        <v>124</v>
      </c>
      <c r="E160" s="217" t="s">
        <v>208</v>
      </c>
      <c r="F160" s="218" t="s">
        <v>209</v>
      </c>
      <c r="G160" s="219" t="s">
        <v>166</v>
      </c>
      <c r="H160" s="220">
        <v>287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41</v>
      </c>
      <c r="O160" s="88"/>
      <c r="P160" s="226">
        <f>O160*H160</f>
        <v>0</v>
      </c>
      <c r="Q160" s="226">
        <v>0.36435000000000001</v>
      </c>
      <c r="R160" s="226">
        <f>Q160*H160</f>
        <v>104.56845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128</v>
      </c>
      <c r="AT160" s="228" t="s">
        <v>124</v>
      </c>
      <c r="AU160" s="228" t="s">
        <v>86</v>
      </c>
      <c r="AY160" s="14" t="s">
        <v>122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84</v>
      </c>
      <c r="BK160" s="229">
        <f>ROUND(I160*H160,2)</f>
        <v>0</v>
      </c>
      <c r="BL160" s="14" t="s">
        <v>128</v>
      </c>
      <c r="BM160" s="228" t="s">
        <v>210</v>
      </c>
    </row>
    <row r="161" s="2" customFormat="1">
      <c r="A161" s="35"/>
      <c r="B161" s="36"/>
      <c r="C161" s="37"/>
      <c r="D161" s="230" t="s">
        <v>130</v>
      </c>
      <c r="E161" s="37"/>
      <c r="F161" s="231" t="s">
        <v>211</v>
      </c>
      <c r="G161" s="37"/>
      <c r="H161" s="37"/>
      <c r="I161" s="232"/>
      <c r="J161" s="37"/>
      <c r="K161" s="37"/>
      <c r="L161" s="41"/>
      <c r="M161" s="233"/>
      <c r="N161" s="234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130</v>
      </c>
      <c r="AU161" s="14" t="s">
        <v>86</v>
      </c>
    </row>
    <row r="162" s="2" customFormat="1" ht="21.75" customHeight="1">
      <c r="A162" s="35"/>
      <c r="B162" s="36"/>
      <c r="C162" s="216" t="s">
        <v>212</v>
      </c>
      <c r="D162" s="216" t="s">
        <v>124</v>
      </c>
      <c r="E162" s="217" t="s">
        <v>213</v>
      </c>
      <c r="F162" s="218" t="s">
        <v>214</v>
      </c>
      <c r="G162" s="219" t="s">
        <v>166</v>
      </c>
      <c r="H162" s="220">
        <v>287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41</v>
      </c>
      <c r="O162" s="88"/>
      <c r="P162" s="226">
        <f>O162*H162</f>
        <v>0</v>
      </c>
      <c r="Q162" s="226">
        <v>0.82326999999999995</v>
      </c>
      <c r="R162" s="226">
        <f>Q162*H162</f>
        <v>236.27848999999998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128</v>
      </c>
      <c r="AT162" s="228" t="s">
        <v>124</v>
      </c>
      <c r="AU162" s="228" t="s">
        <v>86</v>
      </c>
      <c r="AY162" s="14" t="s">
        <v>122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84</v>
      </c>
      <c r="BK162" s="229">
        <f>ROUND(I162*H162,2)</f>
        <v>0</v>
      </c>
      <c r="BL162" s="14" t="s">
        <v>128</v>
      </c>
      <c r="BM162" s="228" t="s">
        <v>215</v>
      </c>
    </row>
    <row r="163" s="2" customFormat="1">
      <c r="A163" s="35"/>
      <c r="B163" s="36"/>
      <c r="C163" s="37"/>
      <c r="D163" s="230" t="s">
        <v>130</v>
      </c>
      <c r="E163" s="37"/>
      <c r="F163" s="231" t="s">
        <v>216</v>
      </c>
      <c r="G163" s="37"/>
      <c r="H163" s="37"/>
      <c r="I163" s="232"/>
      <c r="J163" s="37"/>
      <c r="K163" s="37"/>
      <c r="L163" s="41"/>
      <c r="M163" s="233"/>
      <c r="N163" s="234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130</v>
      </c>
      <c r="AU163" s="14" t="s">
        <v>86</v>
      </c>
    </row>
    <row r="164" s="12" customFormat="1" ht="22.8" customHeight="1">
      <c r="A164" s="12"/>
      <c r="B164" s="200"/>
      <c r="C164" s="201"/>
      <c r="D164" s="202" t="s">
        <v>75</v>
      </c>
      <c r="E164" s="214" t="s">
        <v>153</v>
      </c>
      <c r="F164" s="214" t="s">
        <v>217</v>
      </c>
      <c r="G164" s="201"/>
      <c r="H164" s="201"/>
      <c r="I164" s="204"/>
      <c r="J164" s="215">
        <f>BK164</f>
        <v>0</v>
      </c>
      <c r="K164" s="201"/>
      <c r="L164" s="206"/>
      <c r="M164" s="207"/>
      <c r="N164" s="208"/>
      <c r="O164" s="208"/>
      <c r="P164" s="209">
        <f>SUM(P165:P168)</f>
        <v>0</v>
      </c>
      <c r="Q164" s="208"/>
      <c r="R164" s="209">
        <f>SUM(R165:R168)</f>
        <v>26.749929999999999</v>
      </c>
      <c r="S164" s="208"/>
      <c r="T164" s="210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1" t="s">
        <v>84</v>
      </c>
      <c r="AT164" s="212" t="s">
        <v>75</v>
      </c>
      <c r="AU164" s="212" t="s">
        <v>84</v>
      </c>
      <c r="AY164" s="211" t="s">
        <v>122</v>
      </c>
      <c r="BK164" s="213">
        <f>SUM(BK165:BK168)</f>
        <v>0</v>
      </c>
    </row>
    <row r="165" s="2" customFormat="1" ht="21.75" customHeight="1">
      <c r="A165" s="35"/>
      <c r="B165" s="36"/>
      <c r="C165" s="216" t="s">
        <v>218</v>
      </c>
      <c r="D165" s="216" t="s">
        <v>124</v>
      </c>
      <c r="E165" s="217" t="s">
        <v>219</v>
      </c>
      <c r="F165" s="218" t="s">
        <v>220</v>
      </c>
      <c r="G165" s="219" t="s">
        <v>166</v>
      </c>
      <c r="H165" s="220">
        <v>39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41</v>
      </c>
      <c r="O165" s="88"/>
      <c r="P165" s="226">
        <f>O165*H165</f>
        <v>0</v>
      </c>
      <c r="Q165" s="226">
        <v>0.09153</v>
      </c>
      <c r="R165" s="226">
        <f>Q165*H165</f>
        <v>3.5696699999999999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128</v>
      </c>
      <c r="AT165" s="228" t="s">
        <v>124</v>
      </c>
      <c r="AU165" s="228" t="s">
        <v>86</v>
      </c>
      <c r="AY165" s="14" t="s">
        <v>122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84</v>
      </c>
      <c r="BK165" s="229">
        <f>ROUND(I165*H165,2)</f>
        <v>0</v>
      </c>
      <c r="BL165" s="14" t="s">
        <v>128</v>
      </c>
      <c r="BM165" s="228" t="s">
        <v>221</v>
      </c>
    </row>
    <row r="166" s="2" customFormat="1">
      <c r="A166" s="35"/>
      <c r="B166" s="36"/>
      <c r="C166" s="37"/>
      <c r="D166" s="230" t="s">
        <v>130</v>
      </c>
      <c r="E166" s="37"/>
      <c r="F166" s="231" t="s">
        <v>222</v>
      </c>
      <c r="G166" s="37"/>
      <c r="H166" s="37"/>
      <c r="I166" s="232"/>
      <c r="J166" s="37"/>
      <c r="K166" s="37"/>
      <c r="L166" s="41"/>
      <c r="M166" s="233"/>
      <c r="N166" s="234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130</v>
      </c>
      <c r="AU166" s="14" t="s">
        <v>86</v>
      </c>
    </row>
    <row r="167" s="2" customFormat="1" ht="33" customHeight="1">
      <c r="A167" s="35"/>
      <c r="B167" s="36"/>
      <c r="C167" s="216" t="s">
        <v>223</v>
      </c>
      <c r="D167" s="216" t="s">
        <v>124</v>
      </c>
      <c r="E167" s="217" t="s">
        <v>224</v>
      </c>
      <c r="F167" s="218" t="s">
        <v>225</v>
      </c>
      <c r="G167" s="219" t="s">
        <v>166</v>
      </c>
      <c r="H167" s="220">
        <v>421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0.055059999999999998</v>
      </c>
      <c r="R167" s="226">
        <f>Q167*H167</f>
        <v>23.180260000000001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128</v>
      </c>
      <c r="AT167" s="228" t="s">
        <v>124</v>
      </c>
      <c r="AU167" s="228" t="s">
        <v>86</v>
      </c>
      <c r="AY167" s="14" t="s">
        <v>122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84</v>
      </c>
      <c r="BK167" s="229">
        <f>ROUND(I167*H167,2)</f>
        <v>0</v>
      </c>
      <c r="BL167" s="14" t="s">
        <v>128</v>
      </c>
      <c r="BM167" s="228" t="s">
        <v>226</v>
      </c>
    </row>
    <row r="168" s="2" customFormat="1">
      <c r="A168" s="35"/>
      <c r="B168" s="36"/>
      <c r="C168" s="37"/>
      <c r="D168" s="230" t="s">
        <v>130</v>
      </c>
      <c r="E168" s="37"/>
      <c r="F168" s="231" t="s">
        <v>227</v>
      </c>
      <c r="G168" s="37"/>
      <c r="H168" s="37"/>
      <c r="I168" s="232"/>
      <c r="J168" s="37"/>
      <c r="K168" s="37"/>
      <c r="L168" s="41"/>
      <c r="M168" s="233"/>
      <c r="N168" s="234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130</v>
      </c>
      <c r="AU168" s="14" t="s">
        <v>86</v>
      </c>
    </row>
    <row r="169" s="12" customFormat="1" ht="22.8" customHeight="1">
      <c r="A169" s="12"/>
      <c r="B169" s="200"/>
      <c r="C169" s="201"/>
      <c r="D169" s="202" t="s">
        <v>75</v>
      </c>
      <c r="E169" s="214" t="s">
        <v>169</v>
      </c>
      <c r="F169" s="214" t="s">
        <v>228</v>
      </c>
      <c r="G169" s="201"/>
      <c r="H169" s="201"/>
      <c r="I169" s="204"/>
      <c r="J169" s="215">
        <f>BK169</f>
        <v>0</v>
      </c>
      <c r="K169" s="201"/>
      <c r="L169" s="206"/>
      <c r="M169" s="207"/>
      <c r="N169" s="208"/>
      <c r="O169" s="208"/>
      <c r="P169" s="209">
        <f>P170+SUM(P171:P204)</f>
        <v>0</v>
      </c>
      <c r="Q169" s="208"/>
      <c r="R169" s="209">
        <f>R170+SUM(R171:R204)</f>
        <v>3.2741549999999999</v>
      </c>
      <c r="S169" s="208"/>
      <c r="T169" s="210">
        <f>T170+SUM(T171:T204)</f>
        <v>187.78307000000001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1" t="s">
        <v>84</v>
      </c>
      <c r="AT169" s="212" t="s">
        <v>75</v>
      </c>
      <c r="AU169" s="212" t="s">
        <v>84</v>
      </c>
      <c r="AY169" s="211" t="s">
        <v>122</v>
      </c>
      <c r="BK169" s="213">
        <f>BK170+SUM(BK171:BK204)</f>
        <v>0</v>
      </c>
    </row>
    <row r="170" s="2" customFormat="1" ht="21.75" customHeight="1">
      <c r="A170" s="35"/>
      <c r="B170" s="36"/>
      <c r="C170" s="216" t="s">
        <v>229</v>
      </c>
      <c r="D170" s="216" t="s">
        <v>124</v>
      </c>
      <c r="E170" s="217" t="s">
        <v>230</v>
      </c>
      <c r="F170" s="218" t="s">
        <v>231</v>
      </c>
      <c r="G170" s="219" t="s">
        <v>166</v>
      </c>
      <c r="H170" s="220">
        <v>421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41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0.072230000000000003</v>
      </c>
      <c r="T170" s="227">
        <f>S170*H170</f>
        <v>30.408830000000002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128</v>
      </c>
      <c r="AT170" s="228" t="s">
        <v>124</v>
      </c>
      <c r="AU170" s="228" t="s">
        <v>86</v>
      </c>
      <c r="AY170" s="14" t="s">
        <v>122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84</v>
      </c>
      <c r="BK170" s="229">
        <f>ROUND(I170*H170,2)</f>
        <v>0</v>
      </c>
      <c r="BL170" s="14" t="s">
        <v>128</v>
      </c>
      <c r="BM170" s="228" t="s">
        <v>232</v>
      </c>
    </row>
    <row r="171" s="2" customFormat="1">
      <c r="A171" s="35"/>
      <c r="B171" s="36"/>
      <c r="C171" s="37"/>
      <c r="D171" s="230" t="s">
        <v>130</v>
      </c>
      <c r="E171" s="37"/>
      <c r="F171" s="231" t="s">
        <v>233</v>
      </c>
      <c r="G171" s="37"/>
      <c r="H171" s="37"/>
      <c r="I171" s="232"/>
      <c r="J171" s="37"/>
      <c r="K171" s="37"/>
      <c r="L171" s="41"/>
      <c r="M171" s="233"/>
      <c r="N171" s="234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130</v>
      </c>
      <c r="AU171" s="14" t="s">
        <v>86</v>
      </c>
    </row>
    <row r="172" s="2" customFormat="1" ht="21.75" customHeight="1">
      <c r="A172" s="35"/>
      <c r="B172" s="36"/>
      <c r="C172" s="216" t="s">
        <v>7</v>
      </c>
      <c r="D172" s="216" t="s">
        <v>124</v>
      </c>
      <c r="E172" s="217" t="s">
        <v>234</v>
      </c>
      <c r="F172" s="218" t="s">
        <v>235</v>
      </c>
      <c r="G172" s="219" t="s">
        <v>166</v>
      </c>
      <c r="H172" s="220">
        <v>39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41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0.078159999999999993</v>
      </c>
      <c r="T172" s="227">
        <f>S172*H172</f>
        <v>3.0482399999999998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128</v>
      </c>
      <c r="AT172" s="228" t="s">
        <v>124</v>
      </c>
      <c r="AU172" s="228" t="s">
        <v>86</v>
      </c>
      <c r="AY172" s="14" t="s">
        <v>122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84</v>
      </c>
      <c r="BK172" s="229">
        <f>ROUND(I172*H172,2)</f>
        <v>0</v>
      </c>
      <c r="BL172" s="14" t="s">
        <v>128</v>
      </c>
      <c r="BM172" s="228" t="s">
        <v>236</v>
      </c>
    </row>
    <row r="173" s="2" customFormat="1">
      <c r="A173" s="35"/>
      <c r="B173" s="36"/>
      <c r="C173" s="37"/>
      <c r="D173" s="230" t="s">
        <v>130</v>
      </c>
      <c r="E173" s="37"/>
      <c r="F173" s="231" t="s">
        <v>237</v>
      </c>
      <c r="G173" s="37"/>
      <c r="H173" s="37"/>
      <c r="I173" s="232"/>
      <c r="J173" s="37"/>
      <c r="K173" s="37"/>
      <c r="L173" s="41"/>
      <c r="M173" s="233"/>
      <c r="N173" s="234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130</v>
      </c>
      <c r="AU173" s="14" t="s">
        <v>86</v>
      </c>
    </row>
    <row r="174" s="2" customFormat="1" ht="21.75" customHeight="1">
      <c r="A174" s="35"/>
      <c r="B174" s="36"/>
      <c r="C174" s="216" t="s">
        <v>238</v>
      </c>
      <c r="D174" s="216" t="s">
        <v>124</v>
      </c>
      <c r="E174" s="217" t="s">
        <v>239</v>
      </c>
      <c r="F174" s="218" t="s">
        <v>240</v>
      </c>
      <c r="G174" s="219" t="s">
        <v>127</v>
      </c>
      <c r="H174" s="220">
        <v>22.5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41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2.5</v>
      </c>
      <c r="T174" s="227">
        <f>S174*H174</f>
        <v>56.25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128</v>
      </c>
      <c r="AT174" s="228" t="s">
        <v>124</v>
      </c>
      <c r="AU174" s="228" t="s">
        <v>86</v>
      </c>
      <c r="AY174" s="14" t="s">
        <v>122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84</v>
      </c>
      <c r="BK174" s="229">
        <f>ROUND(I174*H174,2)</f>
        <v>0</v>
      </c>
      <c r="BL174" s="14" t="s">
        <v>128</v>
      </c>
      <c r="BM174" s="228" t="s">
        <v>241</v>
      </c>
    </row>
    <row r="175" s="2" customFormat="1">
      <c r="A175" s="35"/>
      <c r="B175" s="36"/>
      <c r="C175" s="37"/>
      <c r="D175" s="230" t="s">
        <v>130</v>
      </c>
      <c r="E175" s="37"/>
      <c r="F175" s="231" t="s">
        <v>242</v>
      </c>
      <c r="G175" s="37"/>
      <c r="H175" s="37"/>
      <c r="I175" s="232"/>
      <c r="J175" s="37"/>
      <c r="K175" s="37"/>
      <c r="L175" s="41"/>
      <c r="M175" s="233"/>
      <c r="N175" s="234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130</v>
      </c>
      <c r="AU175" s="14" t="s">
        <v>86</v>
      </c>
    </row>
    <row r="176" s="2" customFormat="1" ht="21.75" customHeight="1">
      <c r="A176" s="35"/>
      <c r="B176" s="36"/>
      <c r="C176" s="216" t="s">
        <v>243</v>
      </c>
      <c r="D176" s="216" t="s">
        <v>124</v>
      </c>
      <c r="E176" s="217" t="s">
        <v>244</v>
      </c>
      <c r="F176" s="218" t="s">
        <v>245</v>
      </c>
      <c r="G176" s="219" t="s">
        <v>127</v>
      </c>
      <c r="H176" s="220">
        <v>43.049999999999997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41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2.2000000000000002</v>
      </c>
      <c r="T176" s="227">
        <f>S176*H176</f>
        <v>94.710000000000008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128</v>
      </c>
      <c r="AT176" s="228" t="s">
        <v>124</v>
      </c>
      <c r="AU176" s="228" t="s">
        <v>86</v>
      </c>
      <c r="AY176" s="14" t="s">
        <v>122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84</v>
      </c>
      <c r="BK176" s="229">
        <f>ROUND(I176*H176,2)</f>
        <v>0</v>
      </c>
      <c r="BL176" s="14" t="s">
        <v>128</v>
      </c>
      <c r="BM176" s="228" t="s">
        <v>246</v>
      </c>
    </row>
    <row r="177" s="2" customFormat="1">
      <c r="A177" s="35"/>
      <c r="B177" s="36"/>
      <c r="C177" s="37"/>
      <c r="D177" s="230" t="s">
        <v>130</v>
      </c>
      <c r="E177" s="37"/>
      <c r="F177" s="231" t="s">
        <v>247</v>
      </c>
      <c r="G177" s="37"/>
      <c r="H177" s="37"/>
      <c r="I177" s="232"/>
      <c r="J177" s="37"/>
      <c r="K177" s="37"/>
      <c r="L177" s="41"/>
      <c r="M177" s="233"/>
      <c r="N177" s="234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130</v>
      </c>
      <c r="AU177" s="14" t="s">
        <v>86</v>
      </c>
    </row>
    <row r="178" s="2" customFormat="1" ht="21.75" customHeight="1">
      <c r="A178" s="35"/>
      <c r="B178" s="36"/>
      <c r="C178" s="216" t="s">
        <v>248</v>
      </c>
      <c r="D178" s="216" t="s">
        <v>124</v>
      </c>
      <c r="E178" s="217" t="s">
        <v>249</v>
      </c>
      <c r="F178" s="218" t="s">
        <v>250</v>
      </c>
      <c r="G178" s="219" t="s">
        <v>166</v>
      </c>
      <c r="H178" s="220">
        <v>51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41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0.066000000000000003</v>
      </c>
      <c r="T178" s="227">
        <f>S178*H178</f>
        <v>3.3660000000000001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128</v>
      </c>
      <c r="AT178" s="228" t="s">
        <v>124</v>
      </c>
      <c r="AU178" s="228" t="s">
        <v>86</v>
      </c>
      <c r="AY178" s="14" t="s">
        <v>122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84</v>
      </c>
      <c r="BK178" s="229">
        <f>ROUND(I178*H178,2)</f>
        <v>0</v>
      </c>
      <c r="BL178" s="14" t="s">
        <v>128</v>
      </c>
      <c r="BM178" s="228" t="s">
        <v>251</v>
      </c>
    </row>
    <row r="179" s="2" customFormat="1">
      <c r="A179" s="35"/>
      <c r="B179" s="36"/>
      <c r="C179" s="37"/>
      <c r="D179" s="230" t="s">
        <v>130</v>
      </c>
      <c r="E179" s="37"/>
      <c r="F179" s="231" t="s">
        <v>252</v>
      </c>
      <c r="G179" s="37"/>
      <c r="H179" s="37"/>
      <c r="I179" s="232"/>
      <c r="J179" s="37"/>
      <c r="K179" s="37"/>
      <c r="L179" s="41"/>
      <c r="M179" s="233"/>
      <c r="N179" s="234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130</v>
      </c>
      <c r="AU179" s="14" t="s">
        <v>86</v>
      </c>
    </row>
    <row r="180" s="2" customFormat="1" ht="21.75" customHeight="1">
      <c r="A180" s="35"/>
      <c r="B180" s="36"/>
      <c r="C180" s="216" t="s">
        <v>253</v>
      </c>
      <c r="D180" s="216" t="s">
        <v>124</v>
      </c>
      <c r="E180" s="217" t="s">
        <v>254</v>
      </c>
      <c r="F180" s="218" t="s">
        <v>255</v>
      </c>
      <c r="G180" s="219" t="s">
        <v>166</v>
      </c>
      <c r="H180" s="220">
        <v>51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41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128</v>
      </c>
      <c r="AT180" s="228" t="s">
        <v>124</v>
      </c>
      <c r="AU180" s="228" t="s">
        <v>86</v>
      </c>
      <c r="AY180" s="14" t="s">
        <v>122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84</v>
      </c>
      <c r="BK180" s="229">
        <f>ROUND(I180*H180,2)</f>
        <v>0</v>
      </c>
      <c r="BL180" s="14" t="s">
        <v>128</v>
      </c>
      <c r="BM180" s="228" t="s">
        <v>256</v>
      </c>
    </row>
    <row r="181" s="2" customFormat="1">
      <c r="A181" s="35"/>
      <c r="B181" s="36"/>
      <c r="C181" s="37"/>
      <c r="D181" s="230" t="s">
        <v>130</v>
      </c>
      <c r="E181" s="37"/>
      <c r="F181" s="231" t="s">
        <v>257</v>
      </c>
      <c r="G181" s="37"/>
      <c r="H181" s="37"/>
      <c r="I181" s="232"/>
      <c r="J181" s="37"/>
      <c r="K181" s="37"/>
      <c r="L181" s="41"/>
      <c r="M181" s="233"/>
      <c r="N181" s="234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130</v>
      </c>
      <c r="AU181" s="14" t="s">
        <v>86</v>
      </c>
    </row>
    <row r="182" s="2" customFormat="1" ht="21.75" customHeight="1">
      <c r="A182" s="35"/>
      <c r="B182" s="36"/>
      <c r="C182" s="216" t="s">
        <v>258</v>
      </c>
      <c r="D182" s="216" t="s">
        <v>124</v>
      </c>
      <c r="E182" s="217" t="s">
        <v>259</v>
      </c>
      <c r="F182" s="218" t="s">
        <v>260</v>
      </c>
      <c r="G182" s="219" t="s">
        <v>166</v>
      </c>
      <c r="H182" s="220">
        <v>51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41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128</v>
      </c>
      <c r="AT182" s="228" t="s">
        <v>124</v>
      </c>
      <c r="AU182" s="228" t="s">
        <v>86</v>
      </c>
      <c r="AY182" s="14" t="s">
        <v>122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84</v>
      </c>
      <c r="BK182" s="229">
        <f>ROUND(I182*H182,2)</f>
        <v>0</v>
      </c>
      <c r="BL182" s="14" t="s">
        <v>128</v>
      </c>
      <c r="BM182" s="228" t="s">
        <v>261</v>
      </c>
    </row>
    <row r="183" s="2" customFormat="1">
      <c r="A183" s="35"/>
      <c r="B183" s="36"/>
      <c r="C183" s="37"/>
      <c r="D183" s="230" t="s">
        <v>130</v>
      </c>
      <c r="E183" s="37"/>
      <c r="F183" s="231" t="s">
        <v>262</v>
      </c>
      <c r="G183" s="37"/>
      <c r="H183" s="37"/>
      <c r="I183" s="232"/>
      <c r="J183" s="37"/>
      <c r="K183" s="37"/>
      <c r="L183" s="41"/>
      <c r="M183" s="233"/>
      <c r="N183" s="234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130</v>
      </c>
      <c r="AU183" s="14" t="s">
        <v>86</v>
      </c>
    </row>
    <row r="184" s="2" customFormat="1" ht="21.75" customHeight="1">
      <c r="A184" s="35"/>
      <c r="B184" s="36"/>
      <c r="C184" s="216" t="s">
        <v>263</v>
      </c>
      <c r="D184" s="216" t="s">
        <v>124</v>
      </c>
      <c r="E184" s="217" t="s">
        <v>264</v>
      </c>
      <c r="F184" s="218" t="s">
        <v>265</v>
      </c>
      <c r="G184" s="219" t="s">
        <v>166</v>
      </c>
      <c r="H184" s="220">
        <v>2627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41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128</v>
      </c>
      <c r="AT184" s="228" t="s">
        <v>124</v>
      </c>
      <c r="AU184" s="228" t="s">
        <v>86</v>
      </c>
      <c r="AY184" s="14" t="s">
        <v>122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84</v>
      </c>
      <c r="BK184" s="229">
        <f>ROUND(I184*H184,2)</f>
        <v>0</v>
      </c>
      <c r="BL184" s="14" t="s">
        <v>128</v>
      </c>
      <c r="BM184" s="228" t="s">
        <v>266</v>
      </c>
    </row>
    <row r="185" s="2" customFormat="1">
      <c r="A185" s="35"/>
      <c r="B185" s="36"/>
      <c r="C185" s="37"/>
      <c r="D185" s="230" t="s">
        <v>130</v>
      </c>
      <c r="E185" s="37"/>
      <c r="F185" s="231" t="s">
        <v>265</v>
      </c>
      <c r="G185" s="37"/>
      <c r="H185" s="37"/>
      <c r="I185" s="232"/>
      <c r="J185" s="37"/>
      <c r="K185" s="37"/>
      <c r="L185" s="41"/>
      <c r="M185" s="233"/>
      <c r="N185" s="234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130</v>
      </c>
      <c r="AU185" s="14" t="s">
        <v>86</v>
      </c>
    </row>
    <row r="186" s="2" customFormat="1" ht="21.75" customHeight="1">
      <c r="A186" s="35"/>
      <c r="B186" s="36"/>
      <c r="C186" s="216" t="s">
        <v>267</v>
      </c>
      <c r="D186" s="216" t="s">
        <v>124</v>
      </c>
      <c r="E186" s="217" t="s">
        <v>268</v>
      </c>
      <c r="F186" s="218" t="s">
        <v>269</v>
      </c>
      <c r="G186" s="219" t="s">
        <v>166</v>
      </c>
      <c r="H186" s="220">
        <v>51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41</v>
      </c>
      <c r="O186" s="88"/>
      <c r="P186" s="226">
        <f>O186*H186</f>
        <v>0</v>
      </c>
      <c r="Q186" s="226">
        <v>0.058279999999999998</v>
      </c>
      <c r="R186" s="226">
        <f>Q186*H186</f>
        <v>2.97228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128</v>
      </c>
      <c r="AT186" s="228" t="s">
        <v>124</v>
      </c>
      <c r="AU186" s="228" t="s">
        <v>86</v>
      </c>
      <c r="AY186" s="14" t="s">
        <v>122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84</v>
      </c>
      <c r="BK186" s="229">
        <f>ROUND(I186*H186,2)</f>
        <v>0</v>
      </c>
      <c r="BL186" s="14" t="s">
        <v>128</v>
      </c>
      <c r="BM186" s="228" t="s">
        <v>270</v>
      </c>
    </row>
    <row r="187" s="2" customFormat="1">
      <c r="A187" s="35"/>
      <c r="B187" s="36"/>
      <c r="C187" s="37"/>
      <c r="D187" s="230" t="s">
        <v>130</v>
      </c>
      <c r="E187" s="37"/>
      <c r="F187" s="231" t="s">
        <v>271</v>
      </c>
      <c r="G187" s="37"/>
      <c r="H187" s="37"/>
      <c r="I187" s="232"/>
      <c r="J187" s="37"/>
      <c r="K187" s="37"/>
      <c r="L187" s="41"/>
      <c r="M187" s="233"/>
      <c r="N187" s="234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130</v>
      </c>
      <c r="AU187" s="14" t="s">
        <v>86</v>
      </c>
    </row>
    <row r="188" s="2" customFormat="1" ht="21.75" customHeight="1">
      <c r="A188" s="35"/>
      <c r="B188" s="36"/>
      <c r="C188" s="216" t="s">
        <v>272</v>
      </c>
      <c r="D188" s="216" t="s">
        <v>124</v>
      </c>
      <c r="E188" s="217" t="s">
        <v>273</v>
      </c>
      <c r="F188" s="218" t="s">
        <v>274</v>
      </c>
      <c r="G188" s="219" t="s">
        <v>275</v>
      </c>
      <c r="H188" s="220">
        <v>1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41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128</v>
      </c>
      <c r="AT188" s="228" t="s">
        <v>124</v>
      </c>
      <c r="AU188" s="228" t="s">
        <v>86</v>
      </c>
      <c r="AY188" s="14" t="s">
        <v>122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84</v>
      </c>
      <c r="BK188" s="229">
        <f>ROUND(I188*H188,2)</f>
        <v>0</v>
      </c>
      <c r="BL188" s="14" t="s">
        <v>128</v>
      </c>
      <c r="BM188" s="228" t="s">
        <v>276</v>
      </c>
    </row>
    <row r="189" s="2" customFormat="1">
      <c r="A189" s="35"/>
      <c r="B189" s="36"/>
      <c r="C189" s="37"/>
      <c r="D189" s="230" t="s">
        <v>130</v>
      </c>
      <c r="E189" s="37"/>
      <c r="F189" s="231" t="s">
        <v>277</v>
      </c>
      <c r="G189" s="37"/>
      <c r="H189" s="37"/>
      <c r="I189" s="232"/>
      <c r="J189" s="37"/>
      <c r="K189" s="37"/>
      <c r="L189" s="41"/>
      <c r="M189" s="233"/>
      <c r="N189" s="234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130</v>
      </c>
      <c r="AU189" s="14" t="s">
        <v>86</v>
      </c>
    </row>
    <row r="190" s="2" customFormat="1" ht="21.75" customHeight="1">
      <c r="A190" s="35"/>
      <c r="B190" s="36"/>
      <c r="C190" s="216" t="s">
        <v>278</v>
      </c>
      <c r="D190" s="216" t="s">
        <v>124</v>
      </c>
      <c r="E190" s="217" t="s">
        <v>279</v>
      </c>
      <c r="F190" s="218" t="s">
        <v>280</v>
      </c>
      <c r="G190" s="219" t="s">
        <v>275</v>
      </c>
      <c r="H190" s="220">
        <v>1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41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128</v>
      </c>
      <c r="AT190" s="228" t="s">
        <v>124</v>
      </c>
      <c r="AU190" s="228" t="s">
        <v>86</v>
      </c>
      <c r="AY190" s="14" t="s">
        <v>122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84</v>
      </c>
      <c r="BK190" s="229">
        <f>ROUND(I190*H190,2)</f>
        <v>0</v>
      </c>
      <c r="BL190" s="14" t="s">
        <v>128</v>
      </c>
      <c r="BM190" s="228" t="s">
        <v>281</v>
      </c>
    </row>
    <row r="191" s="2" customFormat="1">
      <c r="A191" s="35"/>
      <c r="B191" s="36"/>
      <c r="C191" s="37"/>
      <c r="D191" s="230" t="s">
        <v>130</v>
      </c>
      <c r="E191" s="37"/>
      <c r="F191" s="231" t="s">
        <v>282</v>
      </c>
      <c r="G191" s="37"/>
      <c r="H191" s="37"/>
      <c r="I191" s="232"/>
      <c r="J191" s="37"/>
      <c r="K191" s="37"/>
      <c r="L191" s="41"/>
      <c r="M191" s="233"/>
      <c r="N191" s="234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130</v>
      </c>
      <c r="AU191" s="14" t="s">
        <v>86</v>
      </c>
    </row>
    <row r="192" s="2" customFormat="1" ht="21.75" customHeight="1">
      <c r="A192" s="35"/>
      <c r="B192" s="36"/>
      <c r="C192" s="216" t="s">
        <v>283</v>
      </c>
      <c r="D192" s="216" t="s">
        <v>124</v>
      </c>
      <c r="E192" s="217" t="s">
        <v>284</v>
      </c>
      <c r="F192" s="218" t="s">
        <v>285</v>
      </c>
      <c r="G192" s="219" t="s">
        <v>275</v>
      </c>
      <c r="H192" s="220">
        <v>1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41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128</v>
      </c>
      <c r="AT192" s="228" t="s">
        <v>124</v>
      </c>
      <c r="AU192" s="228" t="s">
        <v>86</v>
      </c>
      <c r="AY192" s="14" t="s">
        <v>122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84</v>
      </c>
      <c r="BK192" s="229">
        <f>ROUND(I192*H192,2)</f>
        <v>0</v>
      </c>
      <c r="BL192" s="14" t="s">
        <v>128</v>
      </c>
      <c r="BM192" s="228" t="s">
        <v>286</v>
      </c>
    </row>
    <row r="193" s="2" customFormat="1">
      <c r="A193" s="35"/>
      <c r="B193" s="36"/>
      <c r="C193" s="37"/>
      <c r="D193" s="230" t="s">
        <v>130</v>
      </c>
      <c r="E193" s="37"/>
      <c r="F193" s="231" t="s">
        <v>287</v>
      </c>
      <c r="G193" s="37"/>
      <c r="H193" s="37"/>
      <c r="I193" s="232"/>
      <c r="J193" s="37"/>
      <c r="K193" s="37"/>
      <c r="L193" s="41"/>
      <c r="M193" s="233"/>
      <c r="N193" s="234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130</v>
      </c>
      <c r="AU193" s="14" t="s">
        <v>86</v>
      </c>
    </row>
    <row r="194" s="2" customFormat="1" ht="16.5" customHeight="1">
      <c r="A194" s="35"/>
      <c r="B194" s="36"/>
      <c r="C194" s="216" t="s">
        <v>288</v>
      </c>
      <c r="D194" s="216" t="s">
        <v>124</v>
      </c>
      <c r="E194" s="217" t="s">
        <v>289</v>
      </c>
      <c r="F194" s="218" t="s">
        <v>290</v>
      </c>
      <c r="G194" s="219" t="s">
        <v>166</v>
      </c>
      <c r="H194" s="220">
        <v>373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41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128</v>
      </c>
      <c r="AT194" s="228" t="s">
        <v>124</v>
      </c>
      <c r="AU194" s="228" t="s">
        <v>86</v>
      </c>
      <c r="AY194" s="14" t="s">
        <v>122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84</v>
      </c>
      <c r="BK194" s="229">
        <f>ROUND(I194*H194,2)</f>
        <v>0</v>
      </c>
      <c r="BL194" s="14" t="s">
        <v>128</v>
      </c>
      <c r="BM194" s="228" t="s">
        <v>291</v>
      </c>
    </row>
    <row r="195" s="2" customFormat="1">
      <c r="A195" s="35"/>
      <c r="B195" s="36"/>
      <c r="C195" s="37"/>
      <c r="D195" s="230" t="s">
        <v>130</v>
      </c>
      <c r="E195" s="37"/>
      <c r="F195" s="231" t="s">
        <v>292</v>
      </c>
      <c r="G195" s="37"/>
      <c r="H195" s="37"/>
      <c r="I195" s="232"/>
      <c r="J195" s="37"/>
      <c r="K195" s="37"/>
      <c r="L195" s="41"/>
      <c r="M195" s="233"/>
      <c r="N195" s="234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130</v>
      </c>
      <c r="AU195" s="14" t="s">
        <v>86</v>
      </c>
    </row>
    <row r="196" s="2" customFormat="1" ht="33" customHeight="1">
      <c r="A196" s="35"/>
      <c r="B196" s="36"/>
      <c r="C196" s="216" t="s">
        <v>293</v>
      </c>
      <c r="D196" s="216" t="s">
        <v>124</v>
      </c>
      <c r="E196" s="217" t="s">
        <v>294</v>
      </c>
      <c r="F196" s="218" t="s">
        <v>295</v>
      </c>
      <c r="G196" s="219" t="s">
        <v>296</v>
      </c>
      <c r="H196" s="220">
        <v>18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41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128</v>
      </c>
      <c r="AT196" s="228" t="s">
        <v>124</v>
      </c>
      <c r="AU196" s="228" t="s">
        <v>86</v>
      </c>
      <c r="AY196" s="14" t="s">
        <v>122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84</v>
      </c>
      <c r="BK196" s="229">
        <f>ROUND(I196*H196,2)</f>
        <v>0</v>
      </c>
      <c r="BL196" s="14" t="s">
        <v>128</v>
      </c>
      <c r="BM196" s="228" t="s">
        <v>297</v>
      </c>
    </row>
    <row r="197" s="2" customFormat="1">
      <c r="A197" s="35"/>
      <c r="B197" s="36"/>
      <c r="C197" s="37"/>
      <c r="D197" s="230" t="s">
        <v>130</v>
      </c>
      <c r="E197" s="37"/>
      <c r="F197" s="231" t="s">
        <v>298</v>
      </c>
      <c r="G197" s="37"/>
      <c r="H197" s="37"/>
      <c r="I197" s="232"/>
      <c r="J197" s="37"/>
      <c r="K197" s="37"/>
      <c r="L197" s="41"/>
      <c r="M197" s="233"/>
      <c r="N197" s="234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130</v>
      </c>
      <c r="AU197" s="14" t="s">
        <v>86</v>
      </c>
    </row>
    <row r="198" s="2" customFormat="1" ht="16.5" customHeight="1">
      <c r="A198" s="35"/>
      <c r="B198" s="36"/>
      <c r="C198" s="216" t="s">
        <v>299</v>
      </c>
      <c r="D198" s="216" t="s">
        <v>124</v>
      </c>
      <c r="E198" s="217" t="s">
        <v>300</v>
      </c>
      <c r="F198" s="218" t="s">
        <v>301</v>
      </c>
      <c r="G198" s="219" t="s">
        <v>127</v>
      </c>
      <c r="H198" s="220">
        <v>91.75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41</v>
      </c>
      <c r="O198" s="88"/>
      <c r="P198" s="226">
        <f>O198*H198</f>
        <v>0</v>
      </c>
      <c r="Q198" s="226">
        <v>0.0032200000000000002</v>
      </c>
      <c r="R198" s="226">
        <f>Q198*H198</f>
        <v>0.295435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128</v>
      </c>
      <c r="AT198" s="228" t="s">
        <v>124</v>
      </c>
      <c r="AU198" s="228" t="s">
        <v>86</v>
      </c>
      <c r="AY198" s="14" t="s">
        <v>122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84</v>
      </c>
      <c r="BK198" s="229">
        <f>ROUND(I198*H198,2)</f>
        <v>0</v>
      </c>
      <c r="BL198" s="14" t="s">
        <v>128</v>
      </c>
      <c r="BM198" s="228" t="s">
        <v>302</v>
      </c>
    </row>
    <row r="199" s="2" customFormat="1">
      <c r="A199" s="35"/>
      <c r="B199" s="36"/>
      <c r="C199" s="37"/>
      <c r="D199" s="230" t="s">
        <v>130</v>
      </c>
      <c r="E199" s="37"/>
      <c r="F199" s="231" t="s">
        <v>303</v>
      </c>
      <c r="G199" s="37"/>
      <c r="H199" s="37"/>
      <c r="I199" s="232"/>
      <c r="J199" s="37"/>
      <c r="K199" s="37"/>
      <c r="L199" s="41"/>
      <c r="M199" s="233"/>
      <c r="N199" s="234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130</v>
      </c>
      <c r="AU199" s="14" t="s">
        <v>86</v>
      </c>
    </row>
    <row r="200" s="2" customFormat="1" ht="16.5" customHeight="1">
      <c r="A200" s="35"/>
      <c r="B200" s="36"/>
      <c r="C200" s="216" t="s">
        <v>304</v>
      </c>
      <c r="D200" s="216" t="s">
        <v>124</v>
      </c>
      <c r="E200" s="217" t="s">
        <v>305</v>
      </c>
      <c r="F200" s="218" t="s">
        <v>306</v>
      </c>
      <c r="G200" s="219" t="s">
        <v>275</v>
      </c>
      <c r="H200" s="220">
        <v>1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41</v>
      </c>
      <c r="O200" s="88"/>
      <c r="P200" s="226">
        <f>O200*H200</f>
        <v>0</v>
      </c>
      <c r="Q200" s="226">
        <v>0.0032200000000000002</v>
      </c>
      <c r="R200" s="226">
        <f>Q200*H200</f>
        <v>0.0032200000000000002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128</v>
      </c>
      <c r="AT200" s="228" t="s">
        <v>124</v>
      </c>
      <c r="AU200" s="228" t="s">
        <v>86</v>
      </c>
      <c r="AY200" s="14" t="s">
        <v>122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84</v>
      </c>
      <c r="BK200" s="229">
        <f>ROUND(I200*H200,2)</f>
        <v>0</v>
      </c>
      <c r="BL200" s="14" t="s">
        <v>128</v>
      </c>
      <c r="BM200" s="228" t="s">
        <v>307</v>
      </c>
    </row>
    <row r="201" s="2" customFormat="1">
      <c r="A201" s="35"/>
      <c r="B201" s="36"/>
      <c r="C201" s="37"/>
      <c r="D201" s="230" t="s">
        <v>130</v>
      </c>
      <c r="E201" s="37"/>
      <c r="F201" s="231" t="s">
        <v>308</v>
      </c>
      <c r="G201" s="37"/>
      <c r="H201" s="37"/>
      <c r="I201" s="232"/>
      <c r="J201" s="37"/>
      <c r="K201" s="37"/>
      <c r="L201" s="41"/>
      <c r="M201" s="233"/>
      <c r="N201" s="234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130</v>
      </c>
      <c r="AU201" s="14" t="s">
        <v>86</v>
      </c>
    </row>
    <row r="202" s="2" customFormat="1" ht="33" customHeight="1">
      <c r="A202" s="35"/>
      <c r="B202" s="36"/>
      <c r="C202" s="216" t="s">
        <v>309</v>
      </c>
      <c r="D202" s="216" t="s">
        <v>124</v>
      </c>
      <c r="E202" s="217" t="s">
        <v>310</v>
      </c>
      <c r="F202" s="218" t="s">
        <v>311</v>
      </c>
      <c r="G202" s="219" t="s">
        <v>275</v>
      </c>
      <c r="H202" s="220">
        <v>1</v>
      </c>
      <c r="I202" s="221"/>
      <c r="J202" s="222">
        <f>ROUND(I202*H202,2)</f>
        <v>0</v>
      </c>
      <c r="K202" s="223"/>
      <c r="L202" s="41"/>
      <c r="M202" s="224" t="s">
        <v>1</v>
      </c>
      <c r="N202" s="225" t="s">
        <v>41</v>
      </c>
      <c r="O202" s="88"/>
      <c r="P202" s="226">
        <f>O202*H202</f>
        <v>0</v>
      </c>
      <c r="Q202" s="226">
        <v>0.0032200000000000002</v>
      </c>
      <c r="R202" s="226">
        <f>Q202*H202</f>
        <v>0.0032200000000000002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128</v>
      </c>
      <c r="AT202" s="228" t="s">
        <v>124</v>
      </c>
      <c r="AU202" s="228" t="s">
        <v>86</v>
      </c>
      <c r="AY202" s="14" t="s">
        <v>122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84</v>
      </c>
      <c r="BK202" s="229">
        <f>ROUND(I202*H202,2)</f>
        <v>0</v>
      </c>
      <c r="BL202" s="14" t="s">
        <v>128</v>
      </c>
      <c r="BM202" s="228" t="s">
        <v>312</v>
      </c>
    </row>
    <row r="203" s="2" customFormat="1">
      <c r="A203" s="35"/>
      <c r="B203" s="36"/>
      <c r="C203" s="37"/>
      <c r="D203" s="230" t="s">
        <v>130</v>
      </c>
      <c r="E203" s="37"/>
      <c r="F203" s="231" t="s">
        <v>313</v>
      </c>
      <c r="G203" s="37"/>
      <c r="H203" s="37"/>
      <c r="I203" s="232"/>
      <c r="J203" s="37"/>
      <c r="K203" s="37"/>
      <c r="L203" s="41"/>
      <c r="M203" s="233"/>
      <c r="N203" s="234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130</v>
      </c>
      <c r="AU203" s="14" t="s">
        <v>86</v>
      </c>
    </row>
    <row r="204" s="12" customFormat="1" ht="20.88" customHeight="1">
      <c r="A204" s="12"/>
      <c r="B204" s="200"/>
      <c r="C204" s="201"/>
      <c r="D204" s="202" t="s">
        <v>75</v>
      </c>
      <c r="E204" s="214" t="s">
        <v>314</v>
      </c>
      <c r="F204" s="214" t="s">
        <v>315</v>
      </c>
      <c r="G204" s="201"/>
      <c r="H204" s="201"/>
      <c r="I204" s="204"/>
      <c r="J204" s="215">
        <f>BK204</f>
        <v>0</v>
      </c>
      <c r="K204" s="201"/>
      <c r="L204" s="206"/>
      <c r="M204" s="207"/>
      <c r="N204" s="208"/>
      <c r="O204" s="208"/>
      <c r="P204" s="209">
        <f>SUM(P205:P206)</f>
        <v>0</v>
      </c>
      <c r="Q204" s="208"/>
      <c r="R204" s="209">
        <f>SUM(R205:R206)</f>
        <v>0</v>
      </c>
      <c r="S204" s="208"/>
      <c r="T204" s="210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1" t="s">
        <v>84</v>
      </c>
      <c r="AT204" s="212" t="s">
        <v>75</v>
      </c>
      <c r="AU204" s="212" t="s">
        <v>86</v>
      </c>
      <c r="AY204" s="211" t="s">
        <v>122</v>
      </c>
      <c r="BK204" s="213">
        <f>SUM(BK205:BK206)</f>
        <v>0</v>
      </c>
    </row>
    <row r="205" s="2" customFormat="1" ht="16.5" customHeight="1">
      <c r="A205" s="35"/>
      <c r="B205" s="36"/>
      <c r="C205" s="216" t="s">
        <v>316</v>
      </c>
      <c r="D205" s="216" t="s">
        <v>124</v>
      </c>
      <c r="E205" s="217" t="s">
        <v>317</v>
      </c>
      <c r="F205" s="218" t="s">
        <v>318</v>
      </c>
      <c r="G205" s="219" t="s">
        <v>134</v>
      </c>
      <c r="H205" s="220">
        <v>829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41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128</v>
      </c>
      <c r="AT205" s="228" t="s">
        <v>124</v>
      </c>
      <c r="AU205" s="228" t="s">
        <v>137</v>
      </c>
      <c r="AY205" s="14" t="s">
        <v>122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84</v>
      </c>
      <c r="BK205" s="229">
        <f>ROUND(I205*H205,2)</f>
        <v>0</v>
      </c>
      <c r="BL205" s="14" t="s">
        <v>128</v>
      </c>
      <c r="BM205" s="228" t="s">
        <v>319</v>
      </c>
    </row>
    <row r="206" s="2" customFormat="1">
      <c r="A206" s="35"/>
      <c r="B206" s="36"/>
      <c r="C206" s="37"/>
      <c r="D206" s="230" t="s">
        <v>130</v>
      </c>
      <c r="E206" s="37"/>
      <c r="F206" s="231" t="s">
        <v>320</v>
      </c>
      <c r="G206" s="37"/>
      <c r="H206" s="37"/>
      <c r="I206" s="232"/>
      <c r="J206" s="37"/>
      <c r="K206" s="37"/>
      <c r="L206" s="41"/>
      <c r="M206" s="233"/>
      <c r="N206" s="234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130</v>
      </c>
      <c r="AU206" s="14" t="s">
        <v>137</v>
      </c>
    </row>
    <row r="207" s="12" customFormat="1" ht="22.8" customHeight="1">
      <c r="A207" s="12"/>
      <c r="B207" s="200"/>
      <c r="C207" s="201"/>
      <c r="D207" s="202" t="s">
        <v>75</v>
      </c>
      <c r="E207" s="214" t="s">
        <v>321</v>
      </c>
      <c r="F207" s="214" t="s">
        <v>322</v>
      </c>
      <c r="G207" s="201"/>
      <c r="H207" s="201"/>
      <c r="I207" s="204"/>
      <c r="J207" s="215">
        <f>BK207</f>
        <v>0</v>
      </c>
      <c r="K207" s="201"/>
      <c r="L207" s="206"/>
      <c r="M207" s="207"/>
      <c r="N207" s="208"/>
      <c r="O207" s="208"/>
      <c r="P207" s="209">
        <f>SUM(P208:P221)</f>
        <v>0</v>
      </c>
      <c r="Q207" s="208"/>
      <c r="R207" s="209">
        <f>SUM(R208:R221)</f>
        <v>0</v>
      </c>
      <c r="S207" s="208"/>
      <c r="T207" s="210">
        <f>SUM(T208:T221)</f>
        <v>745.44839999999999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1" t="s">
        <v>84</v>
      </c>
      <c r="AT207" s="212" t="s">
        <v>75</v>
      </c>
      <c r="AU207" s="212" t="s">
        <v>84</v>
      </c>
      <c r="AY207" s="211" t="s">
        <v>122</v>
      </c>
      <c r="BK207" s="213">
        <f>SUM(BK208:BK221)</f>
        <v>0</v>
      </c>
    </row>
    <row r="208" s="2" customFormat="1" ht="33" customHeight="1">
      <c r="A208" s="35"/>
      <c r="B208" s="36"/>
      <c r="C208" s="216" t="s">
        <v>323</v>
      </c>
      <c r="D208" s="216" t="s">
        <v>124</v>
      </c>
      <c r="E208" s="217" t="s">
        <v>324</v>
      </c>
      <c r="F208" s="218" t="s">
        <v>325</v>
      </c>
      <c r="G208" s="219" t="s">
        <v>199</v>
      </c>
      <c r="H208" s="220">
        <v>324.108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41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128</v>
      </c>
      <c r="AT208" s="228" t="s">
        <v>124</v>
      </c>
      <c r="AU208" s="228" t="s">
        <v>86</v>
      </c>
      <c r="AY208" s="14" t="s">
        <v>122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84</v>
      </c>
      <c r="BK208" s="229">
        <f>ROUND(I208*H208,2)</f>
        <v>0</v>
      </c>
      <c r="BL208" s="14" t="s">
        <v>128</v>
      </c>
      <c r="BM208" s="228" t="s">
        <v>326</v>
      </c>
    </row>
    <row r="209" s="2" customFormat="1">
      <c r="A209" s="35"/>
      <c r="B209" s="36"/>
      <c r="C209" s="37"/>
      <c r="D209" s="230" t="s">
        <v>130</v>
      </c>
      <c r="E209" s="37"/>
      <c r="F209" s="231" t="s">
        <v>327</v>
      </c>
      <c r="G209" s="37"/>
      <c r="H209" s="37"/>
      <c r="I209" s="232"/>
      <c r="J209" s="37"/>
      <c r="K209" s="37"/>
      <c r="L209" s="41"/>
      <c r="M209" s="233"/>
      <c r="N209" s="234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130</v>
      </c>
      <c r="AU209" s="14" t="s">
        <v>86</v>
      </c>
    </row>
    <row r="210" s="2" customFormat="1" ht="21.75" customHeight="1">
      <c r="A210" s="35"/>
      <c r="B210" s="36"/>
      <c r="C210" s="216" t="s">
        <v>328</v>
      </c>
      <c r="D210" s="216" t="s">
        <v>124</v>
      </c>
      <c r="E210" s="217" t="s">
        <v>329</v>
      </c>
      <c r="F210" s="218" t="s">
        <v>330</v>
      </c>
      <c r="G210" s="219" t="s">
        <v>199</v>
      </c>
      <c r="H210" s="220">
        <v>324.108</v>
      </c>
      <c r="I210" s="221"/>
      <c r="J210" s="222">
        <f>ROUND(I210*H210,2)</f>
        <v>0</v>
      </c>
      <c r="K210" s="223"/>
      <c r="L210" s="41"/>
      <c r="M210" s="224" t="s">
        <v>1</v>
      </c>
      <c r="N210" s="225" t="s">
        <v>41</v>
      </c>
      <c r="O210" s="88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128</v>
      </c>
      <c r="AT210" s="228" t="s">
        <v>124</v>
      </c>
      <c r="AU210" s="228" t="s">
        <v>86</v>
      </c>
      <c r="AY210" s="14" t="s">
        <v>122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84</v>
      </c>
      <c r="BK210" s="229">
        <f>ROUND(I210*H210,2)</f>
        <v>0</v>
      </c>
      <c r="BL210" s="14" t="s">
        <v>128</v>
      </c>
      <c r="BM210" s="228" t="s">
        <v>331</v>
      </c>
    </row>
    <row r="211" s="2" customFormat="1">
      <c r="A211" s="35"/>
      <c r="B211" s="36"/>
      <c r="C211" s="37"/>
      <c r="D211" s="230" t="s">
        <v>130</v>
      </c>
      <c r="E211" s="37"/>
      <c r="F211" s="231" t="s">
        <v>332</v>
      </c>
      <c r="G211" s="37"/>
      <c r="H211" s="37"/>
      <c r="I211" s="232"/>
      <c r="J211" s="37"/>
      <c r="K211" s="37"/>
      <c r="L211" s="41"/>
      <c r="M211" s="233"/>
      <c r="N211" s="234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130</v>
      </c>
      <c r="AU211" s="14" t="s">
        <v>86</v>
      </c>
    </row>
    <row r="212" s="2" customFormat="1" ht="21.75" customHeight="1">
      <c r="A212" s="35"/>
      <c r="B212" s="36"/>
      <c r="C212" s="216" t="s">
        <v>333</v>
      </c>
      <c r="D212" s="216" t="s">
        <v>124</v>
      </c>
      <c r="E212" s="217" t="s">
        <v>334</v>
      </c>
      <c r="F212" s="218" t="s">
        <v>335</v>
      </c>
      <c r="G212" s="219" t="s">
        <v>199</v>
      </c>
      <c r="H212" s="220">
        <v>2916.9720000000002</v>
      </c>
      <c r="I212" s="221"/>
      <c r="J212" s="222">
        <f>ROUND(I212*H212,2)</f>
        <v>0</v>
      </c>
      <c r="K212" s="223"/>
      <c r="L212" s="41"/>
      <c r="M212" s="224" t="s">
        <v>1</v>
      </c>
      <c r="N212" s="225" t="s">
        <v>41</v>
      </c>
      <c r="O212" s="88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128</v>
      </c>
      <c r="AT212" s="228" t="s">
        <v>124</v>
      </c>
      <c r="AU212" s="228" t="s">
        <v>86</v>
      </c>
      <c r="AY212" s="14" t="s">
        <v>122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84</v>
      </c>
      <c r="BK212" s="229">
        <f>ROUND(I212*H212,2)</f>
        <v>0</v>
      </c>
      <c r="BL212" s="14" t="s">
        <v>128</v>
      </c>
      <c r="BM212" s="228" t="s">
        <v>336</v>
      </c>
    </row>
    <row r="213" s="2" customFormat="1">
      <c r="A213" s="35"/>
      <c r="B213" s="36"/>
      <c r="C213" s="37"/>
      <c r="D213" s="230" t="s">
        <v>130</v>
      </c>
      <c r="E213" s="37"/>
      <c r="F213" s="231" t="s">
        <v>337</v>
      </c>
      <c r="G213" s="37"/>
      <c r="H213" s="37"/>
      <c r="I213" s="232"/>
      <c r="J213" s="37"/>
      <c r="K213" s="37"/>
      <c r="L213" s="41"/>
      <c r="M213" s="233"/>
      <c r="N213" s="234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130</v>
      </c>
      <c r="AU213" s="14" t="s">
        <v>86</v>
      </c>
    </row>
    <row r="214" s="2" customFormat="1" ht="16.5" customHeight="1">
      <c r="A214" s="35"/>
      <c r="B214" s="36"/>
      <c r="C214" s="216" t="s">
        <v>338</v>
      </c>
      <c r="D214" s="216" t="s">
        <v>124</v>
      </c>
      <c r="E214" s="217" t="s">
        <v>339</v>
      </c>
      <c r="F214" s="218" t="s">
        <v>340</v>
      </c>
      <c r="G214" s="219" t="s">
        <v>199</v>
      </c>
      <c r="H214" s="220">
        <v>324.108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41</v>
      </c>
      <c r="O214" s="88"/>
      <c r="P214" s="226">
        <f>O214*H214</f>
        <v>0</v>
      </c>
      <c r="Q214" s="226">
        <v>0</v>
      </c>
      <c r="R214" s="226">
        <f>Q214*H214</f>
        <v>0</v>
      </c>
      <c r="S214" s="226">
        <v>2.2999999999999998</v>
      </c>
      <c r="T214" s="227">
        <f>S214*H214</f>
        <v>745.44839999999999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128</v>
      </c>
      <c r="AT214" s="228" t="s">
        <v>124</v>
      </c>
      <c r="AU214" s="228" t="s">
        <v>86</v>
      </c>
      <c r="AY214" s="14" t="s">
        <v>122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84</v>
      </c>
      <c r="BK214" s="229">
        <f>ROUND(I214*H214,2)</f>
        <v>0</v>
      </c>
      <c r="BL214" s="14" t="s">
        <v>128</v>
      </c>
      <c r="BM214" s="228" t="s">
        <v>341</v>
      </c>
    </row>
    <row r="215" s="2" customFormat="1">
      <c r="A215" s="35"/>
      <c r="B215" s="36"/>
      <c r="C215" s="37"/>
      <c r="D215" s="230" t="s">
        <v>130</v>
      </c>
      <c r="E215" s="37"/>
      <c r="F215" s="231" t="s">
        <v>342</v>
      </c>
      <c r="G215" s="37"/>
      <c r="H215" s="37"/>
      <c r="I215" s="232"/>
      <c r="J215" s="37"/>
      <c r="K215" s="37"/>
      <c r="L215" s="41"/>
      <c r="M215" s="233"/>
      <c r="N215" s="234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130</v>
      </c>
      <c r="AU215" s="14" t="s">
        <v>86</v>
      </c>
    </row>
    <row r="216" s="2" customFormat="1" ht="21.75" customHeight="1">
      <c r="A216" s="35"/>
      <c r="B216" s="36"/>
      <c r="C216" s="216" t="s">
        <v>343</v>
      </c>
      <c r="D216" s="216" t="s">
        <v>124</v>
      </c>
      <c r="E216" s="217" t="s">
        <v>344</v>
      </c>
      <c r="F216" s="218" t="s">
        <v>345</v>
      </c>
      <c r="G216" s="219" t="s">
        <v>199</v>
      </c>
      <c r="H216" s="220">
        <v>90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41</v>
      </c>
      <c r="O216" s="88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128</v>
      </c>
      <c r="AT216" s="228" t="s">
        <v>124</v>
      </c>
      <c r="AU216" s="228" t="s">
        <v>86</v>
      </c>
      <c r="AY216" s="14" t="s">
        <v>122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84</v>
      </c>
      <c r="BK216" s="229">
        <f>ROUND(I216*H216,2)</f>
        <v>0</v>
      </c>
      <c r="BL216" s="14" t="s">
        <v>128</v>
      </c>
      <c r="BM216" s="228" t="s">
        <v>346</v>
      </c>
    </row>
    <row r="217" s="2" customFormat="1">
      <c r="A217" s="35"/>
      <c r="B217" s="36"/>
      <c r="C217" s="37"/>
      <c r="D217" s="230" t="s">
        <v>130</v>
      </c>
      <c r="E217" s="37"/>
      <c r="F217" s="231" t="s">
        <v>347</v>
      </c>
      <c r="G217" s="37"/>
      <c r="H217" s="37"/>
      <c r="I217" s="232"/>
      <c r="J217" s="37"/>
      <c r="K217" s="37"/>
      <c r="L217" s="41"/>
      <c r="M217" s="233"/>
      <c r="N217" s="234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130</v>
      </c>
      <c r="AU217" s="14" t="s">
        <v>86</v>
      </c>
    </row>
    <row r="218" s="2" customFormat="1" ht="33" customHeight="1">
      <c r="A218" s="35"/>
      <c r="B218" s="36"/>
      <c r="C218" s="216" t="s">
        <v>348</v>
      </c>
      <c r="D218" s="216" t="s">
        <v>124</v>
      </c>
      <c r="E218" s="217" t="s">
        <v>349</v>
      </c>
      <c r="F218" s="218" t="s">
        <v>350</v>
      </c>
      <c r="G218" s="219" t="s">
        <v>199</v>
      </c>
      <c r="H218" s="220">
        <v>324.108</v>
      </c>
      <c r="I218" s="221"/>
      <c r="J218" s="222">
        <f>ROUND(I218*H218,2)</f>
        <v>0</v>
      </c>
      <c r="K218" s="223"/>
      <c r="L218" s="41"/>
      <c r="M218" s="224" t="s">
        <v>1</v>
      </c>
      <c r="N218" s="225" t="s">
        <v>41</v>
      </c>
      <c r="O218" s="88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128</v>
      </c>
      <c r="AT218" s="228" t="s">
        <v>124</v>
      </c>
      <c r="AU218" s="228" t="s">
        <v>86</v>
      </c>
      <c r="AY218" s="14" t="s">
        <v>122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84</v>
      </c>
      <c r="BK218" s="229">
        <f>ROUND(I218*H218,2)</f>
        <v>0</v>
      </c>
      <c r="BL218" s="14" t="s">
        <v>128</v>
      </c>
      <c r="BM218" s="228" t="s">
        <v>351</v>
      </c>
    </row>
    <row r="219" s="2" customFormat="1">
      <c r="A219" s="35"/>
      <c r="B219" s="36"/>
      <c r="C219" s="37"/>
      <c r="D219" s="230" t="s">
        <v>130</v>
      </c>
      <c r="E219" s="37"/>
      <c r="F219" s="231" t="s">
        <v>352</v>
      </c>
      <c r="G219" s="37"/>
      <c r="H219" s="37"/>
      <c r="I219" s="232"/>
      <c r="J219" s="37"/>
      <c r="K219" s="37"/>
      <c r="L219" s="41"/>
      <c r="M219" s="233"/>
      <c r="N219" s="234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130</v>
      </c>
      <c r="AU219" s="14" t="s">
        <v>86</v>
      </c>
    </row>
    <row r="220" s="2" customFormat="1" ht="21.75" customHeight="1">
      <c r="A220" s="35"/>
      <c r="B220" s="36"/>
      <c r="C220" s="216" t="s">
        <v>353</v>
      </c>
      <c r="D220" s="216" t="s">
        <v>124</v>
      </c>
      <c r="E220" s="217" t="s">
        <v>354</v>
      </c>
      <c r="F220" s="218" t="s">
        <v>355</v>
      </c>
      <c r="G220" s="219" t="s">
        <v>199</v>
      </c>
      <c r="H220" s="220">
        <v>324.108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41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128</v>
      </c>
      <c r="AT220" s="228" t="s">
        <v>124</v>
      </c>
      <c r="AU220" s="228" t="s">
        <v>86</v>
      </c>
      <c r="AY220" s="14" t="s">
        <v>122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84</v>
      </c>
      <c r="BK220" s="229">
        <f>ROUND(I220*H220,2)</f>
        <v>0</v>
      </c>
      <c r="BL220" s="14" t="s">
        <v>128</v>
      </c>
      <c r="BM220" s="228" t="s">
        <v>356</v>
      </c>
    </row>
    <row r="221" s="2" customFormat="1">
      <c r="A221" s="35"/>
      <c r="B221" s="36"/>
      <c r="C221" s="37"/>
      <c r="D221" s="230" t="s">
        <v>130</v>
      </c>
      <c r="E221" s="37"/>
      <c r="F221" s="231" t="s">
        <v>357</v>
      </c>
      <c r="G221" s="37"/>
      <c r="H221" s="37"/>
      <c r="I221" s="232"/>
      <c r="J221" s="37"/>
      <c r="K221" s="37"/>
      <c r="L221" s="41"/>
      <c r="M221" s="233"/>
      <c r="N221" s="234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130</v>
      </c>
      <c r="AU221" s="14" t="s">
        <v>86</v>
      </c>
    </row>
    <row r="222" s="12" customFormat="1" ht="22.8" customHeight="1">
      <c r="A222" s="12"/>
      <c r="B222" s="200"/>
      <c r="C222" s="201"/>
      <c r="D222" s="202" t="s">
        <v>75</v>
      </c>
      <c r="E222" s="214" t="s">
        <v>358</v>
      </c>
      <c r="F222" s="214" t="s">
        <v>359</v>
      </c>
      <c r="G222" s="201"/>
      <c r="H222" s="201"/>
      <c r="I222" s="204"/>
      <c r="J222" s="215">
        <f>BK222</f>
        <v>0</v>
      </c>
      <c r="K222" s="201"/>
      <c r="L222" s="206"/>
      <c r="M222" s="207"/>
      <c r="N222" s="208"/>
      <c r="O222" s="208"/>
      <c r="P222" s="209">
        <f>SUM(P223:P224)</f>
        <v>0</v>
      </c>
      <c r="Q222" s="208"/>
      <c r="R222" s="209">
        <f>SUM(R223:R224)</f>
        <v>0</v>
      </c>
      <c r="S222" s="208"/>
      <c r="T222" s="210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1" t="s">
        <v>84</v>
      </c>
      <c r="AT222" s="212" t="s">
        <v>75</v>
      </c>
      <c r="AU222" s="212" t="s">
        <v>84</v>
      </c>
      <c r="AY222" s="211" t="s">
        <v>122</v>
      </c>
      <c r="BK222" s="213">
        <f>SUM(BK223:BK224)</f>
        <v>0</v>
      </c>
    </row>
    <row r="223" s="2" customFormat="1" ht="16.5" customHeight="1">
      <c r="A223" s="35"/>
      <c r="B223" s="36"/>
      <c r="C223" s="216" t="s">
        <v>360</v>
      </c>
      <c r="D223" s="216" t="s">
        <v>124</v>
      </c>
      <c r="E223" s="217" t="s">
        <v>361</v>
      </c>
      <c r="F223" s="218" t="s">
        <v>362</v>
      </c>
      <c r="G223" s="219" t="s">
        <v>199</v>
      </c>
      <c r="H223" s="220">
        <v>444.04500000000002</v>
      </c>
      <c r="I223" s="221"/>
      <c r="J223" s="222">
        <f>ROUND(I223*H223,2)</f>
        <v>0</v>
      </c>
      <c r="K223" s="223"/>
      <c r="L223" s="41"/>
      <c r="M223" s="224" t="s">
        <v>1</v>
      </c>
      <c r="N223" s="225" t="s">
        <v>41</v>
      </c>
      <c r="O223" s="88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128</v>
      </c>
      <c r="AT223" s="228" t="s">
        <v>124</v>
      </c>
      <c r="AU223" s="228" t="s">
        <v>86</v>
      </c>
      <c r="AY223" s="14" t="s">
        <v>122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84</v>
      </c>
      <c r="BK223" s="229">
        <f>ROUND(I223*H223,2)</f>
        <v>0</v>
      </c>
      <c r="BL223" s="14" t="s">
        <v>128</v>
      </c>
      <c r="BM223" s="228" t="s">
        <v>363</v>
      </c>
    </row>
    <row r="224" s="2" customFormat="1">
      <c r="A224" s="35"/>
      <c r="B224" s="36"/>
      <c r="C224" s="37"/>
      <c r="D224" s="230" t="s">
        <v>130</v>
      </c>
      <c r="E224" s="37"/>
      <c r="F224" s="231" t="s">
        <v>364</v>
      </c>
      <c r="G224" s="37"/>
      <c r="H224" s="37"/>
      <c r="I224" s="232"/>
      <c r="J224" s="37"/>
      <c r="K224" s="37"/>
      <c r="L224" s="41"/>
      <c r="M224" s="246"/>
      <c r="N224" s="247"/>
      <c r="O224" s="248"/>
      <c r="P224" s="248"/>
      <c r="Q224" s="248"/>
      <c r="R224" s="248"/>
      <c r="S224" s="248"/>
      <c r="T224" s="24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130</v>
      </c>
      <c r="AU224" s="14" t="s">
        <v>86</v>
      </c>
    </row>
    <row r="225" s="2" customFormat="1" ht="6.96" customHeight="1">
      <c r="A225" s="35"/>
      <c r="B225" s="63"/>
      <c r="C225" s="64"/>
      <c r="D225" s="64"/>
      <c r="E225" s="64"/>
      <c r="F225" s="64"/>
      <c r="G225" s="64"/>
      <c r="H225" s="64"/>
      <c r="I225" s="64"/>
      <c r="J225" s="64"/>
      <c r="K225" s="64"/>
      <c r="L225" s="41"/>
      <c r="M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</row>
  </sheetData>
  <sheetProtection sheet="1" autoFilter="0" formatColumns="0" formatRows="0" objects="1" scenarios="1" spinCount="100000" saltValue="ak3xW9jONSEpjqC6qwRpj2Xbg5/olCWjEfJSKkNr+HUlBvxIyCmIypQKAYIiSY91dZxOjYrqh2TOpsTtrYdG7Q==" hashValue="DUhQl1uBQj05zu+NSqjJYzExjZpdg53c+O4IJRHivcoM12u1NNzK9V3w3LUDJW+cO2gfxlwtOUn+jofemT3oVA==" algorithmName="SHA-512" password="CC35"/>
  <autoFilter ref="C124:K22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Leska, ř.km 0,145-1,176, Dobšice, oprava koryta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365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7. 7. 2021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ROUND((SUM(BE118:BE138)),  2)</f>
        <v>0</v>
      </c>
      <c r="G33" s="35"/>
      <c r="H33" s="35"/>
      <c r="I33" s="152">
        <v>0.20999999999999999</v>
      </c>
      <c r="J33" s="151">
        <f>ROUND(((SUM(BE118:BE138))*I33),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ROUND((SUM(BF118:BF138)),  2)</f>
        <v>0</v>
      </c>
      <c r="G34" s="35"/>
      <c r="H34" s="35"/>
      <c r="I34" s="152">
        <v>0.14999999999999999</v>
      </c>
      <c r="J34" s="151">
        <f>ROUND(((SUM(BF118:BF138))*I34),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ROUND((SUM(BG118:BG138)),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ROUND((SUM(BH118:BH138)),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ROUND((SUM(BI118:BI138)),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Leska, ř.km 0,145-1,176, Dobšice, oprava koryta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VRN - Vedlejší rozpočtové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Dobšice</v>
      </c>
      <c r="G89" s="37"/>
      <c r="H89" s="37"/>
      <c r="I89" s="29" t="s">
        <v>22</v>
      </c>
      <c r="J89" s="76" t="str">
        <f>IF(J12="","",J12)</f>
        <v>7. 7. 2021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Povodí Moravy, s.p.</v>
      </c>
      <c r="G91" s="37"/>
      <c r="H91" s="37"/>
      <c r="I91" s="29" t="s">
        <v>30</v>
      </c>
      <c r="J91" s="33" t="str">
        <f>E21</f>
        <v>Ing. Adam Balažovič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VZD INVEST,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366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107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Leska, ř.km 0,145-1,176, Dobšice, oprava koryta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91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VRN - Vedlejší rozpočtové náklady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>Dobšice</v>
      </c>
      <c r="G112" s="37"/>
      <c r="H112" s="37"/>
      <c r="I112" s="29" t="s">
        <v>22</v>
      </c>
      <c r="J112" s="76" t="str">
        <f>IF(J12="","",J12)</f>
        <v>7. 7. 2021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>Povodí Moravy, s.p.</v>
      </c>
      <c r="G114" s="37"/>
      <c r="H114" s="37"/>
      <c r="I114" s="29" t="s">
        <v>30</v>
      </c>
      <c r="J114" s="33" t="str">
        <f>E21</f>
        <v>Ing. Adam Balažovič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7"/>
      <c r="E115" s="37"/>
      <c r="F115" s="24" t="str">
        <f>IF(E18="","",E18)</f>
        <v>Vyplň údaj</v>
      </c>
      <c r="G115" s="37"/>
      <c r="H115" s="37"/>
      <c r="I115" s="29" t="s">
        <v>33</v>
      </c>
      <c r="J115" s="33" t="str">
        <f>E24</f>
        <v>VZD INVEST, s.r.o.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108</v>
      </c>
      <c r="D117" s="191" t="s">
        <v>61</v>
      </c>
      <c r="E117" s="191" t="s">
        <v>57</v>
      </c>
      <c r="F117" s="191" t="s">
        <v>58</v>
      </c>
      <c r="G117" s="191" t="s">
        <v>109</v>
      </c>
      <c r="H117" s="191" t="s">
        <v>110</v>
      </c>
      <c r="I117" s="191" t="s">
        <v>111</v>
      </c>
      <c r="J117" s="192" t="s">
        <v>95</v>
      </c>
      <c r="K117" s="193" t="s">
        <v>112</v>
      </c>
      <c r="L117" s="194"/>
      <c r="M117" s="97" t="s">
        <v>1</v>
      </c>
      <c r="N117" s="98" t="s">
        <v>40</v>
      </c>
      <c r="O117" s="98" t="s">
        <v>113</v>
      </c>
      <c r="P117" s="98" t="s">
        <v>114</v>
      </c>
      <c r="Q117" s="98" t="s">
        <v>115</v>
      </c>
      <c r="R117" s="98" t="s">
        <v>116</v>
      </c>
      <c r="S117" s="98" t="s">
        <v>117</v>
      </c>
      <c r="T117" s="99" t="s">
        <v>118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119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0.0091800000000000007</v>
      </c>
      <c r="S118" s="101"/>
      <c r="T118" s="198">
        <f>T119</f>
        <v>0.17099999999999999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75</v>
      </c>
      <c r="AU118" s="14" t="s">
        <v>97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75</v>
      </c>
      <c r="E119" s="203" t="s">
        <v>120</v>
      </c>
      <c r="F119" s="203" t="s">
        <v>121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0.0091800000000000007</v>
      </c>
      <c r="S119" s="208"/>
      <c r="T119" s="210">
        <f>T120</f>
        <v>0.17099999999999999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148</v>
      </c>
      <c r="AT119" s="212" t="s">
        <v>75</v>
      </c>
      <c r="AU119" s="212" t="s">
        <v>76</v>
      </c>
      <c r="AY119" s="211" t="s">
        <v>122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75</v>
      </c>
      <c r="E120" s="214" t="s">
        <v>87</v>
      </c>
      <c r="F120" s="214" t="s">
        <v>88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SUM(P121:P138)</f>
        <v>0</v>
      </c>
      <c r="Q120" s="208"/>
      <c r="R120" s="209">
        <f>SUM(R121:R138)</f>
        <v>0.0091800000000000007</v>
      </c>
      <c r="S120" s="208"/>
      <c r="T120" s="210">
        <f>SUM(T121:T138)</f>
        <v>0.17099999999999999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148</v>
      </c>
      <c r="AT120" s="212" t="s">
        <v>75</v>
      </c>
      <c r="AU120" s="212" t="s">
        <v>84</v>
      </c>
      <c r="AY120" s="211" t="s">
        <v>122</v>
      </c>
      <c r="BK120" s="213">
        <f>SUM(BK121:BK138)</f>
        <v>0</v>
      </c>
    </row>
    <row r="121" s="2" customFormat="1" ht="66.75" customHeight="1">
      <c r="A121" s="35"/>
      <c r="B121" s="36"/>
      <c r="C121" s="216" t="s">
        <v>84</v>
      </c>
      <c r="D121" s="216" t="s">
        <v>124</v>
      </c>
      <c r="E121" s="217" t="s">
        <v>367</v>
      </c>
      <c r="F121" s="218" t="s">
        <v>368</v>
      </c>
      <c r="G121" s="219" t="s">
        <v>369</v>
      </c>
      <c r="H121" s="220">
        <v>1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41</v>
      </c>
      <c r="O121" s="88"/>
      <c r="P121" s="226">
        <f>O121*H121</f>
        <v>0</v>
      </c>
      <c r="Q121" s="226">
        <v>0.0010200000000000001</v>
      </c>
      <c r="R121" s="226">
        <f>Q121*H121</f>
        <v>0.0010200000000000001</v>
      </c>
      <c r="S121" s="226">
        <v>0.019</v>
      </c>
      <c r="T121" s="227">
        <f>S121*H121</f>
        <v>0.019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128</v>
      </c>
      <c r="AT121" s="228" t="s">
        <v>124</v>
      </c>
      <c r="AU121" s="228" t="s">
        <v>86</v>
      </c>
      <c r="AY121" s="14" t="s">
        <v>122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84</v>
      </c>
      <c r="BK121" s="229">
        <f>ROUND(I121*H121,2)</f>
        <v>0</v>
      </c>
      <c r="BL121" s="14" t="s">
        <v>128</v>
      </c>
      <c r="BM121" s="228" t="s">
        <v>370</v>
      </c>
    </row>
    <row r="122" s="2" customFormat="1">
      <c r="A122" s="35"/>
      <c r="B122" s="36"/>
      <c r="C122" s="37"/>
      <c r="D122" s="230" t="s">
        <v>130</v>
      </c>
      <c r="E122" s="37"/>
      <c r="F122" s="231" t="s">
        <v>368</v>
      </c>
      <c r="G122" s="37"/>
      <c r="H122" s="37"/>
      <c r="I122" s="232"/>
      <c r="J122" s="37"/>
      <c r="K122" s="37"/>
      <c r="L122" s="41"/>
      <c r="M122" s="233"/>
      <c r="N122" s="234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130</v>
      </c>
      <c r="AU122" s="14" t="s">
        <v>86</v>
      </c>
    </row>
    <row r="123" s="2" customFormat="1" ht="21.75" customHeight="1">
      <c r="A123" s="35"/>
      <c r="B123" s="36"/>
      <c r="C123" s="216" t="s">
        <v>86</v>
      </c>
      <c r="D123" s="216" t="s">
        <v>124</v>
      </c>
      <c r="E123" s="217" t="s">
        <v>371</v>
      </c>
      <c r="F123" s="218" t="s">
        <v>372</v>
      </c>
      <c r="G123" s="219" t="s">
        <v>369</v>
      </c>
      <c r="H123" s="220">
        <v>1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41</v>
      </c>
      <c r="O123" s="88"/>
      <c r="P123" s="226">
        <f>O123*H123</f>
        <v>0</v>
      </c>
      <c r="Q123" s="226">
        <v>0.0010200000000000001</v>
      </c>
      <c r="R123" s="226">
        <f>Q123*H123</f>
        <v>0.0010200000000000001</v>
      </c>
      <c r="S123" s="226">
        <v>0.019</v>
      </c>
      <c r="T123" s="227">
        <f>S123*H123</f>
        <v>0.019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128</v>
      </c>
      <c r="AT123" s="228" t="s">
        <v>124</v>
      </c>
      <c r="AU123" s="228" t="s">
        <v>86</v>
      </c>
      <c r="AY123" s="14" t="s">
        <v>122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84</v>
      </c>
      <c r="BK123" s="229">
        <f>ROUND(I123*H123,2)</f>
        <v>0</v>
      </c>
      <c r="BL123" s="14" t="s">
        <v>128</v>
      </c>
      <c r="BM123" s="228" t="s">
        <v>373</v>
      </c>
    </row>
    <row r="124" s="2" customFormat="1">
      <c r="A124" s="35"/>
      <c r="B124" s="36"/>
      <c r="C124" s="37"/>
      <c r="D124" s="230" t="s">
        <v>130</v>
      </c>
      <c r="E124" s="37"/>
      <c r="F124" s="231" t="s">
        <v>374</v>
      </c>
      <c r="G124" s="37"/>
      <c r="H124" s="37"/>
      <c r="I124" s="232"/>
      <c r="J124" s="37"/>
      <c r="K124" s="37"/>
      <c r="L124" s="41"/>
      <c r="M124" s="233"/>
      <c r="N124" s="234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130</v>
      </c>
      <c r="AU124" s="14" t="s">
        <v>86</v>
      </c>
    </row>
    <row r="125" s="2" customFormat="1" ht="33" customHeight="1">
      <c r="A125" s="35"/>
      <c r="B125" s="36"/>
      <c r="C125" s="216" t="s">
        <v>137</v>
      </c>
      <c r="D125" s="216" t="s">
        <v>124</v>
      </c>
      <c r="E125" s="217" t="s">
        <v>375</v>
      </c>
      <c r="F125" s="218" t="s">
        <v>376</v>
      </c>
      <c r="G125" s="219" t="s">
        <v>369</v>
      </c>
      <c r="H125" s="220">
        <v>1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41</v>
      </c>
      <c r="O125" s="88"/>
      <c r="P125" s="226">
        <f>O125*H125</f>
        <v>0</v>
      </c>
      <c r="Q125" s="226">
        <v>0.0010200000000000001</v>
      </c>
      <c r="R125" s="226">
        <f>Q125*H125</f>
        <v>0.0010200000000000001</v>
      </c>
      <c r="S125" s="226">
        <v>0.019</v>
      </c>
      <c r="T125" s="227">
        <f>S125*H125</f>
        <v>0.019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128</v>
      </c>
      <c r="AT125" s="228" t="s">
        <v>124</v>
      </c>
      <c r="AU125" s="228" t="s">
        <v>86</v>
      </c>
      <c r="AY125" s="14" t="s">
        <v>122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84</v>
      </c>
      <c r="BK125" s="229">
        <f>ROUND(I125*H125,2)</f>
        <v>0</v>
      </c>
      <c r="BL125" s="14" t="s">
        <v>128</v>
      </c>
      <c r="BM125" s="228" t="s">
        <v>377</v>
      </c>
    </row>
    <row r="126" s="2" customFormat="1">
      <c r="A126" s="35"/>
      <c r="B126" s="36"/>
      <c r="C126" s="37"/>
      <c r="D126" s="230" t="s">
        <v>130</v>
      </c>
      <c r="E126" s="37"/>
      <c r="F126" s="231" t="s">
        <v>378</v>
      </c>
      <c r="G126" s="37"/>
      <c r="H126" s="37"/>
      <c r="I126" s="232"/>
      <c r="J126" s="37"/>
      <c r="K126" s="37"/>
      <c r="L126" s="41"/>
      <c r="M126" s="233"/>
      <c r="N126" s="234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130</v>
      </c>
      <c r="AU126" s="14" t="s">
        <v>86</v>
      </c>
    </row>
    <row r="127" s="2" customFormat="1" ht="33" customHeight="1">
      <c r="A127" s="35"/>
      <c r="B127" s="36"/>
      <c r="C127" s="216" t="s">
        <v>128</v>
      </c>
      <c r="D127" s="216" t="s">
        <v>124</v>
      </c>
      <c r="E127" s="217" t="s">
        <v>379</v>
      </c>
      <c r="F127" s="218" t="s">
        <v>380</v>
      </c>
      <c r="G127" s="219" t="s">
        <v>369</v>
      </c>
      <c r="H127" s="220">
        <v>1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41</v>
      </c>
      <c r="O127" s="88"/>
      <c r="P127" s="226">
        <f>O127*H127</f>
        <v>0</v>
      </c>
      <c r="Q127" s="226">
        <v>0.0010200000000000001</v>
      </c>
      <c r="R127" s="226">
        <f>Q127*H127</f>
        <v>0.0010200000000000001</v>
      </c>
      <c r="S127" s="226">
        <v>0.019</v>
      </c>
      <c r="T127" s="227">
        <f>S127*H127</f>
        <v>0.019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128</v>
      </c>
      <c r="AT127" s="228" t="s">
        <v>124</v>
      </c>
      <c r="AU127" s="228" t="s">
        <v>86</v>
      </c>
      <c r="AY127" s="14" t="s">
        <v>122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84</v>
      </c>
      <c r="BK127" s="229">
        <f>ROUND(I127*H127,2)</f>
        <v>0</v>
      </c>
      <c r="BL127" s="14" t="s">
        <v>128</v>
      </c>
      <c r="BM127" s="228" t="s">
        <v>381</v>
      </c>
    </row>
    <row r="128" s="2" customFormat="1">
      <c r="A128" s="35"/>
      <c r="B128" s="36"/>
      <c r="C128" s="37"/>
      <c r="D128" s="230" t="s">
        <v>130</v>
      </c>
      <c r="E128" s="37"/>
      <c r="F128" s="231" t="s">
        <v>380</v>
      </c>
      <c r="G128" s="37"/>
      <c r="H128" s="37"/>
      <c r="I128" s="232"/>
      <c r="J128" s="37"/>
      <c r="K128" s="37"/>
      <c r="L128" s="41"/>
      <c r="M128" s="233"/>
      <c r="N128" s="234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130</v>
      </c>
      <c r="AU128" s="14" t="s">
        <v>86</v>
      </c>
    </row>
    <row r="129" s="2" customFormat="1" ht="44.25" customHeight="1">
      <c r="A129" s="35"/>
      <c r="B129" s="36"/>
      <c r="C129" s="216" t="s">
        <v>148</v>
      </c>
      <c r="D129" s="216" t="s">
        <v>124</v>
      </c>
      <c r="E129" s="217" t="s">
        <v>382</v>
      </c>
      <c r="F129" s="218" t="s">
        <v>383</v>
      </c>
      <c r="G129" s="219" t="s">
        <v>369</v>
      </c>
      <c r="H129" s="220">
        <v>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0.0010200000000000001</v>
      </c>
      <c r="R129" s="226">
        <f>Q129*H129</f>
        <v>0.0010200000000000001</v>
      </c>
      <c r="S129" s="226">
        <v>0.019</v>
      </c>
      <c r="T129" s="227">
        <f>S129*H129</f>
        <v>0.019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128</v>
      </c>
      <c r="AT129" s="228" t="s">
        <v>124</v>
      </c>
      <c r="AU129" s="228" t="s">
        <v>86</v>
      </c>
      <c r="AY129" s="14" t="s">
        <v>122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84</v>
      </c>
      <c r="BK129" s="229">
        <f>ROUND(I129*H129,2)</f>
        <v>0</v>
      </c>
      <c r="BL129" s="14" t="s">
        <v>128</v>
      </c>
      <c r="BM129" s="228" t="s">
        <v>384</v>
      </c>
    </row>
    <row r="130" s="2" customFormat="1">
      <c r="A130" s="35"/>
      <c r="B130" s="36"/>
      <c r="C130" s="37"/>
      <c r="D130" s="230" t="s">
        <v>130</v>
      </c>
      <c r="E130" s="37"/>
      <c r="F130" s="231" t="s">
        <v>385</v>
      </c>
      <c r="G130" s="37"/>
      <c r="H130" s="37"/>
      <c r="I130" s="232"/>
      <c r="J130" s="37"/>
      <c r="K130" s="37"/>
      <c r="L130" s="41"/>
      <c r="M130" s="233"/>
      <c r="N130" s="23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130</v>
      </c>
      <c r="AU130" s="14" t="s">
        <v>86</v>
      </c>
    </row>
    <row r="131" s="2" customFormat="1" ht="44.25" customHeight="1">
      <c r="A131" s="35"/>
      <c r="B131" s="36"/>
      <c r="C131" s="216" t="s">
        <v>153</v>
      </c>
      <c r="D131" s="216" t="s">
        <v>124</v>
      </c>
      <c r="E131" s="217" t="s">
        <v>386</v>
      </c>
      <c r="F131" s="218" t="s">
        <v>387</v>
      </c>
      <c r="G131" s="219" t="s">
        <v>369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0.0010200000000000001</v>
      </c>
      <c r="R131" s="226">
        <f>Q131*H131</f>
        <v>0.0010200000000000001</v>
      </c>
      <c r="S131" s="226">
        <v>0.019</v>
      </c>
      <c r="T131" s="227">
        <f>S131*H131</f>
        <v>0.019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128</v>
      </c>
      <c r="AT131" s="228" t="s">
        <v>124</v>
      </c>
      <c r="AU131" s="228" t="s">
        <v>86</v>
      </c>
      <c r="AY131" s="14" t="s">
        <v>122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84</v>
      </c>
      <c r="BK131" s="229">
        <f>ROUND(I131*H131,2)</f>
        <v>0</v>
      </c>
      <c r="BL131" s="14" t="s">
        <v>128</v>
      </c>
      <c r="BM131" s="228" t="s">
        <v>388</v>
      </c>
    </row>
    <row r="132" s="2" customFormat="1">
      <c r="A132" s="35"/>
      <c r="B132" s="36"/>
      <c r="C132" s="37"/>
      <c r="D132" s="230" t="s">
        <v>130</v>
      </c>
      <c r="E132" s="37"/>
      <c r="F132" s="231" t="s">
        <v>387</v>
      </c>
      <c r="G132" s="37"/>
      <c r="H132" s="37"/>
      <c r="I132" s="232"/>
      <c r="J132" s="37"/>
      <c r="K132" s="37"/>
      <c r="L132" s="41"/>
      <c r="M132" s="233"/>
      <c r="N132" s="234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130</v>
      </c>
      <c r="AU132" s="14" t="s">
        <v>86</v>
      </c>
    </row>
    <row r="133" s="2" customFormat="1" ht="33" customHeight="1">
      <c r="A133" s="35"/>
      <c r="B133" s="36"/>
      <c r="C133" s="216" t="s">
        <v>158</v>
      </c>
      <c r="D133" s="216" t="s">
        <v>124</v>
      </c>
      <c r="E133" s="217" t="s">
        <v>389</v>
      </c>
      <c r="F133" s="218" t="s">
        <v>390</v>
      </c>
      <c r="G133" s="219" t="s">
        <v>275</v>
      </c>
      <c r="H133" s="220">
        <v>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0.0010200000000000001</v>
      </c>
      <c r="R133" s="226">
        <f>Q133*H133</f>
        <v>0.0010200000000000001</v>
      </c>
      <c r="S133" s="226">
        <v>0.019</v>
      </c>
      <c r="T133" s="227">
        <f>S133*H133</f>
        <v>0.019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128</v>
      </c>
      <c r="AT133" s="228" t="s">
        <v>124</v>
      </c>
      <c r="AU133" s="228" t="s">
        <v>86</v>
      </c>
      <c r="AY133" s="14" t="s">
        <v>122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128</v>
      </c>
      <c r="BM133" s="228" t="s">
        <v>391</v>
      </c>
    </row>
    <row r="134" s="2" customFormat="1">
      <c r="A134" s="35"/>
      <c r="B134" s="36"/>
      <c r="C134" s="37"/>
      <c r="D134" s="230" t="s">
        <v>130</v>
      </c>
      <c r="E134" s="37"/>
      <c r="F134" s="231" t="s">
        <v>392</v>
      </c>
      <c r="G134" s="37"/>
      <c r="H134" s="37"/>
      <c r="I134" s="232"/>
      <c r="J134" s="37"/>
      <c r="K134" s="37"/>
      <c r="L134" s="41"/>
      <c r="M134" s="233"/>
      <c r="N134" s="23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130</v>
      </c>
      <c r="AU134" s="14" t="s">
        <v>86</v>
      </c>
    </row>
    <row r="135" s="2" customFormat="1" ht="16.5" customHeight="1">
      <c r="A135" s="35"/>
      <c r="B135" s="36"/>
      <c r="C135" s="216" t="s">
        <v>163</v>
      </c>
      <c r="D135" s="216" t="s">
        <v>124</v>
      </c>
      <c r="E135" s="217" t="s">
        <v>393</v>
      </c>
      <c r="F135" s="218" t="s">
        <v>394</v>
      </c>
      <c r="G135" s="219" t="s">
        <v>369</v>
      </c>
      <c r="H135" s="220">
        <v>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0.0010200000000000001</v>
      </c>
      <c r="R135" s="226">
        <f>Q135*H135</f>
        <v>0.0010200000000000001</v>
      </c>
      <c r="S135" s="226">
        <v>0.019</v>
      </c>
      <c r="T135" s="227">
        <f>S135*H135</f>
        <v>0.019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128</v>
      </c>
      <c r="AT135" s="228" t="s">
        <v>124</v>
      </c>
      <c r="AU135" s="228" t="s">
        <v>86</v>
      </c>
      <c r="AY135" s="14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128</v>
      </c>
      <c r="BM135" s="228" t="s">
        <v>395</v>
      </c>
    </row>
    <row r="136" s="2" customFormat="1">
      <c r="A136" s="35"/>
      <c r="B136" s="36"/>
      <c r="C136" s="37"/>
      <c r="D136" s="230" t="s">
        <v>130</v>
      </c>
      <c r="E136" s="37"/>
      <c r="F136" s="231" t="s">
        <v>396</v>
      </c>
      <c r="G136" s="37"/>
      <c r="H136" s="37"/>
      <c r="I136" s="232"/>
      <c r="J136" s="37"/>
      <c r="K136" s="37"/>
      <c r="L136" s="41"/>
      <c r="M136" s="233"/>
      <c r="N136" s="234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130</v>
      </c>
      <c r="AU136" s="14" t="s">
        <v>86</v>
      </c>
    </row>
    <row r="137" s="2" customFormat="1" ht="21.75" customHeight="1">
      <c r="A137" s="35"/>
      <c r="B137" s="36"/>
      <c r="C137" s="216" t="s">
        <v>169</v>
      </c>
      <c r="D137" s="216" t="s">
        <v>124</v>
      </c>
      <c r="E137" s="217" t="s">
        <v>397</v>
      </c>
      <c r="F137" s="218" t="s">
        <v>398</v>
      </c>
      <c r="G137" s="219" t="s">
        <v>369</v>
      </c>
      <c r="H137" s="220">
        <v>1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0.0010200000000000001</v>
      </c>
      <c r="R137" s="226">
        <f>Q137*H137</f>
        <v>0.0010200000000000001</v>
      </c>
      <c r="S137" s="226">
        <v>0.019</v>
      </c>
      <c r="T137" s="227">
        <f>S137*H137</f>
        <v>0.019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128</v>
      </c>
      <c r="AT137" s="228" t="s">
        <v>124</v>
      </c>
      <c r="AU137" s="228" t="s">
        <v>86</v>
      </c>
      <c r="AY137" s="14" t="s">
        <v>122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128</v>
      </c>
      <c r="BM137" s="228" t="s">
        <v>399</v>
      </c>
    </row>
    <row r="138" s="2" customFormat="1">
      <c r="A138" s="35"/>
      <c r="B138" s="36"/>
      <c r="C138" s="37"/>
      <c r="D138" s="230" t="s">
        <v>130</v>
      </c>
      <c r="E138" s="37"/>
      <c r="F138" s="231" t="s">
        <v>400</v>
      </c>
      <c r="G138" s="37"/>
      <c r="H138" s="37"/>
      <c r="I138" s="232"/>
      <c r="J138" s="37"/>
      <c r="K138" s="37"/>
      <c r="L138" s="41"/>
      <c r="M138" s="246"/>
      <c r="N138" s="247"/>
      <c r="O138" s="248"/>
      <c r="P138" s="248"/>
      <c r="Q138" s="248"/>
      <c r="R138" s="248"/>
      <c r="S138" s="248"/>
      <c r="T138" s="24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130</v>
      </c>
      <c r="AU138" s="14" t="s">
        <v>86</v>
      </c>
    </row>
    <row r="139" s="2" customFormat="1" ht="6.96" customHeight="1">
      <c r="A139" s="35"/>
      <c r="B139" s="63"/>
      <c r="C139" s="64"/>
      <c r="D139" s="64"/>
      <c r="E139" s="64"/>
      <c r="F139" s="64"/>
      <c r="G139" s="64"/>
      <c r="H139" s="64"/>
      <c r="I139" s="64"/>
      <c r="J139" s="64"/>
      <c r="K139" s="64"/>
      <c r="L139" s="41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sheet="1" autoFilter="0" formatColumns="0" formatRows="0" objects="1" scenarios="1" spinCount="100000" saltValue="g19KSfTZlkh9g+fA7lPGtXxJYLd/PMSBESZnuf4ZSSCqt2i9KH4kGraUHV38EWVGxX1MfeT0vWHQVWr7naxXhA==" hashValue="ES6AmW414HDj9jCPaL98v+4BM7QE0E61pUTL/+VATmFzI+KGSusjMeX0qa4DHcaAKt56yTZLcg5nEOJ9jkF05Q==" algorithmName="SHA-512" password="CC35"/>
  <autoFilter ref="C117:K13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Vychodilova-NB\Vychodilova</dc:creator>
  <cp:lastModifiedBy>Vychodilova-NB\Vychodilova</cp:lastModifiedBy>
  <dcterms:created xsi:type="dcterms:W3CDTF">2021-10-24T13:14:50Z</dcterms:created>
  <dcterms:modified xsi:type="dcterms:W3CDTF">2021-10-24T13:14:55Z</dcterms:modified>
</cp:coreProperties>
</file>