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bookViews>
    <workbookView xWindow="65416" yWindow="65416" windowWidth="29040" windowHeight="15840" activeTab="0"/>
  </bookViews>
  <sheets>
    <sheet name="Rekapitulace stavby" sheetId="1" r:id="rId1"/>
    <sheet name="SO 01 - Úprava toku" sheetId="2" r:id="rId2"/>
    <sheet name="VON - Vedlejší a ostatní ..." sheetId="3" r:id="rId3"/>
    <sheet name="Seznam figur" sheetId="4" r:id="rId4"/>
    <sheet name="Pokyny pro vyplnění" sheetId="5" r:id="rId5"/>
  </sheets>
  <definedNames>
    <definedName name="_xlnm._FilterDatabase" localSheetId="1" hidden="1">'SO 01 - Úprava toku'!$C$87:$K$912</definedName>
    <definedName name="_xlnm._FilterDatabase" localSheetId="2" hidden="1">'VON - Vedlejší a ostatní ...'!$C$79:$K$130</definedName>
    <definedName name="_xlnm.Print_Area" localSheetId="4">'Pokyny pro vyplnění'!$B$2:$K$71,'Pokyny pro vyplnění'!$B$74:$K$118,'Pokyny pro vyplnění'!$B$121:$K$161,'Pokyny pro vyplnění'!$B$164:$K$218</definedName>
    <definedName name="_xlnm.Print_Area" localSheetId="0">'Rekapitulace stavby'!$D$4:$AO$36,'Rekapitulace stavby'!$C$42:$AQ$57</definedName>
    <definedName name="_xlnm.Print_Area" localSheetId="3">'Seznam figur'!$C$4:$G$478</definedName>
    <definedName name="_xlnm.Print_Area" localSheetId="1">'SO 01 - Úprava toku'!$C$4:$J$39,'SO 01 - Úprava toku'!$C$45:$J$69,'SO 01 - Úprava toku'!$C$75:$K$912</definedName>
    <definedName name="_xlnm.Print_Area" localSheetId="2">'VON - Vedlejší a ostatní ...'!$C$4:$J$39,'VON - Vedlejší a ostatní ...'!$C$45:$J$61,'VON - Vedlejší a ostatní ...'!$C$67:$K$130</definedName>
    <definedName name="_xlnm.Print_Titles" localSheetId="0">'Rekapitulace stavby'!$52:$52</definedName>
    <definedName name="_xlnm.Print_Titles" localSheetId="1">'SO 01 - Úprava toku'!$87:$87</definedName>
    <definedName name="_xlnm.Print_Titles" localSheetId="2">'VON - Vedlejší a ostatní ...'!$79:$79</definedName>
    <definedName name="_xlnm.Print_Titles" localSheetId="3">'Seznam figur'!$9:$9</definedName>
  </definedNames>
  <calcPr calcId="191029"/>
</workbook>
</file>

<file path=xl/sharedStrings.xml><?xml version="1.0" encoding="utf-8"?>
<sst xmlns="http://schemas.openxmlformats.org/spreadsheetml/2006/main" count="9373" uniqueCount="1588">
  <si>
    <t>Export Komplet</t>
  </si>
  <si>
    <t>VZ</t>
  </si>
  <si>
    <t>2.0</t>
  </si>
  <si>
    <t>ZAMOK</t>
  </si>
  <si>
    <t>False</t>
  </si>
  <si>
    <t>{80f23138-1a86-42a1-922f-a8bee07f6f74}</t>
  </si>
  <si>
    <t>0,01</t>
  </si>
  <si>
    <t>21</t>
  </si>
  <si>
    <t>15</t>
  </si>
  <si>
    <t>REKAPITULACE STAVBY</t>
  </si>
  <si>
    <t>v ---  níže se nacházejí doplnkové a pomocné údaje k sestavám  --- v</t>
  </si>
  <si>
    <t>Návod na vyplnění</t>
  </si>
  <si>
    <t>0,001</t>
  </si>
  <si>
    <t>Kód:</t>
  </si>
  <si>
    <t>19s_02_listnice</t>
  </si>
  <si>
    <t>Měnit lze pouze buňky se žlutým podbarvením!
1) v Rekapitulaci stavby vyplňte údaje o Uchazeči (přenesou se do ostatních sestav i v jiných listech)
2) na vybraných listech vyplňte v sestavě Soupis prací ceny u položek</t>
  </si>
  <si>
    <t>Stavba:</t>
  </si>
  <si>
    <t>VT Líštnice, Dolní Líštná, km 1,208 - 1,333, rekonstrukce PB opevnění</t>
  </si>
  <si>
    <t>KSO:</t>
  </si>
  <si>
    <t/>
  </si>
  <si>
    <t>CC-CZ:</t>
  </si>
  <si>
    <t>Místo:</t>
  </si>
  <si>
    <t>k. ú. Dolní Líštná</t>
  </si>
  <si>
    <t>Datum:</t>
  </si>
  <si>
    <t>1. 7. 2021</t>
  </si>
  <si>
    <t>Zadavatel:</t>
  </si>
  <si>
    <t>IČ:</t>
  </si>
  <si>
    <t>70890021</t>
  </si>
  <si>
    <t>Povodí Odry, státní podnik</t>
  </si>
  <si>
    <t>DIČ:</t>
  </si>
  <si>
    <t>CZ70890021</t>
  </si>
  <si>
    <t>Uchazeč:</t>
  </si>
  <si>
    <t>Vyplň údaj</t>
  </si>
  <si>
    <t>Projektant:</t>
  </si>
  <si>
    <t>02247267</t>
  </si>
  <si>
    <t xml:space="preserve">Golik VH, s. r. o. </t>
  </si>
  <si>
    <t>CZ02247267</t>
  </si>
  <si>
    <t>True</t>
  </si>
  <si>
    <t>Zpracovatel:</t>
  </si>
  <si>
    <t xml:space="preserve"> </t>
  </si>
  <si>
    <t>Poznámka:</t>
  </si>
  <si>
    <t>Veškeré v rozpočtu uvedené konstrukce a práce budou provedeny v souladu s Technickými podmínkami této DPS.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</si>
  <si>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</si>
  <si>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</si>
  <si>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</si>
  <si>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</si>
  <si>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</si>
  <si>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</si>
  <si>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</si>
  <si>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</si>
  <si>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</si>
  <si>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</si>
  <si>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</si>
  <si>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</si>
  <si>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</si>
  <si>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</si>
  <si>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</si>
  <si>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</si>
  <si>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</si>
  <si>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</si>
  <si>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</si>
  <si>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</si>
  <si>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</si>
  <si>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</si>
  <si>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</si>
  <si>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</si>
  <si>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</si>
  <si>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</si>
  <si>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</si>
  <si>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</si>
  <si>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</si>
  <si>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</si>
  <si>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</si>
  <si>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</si>
  <si>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</si>
  <si>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</si>
  <si>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</si>
  <si>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</si>
  <si>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</si>
  <si>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</si>
  <si>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</si>
  <si>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</si>
  <si>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Úprava toku</t>
  </si>
  <si>
    <t>STA</t>
  </si>
  <si>
    <t>1</t>
  </si>
  <si>
    <t>{e4af17d2-7716-4c21-8701-9f4a1f08ff96}</t>
  </si>
  <si>
    <t>2</t>
  </si>
  <si>
    <t>VON</t>
  </si>
  <si>
    <t>Vedlejší a ostatní náklady</t>
  </si>
  <si>
    <t>{23b9a16a-eaaf-4901-bd35-e1f20971327d}</t>
  </si>
  <si>
    <t>bour_prefa</t>
  </si>
  <si>
    <t>Bourání prefa prvků</t>
  </si>
  <si>
    <t>m3</t>
  </si>
  <si>
    <t>27,676</t>
  </si>
  <si>
    <t>bour_rucne</t>
  </si>
  <si>
    <t>Bourání ve výkopu ručně</t>
  </si>
  <si>
    <t>0,3</t>
  </si>
  <si>
    <t>KRYCÍ LIST SOUPISU PRACÍ</t>
  </si>
  <si>
    <t>bour_zakPB</t>
  </si>
  <si>
    <t>Bourání základu PB</t>
  </si>
  <si>
    <t>2,06</t>
  </si>
  <si>
    <t>geotextilie</t>
  </si>
  <si>
    <t>Geotextilie</t>
  </si>
  <si>
    <t>m2</t>
  </si>
  <si>
    <t>208</t>
  </si>
  <si>
    <t>hnojeni</t>
  </si>
  <si>
    <t>Hnojení</t>
  </si>
  <si>
    <t>t</t>
  </si>
  <si>
    <t>hrazky</t>
  </si>
  <si>
    <t>Násyp dočasných hrázek - jímek</t>
  </si>
  <si>
    <t>70,3</t>
  </si>
  <si>
    <t>Objekt:</t>
  </si>
  <si>
    <t>kacP_do200</t>
  </si>
  <si>
    <t>Kácení stromů postupné do prům. 200 mm</t>
  </si>
  <si>
    <t>kus</t>
  </si>
  <si>
    <t>6</t>
  </si>
  <si>
    <t>SO 01 - Úprava toku</t>
  </si>
  <si>
    <t>kacP_do300</t>
  </si>
  <si>
    <t>Kácení stromů postupné do prům. 300 mm</t>
  </si>
  <si>
    <t>5</t>
  </si>
  <si>
    <t>kacP_do400</t>
  </si>
  <si>
    <t>Kácení stromů postupné do prům. 400 mm</t>
  </si>
  <si>
    <t>kacP_do800</t>
  </si>
  <si>
    <t>Kácení stromů postupné do prům. 800 mm</t>
  </si>
  <si>
    <t>kacPS_do200</t>
  </si>
  <si>
    <t>Kácení stromů postupné se spouštěním do prům. 200 mm</t>
  </si>
  <si>
    <t>8</t>
  </si>
  <si>
    <t>kacPS_do300</t>
  </si>
  <si>
    <t>kacPS_do400</t>
  </si>
  <si>
    <t>Kácení stromů postupné se spouštěním do prům. 400 mm</t>
  </si>
  <si>
    <t>3</t>
  </si>
  <si>
    <t>kacPS_do600</t>
  </si>
  <si>
    <t>Kácení stromů postupné se spouštěním do prům. 600 mm</t>
  </si>
  <si>
    <t>kacS_do200</t>
  </si>
  <si>
    <t>Káceni stromů směrové do prům. 200 mm</t>
  </si>
  <si>
    <t>kacS_do300</t>
  </si>
  <si>
    <t>Káceni stromů směrové do prům. 300 mm</t>
  </si>
  <si>
    <t>4</t>
  </si>
  <si>
    <t>keř</t>
  </si>
  <si>
    <t>Výsadba keřů</t>
  </si>
  <si>
    <t>mulčování</t>
  </si>
  <si>
    <t>Mulčování kůrou</t>
  </si>
  <si>
    <t>nasyp</t>
  </si>
  <si>
    <t>Násyp se zhutněním</t>
  </si>
  <si>
    <t>174,195</t>
  </si>
  <si>
    <t>nedostatek_or</t>
  </si>
  <si>
    <t>Nedostatek ornice</t>
  </si>
  <si>
    <t>12,6</t>
  </si>
  <si>
    <t>odst_branky</t>
  </si>
  <si>
    <t>Odstranění branky</t>
  </si>
  <si>
    <t>odst_drat_plot</t>
  </si>
  <si>
    <t>Odstranění drátěného plotu</t>
  </si>
  <si>
    <t>m</t>
  </si>
  <si>
    <t>odstr_brany</t>
  </si>
  <si>
    <t>Odstranění brány v oplocení</t>
  </si>
  <si>
    <t>odstr_ker</t>
  </si>
  <si>
    <t>Odstranění křovin</t>
  </si>
  <si>
    <t>105</t>
  </si>
  <si>
    <t>odstr_parez1000</t>
  </si>
  <si>
    <t>Odstranění pařezů do prům. 1000 mm</t>
  </si>
  <si>
    <t>odstr_parez200</t>
  </si>
  <si>
    <t>Odstranění pařezů do prům. 200 mm</t>
  </si>
  <si>
    <t>45</t>
  </si>
  <si>
    <t>odstr_parez300</t>
  </si>
  <si>
    <t>Odstranění pařezů do prům. 300 mm</t>
  </si>
  <si>
    <t>12</t>
  </si>
  <si>
    <t>odstr_parez400</t>
  </si>
  <si>
    <t>Odstranění pařezů do prům. 400 mm</t>
  </si>
  <si>
    <t>odstr_parez500</t>
  </si>
  <si>
    <t>Odstranění pařezů do prům. 500 mm</t>
  </si>
  <si>
    <t>odstr_parez600</t>
  </si>
  <si>
    <t>Odstranění pařezů do prům. 600 mm</t>
  </si>
  <si>
    <t>odstr_parez800</t>
  </si>
  <si>
    <t>Odstranění pařezů do prům. 800 mm</t>
  </si>
  <si>
    <t>odstr_parez900</t>
  </si>
  <si>
    <t>Odstranění pařezů do prům. 900 mm</t>
  </si>
  <si>
    <t>odstr_ZB_sloup</t>
  </si>
  <si>
    <t>Odstranění ŽB sloupků oplocení</t>
  </si>
  <si>
    <t>22</t>
  </si>
  <si>
    <t>odtez_nanos</t>
  </si>
  <si>
    <t>Odtěžení nánosu</t>
  </si>
  <si>
    <t>47,1</t>
  </si>
  <si>
    <t>odvoz_parez1100</t>
  </si>
  <si>
    <t>odvoz_parez300</t>
  </si>
  <si>
    <t>Odvoz pařezů do prům. 300 mm</t>
  </si>
  <si>
    <t>57</t>
  </si>
  <si>
    <t>odvoz_parez500</t>
  </si>
  <si>
    <t>Odvoz pařezů do prům. 500 mm</t>
  </si>
  <si>
    <t>10</t>
  </si>
  <si>
    <t>odvoz_parez700</t>
  </si>
  <si>
    <t>Odvoz pařezů do prům. 700 mm</t>
  </si>
  <si>
    <t>odvoz_parez900</t>
  </si>
  <si>
    <t>Odvoz pařezů do prům. 900 mm</t>
  </si>
  <si>
    <t>odvoz_tr3</t>
  </si>
  <si>
    <t>Odklizení přebytku zeminy a nánosu v tř. 3</t>
  </si>
  <si>
    <t>569,548</t>
  </si>
  <si>
    <t>ohum_rov150</t>
  </si>
  <si>
    <t>Ohumusování v tl.150 mm v rovině</t>
  </si>
  <si>
    <t>268,905</t>
  </si>
  <si>
    <t>ohum_rov300</t>
  </si>
  <si>
    <t>Ohumusování v rovině v tl. 300 mm</t>
  </si>
  <si>
    <t>13</t>
  </si>
  <si>
    <t>ohum_svah150</t>
  </si>
  <si>
    <t>Ohumusování ve svahu v tl. 150 mm</t>
  </si>
  <si>
    <t>627,445</t>
  </si>
  <si>
    <t>REKAPITULACE ČLENĚNÍ SOUPISU PRACÍ</t>
  </si>
  <si>
    <t>ohumusování</t>
  </si>
  <si>
    <t>Ohumusování celkem</t>
  </si>
  <si>
    <t>896,35</t>
  </si>
  <si>
    <t>panelka</t>
  </si>
  <si>
    <t>Panelová komunikace</t>
  </si>
  <si>
    <t>294</t>
  </si>
  <si>
    <t>rzb_kam</t>
  </si>
  <si>
    <t>Rozebrání stávajícího opevnění</t>
  </si>
  <si>
    <t>59,3</t>
  </si>
  <si>
    <t>sejmuti_tl150</t>
  </si>
  <si>
    <t>Sejmutí humusu v tl. 150 mm</t>
  </si>
  <si>
    <t>734,35</t>
  </si>
  <si>
    <t>sejmuti_tl300</t>
  </si>
  <si>
    <t>Sejmutí kulturních vrstev v tl. 300 mm</t>
  </si>
  <si>
    <t>52</t>
  </si>
  <si>
    <t>sjezd</t>
  </si>
  <si>
    <t>Sjezdy do koryta</t>
  </si>
  <si>
    <t>33</t>
  </si>
  <si>
    <t>strom</t>
  </si>
  <si>
    <t>Výsadba stromů</t>
  </si>
  <si>
    <t>vykop_jam_tr3</t>
  </si>
  <si>
    <t>Výkop jam v tř. 3</t>
  </si>
  <si>
    <t>555,283</t>
  </si>
  <si>
    <t>vykop_ruc_tr3</t>
  </si>
  <si>
    <t>Výkop jak v tř. 3 ručně</t>
  </si>
  <si>
    <t>108,36</t>
  </si>
  <si>
    <t>Kód dílu - Popis</t>
  </si>
  <si>
    <t>Cena celkem [CZK]</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</si>
  <si>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</si>
  <si>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</si>
  <si>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</si>
  <si>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</si>
  <si>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</si>
  <si>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</si>
  <si>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</si>
  <si>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</si>
  <si>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</si>
  <si>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</si>
  <si>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</si>
  <si>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</si>
  <si>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</si>
  <si>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</si>
  <si>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</si>
  <si>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</si>
  <si>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</si>
  <si>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</si>
  <si>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</si>
  <si>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</si>
  <si>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</si>
  <si>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</si>
  <si>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</si>
  <si>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</si>
  <si>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</si>
  <si>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</si>
  <si>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</si>
  <si>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</si>
  <si>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111251202</t>
  </si>
  <si>
    <t>Odstranění křovin a stromů průměru kmene do 100 mm i s kořeny sklonu terénu přes 1:5 z celkové plochy přes 100 do 500 m2 strojně</t>
  </si>
  <si>
    <t>CS ÚRS 2021 02</t>
  </si>
  <si>
    <t>859379416</t>
  </si>
  <si>
    <t>PP</t>
  </si>
  <si>
    <t>Odstranění křovin a stromů s odstraněním kořenů strojně průměru kmene do 100 mm v rovině nebo ve svahu sklonu terénu přes 1:5, při celkové ploše přes 100 do 500 m2</t>
  </si>
  <si>
    <t>Online PSC</t>
  </si>
  <si>
    <t>https://podminky.urs.cz/item/CS_URS_2021_02/111251202</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</si>
  <si>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</si>
  <si>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</si>
  <si>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</si>
  <si>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Odstranění křovin a stromů průměru kmene do 100 mm i s kořeny</t>
  </si>
  <si>
    <t>1,5*1,0*70 "ks"</t>
  </si>
  <si>
    <t>112151111</t>
  </si>
  <si>
    <t>Směrové kácení stromů s rozřezáním a odvětvením D kmene přes 100 do 200 mm</t>
  </si>
  <si>
    <t>-1997564405</t>
  </si>
  <si>
    <t>Pokácení stromu směrové v celku s odřezáním kmene a s odvětvením průměru kmene přes 100 do 200 mm</t>
  </si>
  <si>
    <t>https://podminky.urs.cz/item/CS_URS_2021_02/112151111</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</si>
  <si>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</si>
  <si>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15 "viz přilohu B.2"</t>
  </si>
  <si>
    <t>112151112</t>
  </si>
  <si>
    <t>Směrové kácení stromů s rozřezáním a odvětvením D kmene přes 200 do 300 mm</t>
  </si>
  <si>
    <t>-1656559447</t>
  </si>
  <si>
    <t>Pokácení stromu směrové v celku s odřezáním kmene a s odvětvením průměru kmene přes 200 do 300 mm</t>
  </si>
  <si>
    <t>https://podminky.urs.cz/item/CS_URS_2021_02/112151112</t>
  </si>
  <si>
    <t>4 "viz přilohu B.2"</t>
  </si>
  <si>
    <t>112151311</t>
  </si>
  <si>
    <t>Kácení stromu bez postupného spouštění koruny a kmene D přes 0,1 do 0,2 m</t>
  </si>
  <si>
    <t>199923244</t>
  </si>
  <si>
    <t>Pokácení stromu postupné bez spouštění částí kmene a koruny o průměru na řezné ploše pařezu přes 100 do 200 mm</t>
  </si>
  <si>
    <t>https://podminky.urs.cz/item/CS_URS_2021_02/112151311</t>
  </si>
  <si>
    <t>6 "viz přilohu B.2"</t>
  </si>
  <si>
    <t>112151312</t>
  </si>
  <si>
    <t>Kácení stromu bez postupného spouštění koruny a kmene D přes 0,2 do 0,3 m</t>
  </si>
  <si>
    <t>1734745798</t>
  </si>
  <si>
    <t>Pokácení stromu postupné bez spouštění částí kmene a koruny o průměru na řezné ploše pařezu přes 200 do 300 mm</t>
  </si>
  <si>
    <t>https://podminky.urs.cz/item/CS_URS_2021_02/112151312</t>
  </si>
  <si>
    <t>5 "viz přilohu B.2"</t>
  </si>
  <si>
    <t>112151313</t>
  </si>
  <si>
    <t>Kácení stromu bez postupného spouštění koruny a kmene D přes 0,3 do 0,4 m</t>
  </si>
  <si>
    <t>2051341685</t>
  </si>
  <si>
    <t>Pokácení stromu postupné bez spouštění částí kmene a koruny o průměru na řezné ploše pařezu přes 300 do 400 mm</t>
  </si>
  <si>
    <t>https://podminky.urs.cz/item/CS_URS_2021_02/112151313</t>
  </si>
  <si>
    <t>1 "viz přilohu B.2"</t>
  </si>
  <si>
    <t>7</t>
  </si>
  <si>
    <t>112151317</t>
  </si>
  <si>
    <t>Kácení stromu bez postupného spouštění koruny a kmene D přes 0,7 do 0,8 m</t>
  </si>
  <si>
    <t>956362136</t>
  </si>
  <si>
    <t>Pokácení stromu postupné bez spouštění částí kmene a koruny o průměru na řezné ploše pařezu přes 700 do 800 mm</t>
  </si>
  <si>
    <t>https://podminky.urs.cz/item/CS_URS_2021_02/112151317</t>
  </si>
  <si>
    <t>112151351</t>
  </si>
  <si>
    <t>Kácení stromu s postupným spouštěním koruny a kmene D přes 0,1 do 0,2 m</t>
  </si>
  <si>
    <t>1519864937</t>
  </si>
  <si>
    <t>Pokácení stromu postupné se spouštěním částí kmene a koruny o průměru na řezné ploše pařezu přes 100 do 200 mm</t>
  </si>
  <si>
    <t>https://podminky.urs.cz/item/CS_URS_2021_02/112151351</t>
  </si>
  <si>
    <t>8 "viz přilohu B.2"</t>
  </si>
  <si>
    <t>9</t>
  </si>
  <si>
    <t>112151352</t>
  </si>
  <si>
    <t>Kácení stromu s postupným spouštěním koruny a kmene D přes 0,2 do 0,3 m</t>
  </si>
  <si>
    <t>-1552047389</t>
  </si>
  <si>
    <t>Pokácení stromu postupné se spouštěním částí kmene a koruny o průměru na řezné ploše pařezu přes 200 do 300 mm</t>
  </si>
  <si>
    <t>https://podminky.urs.cz/item/CS_URS_2021_02/112151352</t>
  </si>
  <si>
    <t>112151353</t>
  </si>
  <si>
    <t>Kácení stromu s postupným spouštěním koruny a kmene D přes 0,3 do 0,4 m</t>
  </si>
  <si>
    <t>1504616953</t>
  </si>
  <si>
    <t>Pokácení stromu postupné se spouštěním částí kmene a koruny o průměru na řezné ploše pařezu přes 300 do 400 mm</t>
  </si>
  <si>
    <t>https://podminky.urs.cz/item/CS_URS_2021_02/112151353</t>
  </si>
  <si>
    <t>3 "viz přilohu B.2"</t>
  </si>
  <si>
    <t>11</t>
  </si>
  <si>
    <t>112151355</t>
  </si>
  <si>
    <t>Kácení stromu s postupným spouštěním koruny a kmene D přes 0,5 do 0,6 m</t>
  </si>
  <si>
    <t>-1376436277</t>
  </si>
  <si>
    <t>Pokácení stromu postupné se spouštěním částí kmene a koruny o průměru na řezné ploše pařezu přes 500 do 600 mm</t>
  </si>
  <si>
    <t>https://podminky.urs.cz/item/CS_URS_2021_02/112151355</t>
  </si>
  <si>
    <t>112151513</t>
  </si>
  <si>
    <t>Řez a průklest stromů pomocí mobilní plošiny v přes 15 do 20 m</t>
  </si>
  <si>
    <t>-436991205</t>
  </si>
  <si>
    <t>Řez a průklest stromů pomocí mobilní plošiny výšky stromu přes 15 do 20 m</t>
  </si>
  <si>
    <t>https://podminky.urs.cz/item/CS_URS_2021_02/112151513</t>
  </si>
  <si>
    <t xml:space="preserve">Poznámka k souboru cen:
1. V cenách jsou započteny i náklady na:
a) zabezpečující opatření před padajícími větvemi,
b) odklizení částí větví na vzdálenost do 20 m se složením na hromady nebo naložením na dopravní prostředek.
2. V cenách nejsou započteny náklady na odvoz ani složení na skládku.
</t>
  </si>
  <si>
    <t>P</t>
  </si>
  <si>
    <t>Poznámka k položce:
Prořez větví (označené v PD 47a, 47b, 47c, 49, 72) odborným arboristou.</t>
  </si>
  <si>
    <t>Viz přílohu B a B.2</t>
  </si>
  <si>
    <t>5 "Stromy ponechané označené v PD 47a, 47b, 47c, 49, 72"</t>
  </si>
  <si>
    <t>112155215</t>
  </si>
  <si>
    <t>Štěpkování solitérních stromků a větví průměru kmene do 300 mm s naložením</t>
  </si>
  <si>
    <t>-991715342</t>
  </si>
  <si>
    <t>Štěpkování s naložením na dopravní prostředek a odvozem do 20 km stromků a větví solitérů, průměru kmene do 300 mm</t>
  </si>
  <si>
    <t>https://podminky.urs.cz/item/CS_URS_2021_02/112155215</t>
  </si>
  <si>
    <t>kacP_do200+kacPS_do200+kacS_do200</t>
  </si>
  <si>
    <t>kacP_do300+kacPS_do300+kacS_do300</t>
  </si>
  <si>
    <t>Součet</t>
  </si>
  <si>
    <t>14</t>
  </si>
  <si>
    <t>112155221</t>
  </si>
  <si>
    <t>Štěpkování solitérních stromků a větví průměru kmene přes 300 do 500 mm s naložením</t>
  </si>
  <si>
    <t>926399507</t>
  </si>
  <si>
    <t>Štěpkování s naložením na dopravní prostředek a odvozem do 20 km stromků a větví solitérů, průměru kmene přes 300 do 500 mm</t>
  </si>
  <si>
    <t>https://podminky.urs.cz/item/CS_URS_2021_02/112155221</t>
  </si>
  <si>
    <t>kacP_do400+kacPS_do400</t>
  </si>
  <si>
    <t>112155225</t>
  </si>
  <si>
    <t>Štěpkování solitérních stromků a větví průměru kmene přes 500 do 700 mm s naložením</t>
  </si>
  <si>
    <t>-912155514</t>
  </si>
  <si>
    <t>Štěpkování s naložením na dopravní prostředek a odvozem do 20 km stromků a větví solitérů, průměru kmene přes 500 do 700 mm</t>
  </si>
  <si>
    <t>https://podminky.urs.cz/item/CS_URS_2021_02/112155225</t>
  </si>
  <si>
    <t>16</t>
  </si>
  <si>
    <t>11215-R26</t>
  </si>
  <si>
    <t>Štěpkování solitérních stromků a větví průměru kmene přes 700 do 900 mm s naložením</t>
  </si>
  <si>
    <t>1026489227</t>
  </si>
  <si>
    <t>17</t>
  </si>
  <si>
    <t>112155315</t>
  </si>
  <si>
    <t>Štěpkování keřového porostu hustého s naložením</t>
  </si>
  <si>
    <t>1838703732</t>
  </si>
  <si>
    <t>Štěpkování s naložením na dopravní prostředek a odvozem do 20 km keřového porostu hustého</t>
  </si>
  <si>
    <t>https://podminky.urs.cz/item/CS_URS_2021_02/112155315</t>
  </si>
  <si>
    <t>odstr_ker*0,010</t>
  </si>
  <si>
    <t>18</t>
  </si>
  <si>
    <t>112201111</t>
  </si>
  <si>
    <t>Odstranění pařezů D do 0,2 m v rovině a svahu do 1:5 s odklizením do 20 m a zasypáním jámy</t>
  </si>
  <si>
    <t>-1084743905</t>
  </si>
  <si>
    <t>Odstranění pařezu v rovině nebo na svahu do 1:5 o průměru pařezu na řezné ploše do 200 mm</t>
  </si>
  <si>
    <t>https://podminky.urs.cz/item/CS_URS_2021_02/112201111</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</si>
  <si>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</si>
  <si>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45 "viz přílohu B.2"</t>
  </si>
  <si>
    <t>19</t>
  </si>
  <si>
    <t>112201112</t>
  </si>
  <si>
    <t>Odstranění pařezů D přes 0,2 do 0,3 m v rovině a svahu do 1:5 s odklizením do 20 m a zasypáním jámy</t>
  </si>
  <si>
    <t>776412522</t>
  </si>
  <si>
    <t>Odstranění pařezu v rovině nebo na svahu do 1:5 o průměru pařezu na řezné ploše přes 200 do 300 mm</t>
  </si>
  <si>
    <t>https://podminky.urs.cz/item/CS_URS_2021_02/112201112</t>
  </si>
  <si>
    <t>12 "viz přílohu B.2"</t>
  </si>
  <si>
    <t>20</t>
  </si>
  <si>
    <t>112201113</t>
  </si>
  <si>
    <t>Odstranění pařezů D přes 0,3 do 0,4 m v rovině a svahu do 1:5 s odklizením do 20 m a zasypáním jámy</t>
  </si>
  <si>
    <t>-728849463</t>
  </si>
  <si>
    <t>Odstranění pařezu v rovině nebo na svahu do 1:5 o průměru pařezu na řezné ploše přes 300 do 400 mm</t>
  </si>
  <si>
    <t>https://podminky.urs.cz/item/CS_URS_2021_02/112201113</t>
  </si>
  <si>
    <t>4 "viz přílohu B.2"</t>
  </si>
  <si>
    <t>112201114</t>
  </si>
  <si>
    <t>Odstranění pařezů D přes 0,4 do 0,5 m v rovině a svahu do 1:5 s odklizením do 20 m a zasypáním jámy</t>
  </si>
  <si>
    <t>-556444400</t>
  </si>
  <si>
    <t>Odstranění pařezu v rovině nebo na svahu do 1:5 o průměru pařezu na řezné ploše přes 400 do 500 mm</t>
  </si>
  <si>
    <t>https://podminky.urs.cz/item/CS_URS_2021_02/112201114</t>
  </si>
  <si>
    <t>6 "viz přílohu B.2"</t>
  </si>
  <si>
    <t>112201115</t>
  </si>
  <si>
    <t>Odstranění pařezů D přes 0,5 do 0,6 m v rovině a svahu do 1:5 s odklizením do 20 m a zasypáním jámy</t>
  </si>
  <si>
    <t>-235913684</t>
  </si>
  <si>
    <t>Odstranění pařezu v rovině nebo na svahu do 1:5 o průměru pařezu na řezné ploše přes 500 do 600 mm</t>
  </si>
  <si>
    <t>https://podminky.urs.cz/item/CS_URS_2021_02/112201115</t>
  </si>
  <si>
    <t>2 "viz přílohu B.2"</t>
  </si>
  <si>
    <t>23</t>
  </si>
  <si>
    <t>112201117</t>
  </si>
  <si>
    <t>Odstranění pařezů D přes 0,7 do 0,8 m v rovině a svahu do 1:5 s odklizením do 20 m a zasypáním jámy</t>
  </si>
  <si>
    <t>-730355562</t>
  </si>
  <si>
    <t>Odstranění pařezu v rovině nebo na svahu do 1:5 o průměru pařezu na řezné ploše přes 700 do 800 mm</t>
  </si>
  <si>
    <t>https://podminky.urs.cz/item/CS_URS_2021_02/112201117</t>
  </si>
  <si>
    <t>1 "viz přílohu B.2"</t>
  </si>
  <si>
    <t>24</t>
  </si>
  <si>
    <t>112201118</t>
  </si>
  <si>
    <t>Odstranění pařezů D přes 0,8 do 0,9 m v rovině a svahu do 1:5 s odklizením do 20 m a zasypáním jámy</t>
  </si>
  <si>
    <t>563688807</t>
  </si>
  <si>
    <t>Odstranění pařezu v rovině nebo na svahu do 1:5 o průměru pařezu na řezné ploše přes 800 do 900 mm</t>
  </si>
  <si>
    <t>https://podminky.urs.cz/item/CS_URS_2021_02/112201118</t>
  </si>
  <si>
    <t>25</t>
  </si>
  <si>
    <t>112201119</t>
  </si>
  <si>
    <t>Odstranění pařezů D přes 0,9 do 1,0 m v rovině a svahu do 1:5 s odklizením do 20 m a zasypáním jámy</t>
  </si>
  <si>
    <t>289844409</t>
  </si>
  <si>
    <t>Odstranění pařezu v rovině nebo na svahu do 1:5 o průměru pařezu na řezné ploše přes 900 do 1000 mm</t>
  </si>
  <si>
    <t>https://podminky.urs.cz/item/CS_URS_2021_02/112201119</t>
  </si>
  <si>
    <t>26</t>
  </si>
  <si>
    <t>113106242</t>
  </si>
  <si>
    <t>Rozebrání vozovek ze silničních dílců se spárami zalitými cementovou maltou strojně pl přes 200 m2</t>
  </si>
  <si>
    <t>1163690171</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</si>
  <si>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cementovou maltou</t>
  </si>
  <si>
    <t>https://podminky.urs.cz/item/CS_URS_2021_02/113106242</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</si>
  <si>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</si>
  <si>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27</t>
  </si>
  <si>
    <t>113107222</t>
  </si>
  <si>
    <t>Odstranění podkladu z kameniva drceného tl přes 100 do 200 mm strojně pl přes 200 m2</t>
  </si>
  <si>
    <t>-176967334</t>
  </si>
  <si>
    <t>Odstranění podkladů nebo krytů strojně plochy jednotlivě přes 200 m2 s přemístěním hmot na skládku na vzdálenost do 20 m nebo s naložením na dopravní prostředek z kameniva hrubého drceného, o tl. vrstvy přes 100 do 200 mm</t>
  </si>
  <si>
    <t>https://podminky.urs.cz/item/CS_URS_2021_02/113107222</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</si>
  <si>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</si>
  <si>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28</t>
  </si>
  <si>
    <t>113311121</t>
  </si>
  <si>
    <t>Odstranění geotextilií v komunikacích</t>
  </si>
  <si>
    <t>-1124261892</t>
  </si>
  <si>
    <t>Odstranění geosyntetik s uložením na vzdálenost do 20 m nebo naložením na dopravní prostředek geotextilie</t>
  </si>
  <si>
    <t>https://podminky.urs.cz/item/CS_URS_2021_02/113311121</t>
  </si>
  <si>
    <t xml:space="preserve">Poznámka k souboru cen:
1. V cenách -1111 až -1131 nejsou započteny náklady na odstranění vrstev uložených nad geosyntetikem.
2. V ceně -1141 jsou započteny i náklady odstranění zásypu buněk a krycí vrstvy tl. 100 mm.
</t>
  </si>
  <si>
    <t>29</t>
  </si>
  <si>
    <t>114203104</t>
  </si>
  <si>
    <t>Rozebrání záhozů a rovnanin na sucho</t>
  </si>
  <si>
    <t>-325291298</t>
  </si>
  <si>
    <t>Rozebrání dlažeb nebo záhozů s naložením na dopravní prostředek záhozů, rovnanin a soustřeďovacích staveb provedených na sucho</t>
  </si>
  <si>
    <t>https://podminky.urs.cz/item/CS_URS_2021_02/114203104</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</si>
  <si>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</si>
  <si>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Viz přílohu D.01_2.1, D.01_2.2, D.01_2.3</t>
  </si>
  <si>
    <t>59,30 "viz kubaturový list - Rozebrání stávajícího opevnění"</t>
  </si>
  <si>
    <t>30</t>
  </si>
  <si>
    <t>114203201</t>
  </si>
  <si>
    <t>Očištění lomového kamene nebo betonových tvárnic od hlíny nebo písku</t>
  </si>
  <si>
    <t>398384293</t>
  </si>
  <si>
    <t>Očištění lomového kamene nebo betonových tvárnic získaných při rozebrání dlažeb, záhozů, rovnanin a soustřeďovacích staveb od hlíny nebo písku</t>
  </si>
  <si>
    <t>https://podminky.urs.cz/item/CS_URS_2021_02/114203201</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</si>
  <si>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</si>
  <si>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0,50*rzb_kam "kámen pro opětovné použití"</t>
  </si>
  <si>
    <t>31</t>
  </si>
  <si>
    <t>114203301</t>
  </si>
  <si>
    <t>Třídění lomového kamene nebo betonových tvárnic podle druhu, velikosti nebo tvaru</t>
  </si>
  <si>
    <t>880472501</t>
  </si>
  <si>
    <t>Třídění lomového kamene nebo betonových tvárnic získaných při rozebrání dlažeb, záhozů, rovnanin a soustřeďovacích staveb podle druhu, velikosti nebo tvaru</t>
  </si>
  <si>
    <t>https://podminky.urs.cz/item/CS_URS_2021_02/114203301</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</si>
  <si>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</si>
  <si>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32</t>
  </si>
  <si>
    <t>114203401</t>
  </si>
  <si>
    <t>Srovnání lomového kamene nebo betonových tvárnic s přemístěním do 10 m</t>
  </si>
  <si>
    <t>-1965657636</t>
  </si>
  <si>
    <t>Srovnání lomového kamene nebo betonových tvárnic do měřitelných figur s přemístěním na vzdálenost do 10 m</t>
  </si>
  <si>
    <t>https://podminky.urs.cz/item/CS_URS_2021_02/114203401</t>
  </si>
  <si>
    <t xml:space="preserve">Poznámka k souboru cen:
1. Vzdálenost přemístění se určuje mezi těžištěm původní hromady a těžištěm měřitelné figury.
2. Množství jednotek se určí v m3 srovnaného lomového kamene nebo tvárnic do měřitelných figur.
</t>
  </si>
  <si>
    <t>114203409</t>
  </si>
  <si>
    <t>Příplatek přemístění ke srovnání lomového kamene nebo betonových tvárnic ZKD 10 m přes 10 m</t>
  </si>
  <si>
    <t>1276320695</t>
  </si>
  <si>
    <t>Srovnání lomového kamene nebo betonových tvárnic do měřitelných figur Příplatek k ceně za každých dalších i započatých 10 m</t>
  </si>
  <si>
    <t>https://podminky.urs.cz/item/CS_URS_2021_02/114203409</t>
  </si>
  <si>
    <t>34</t>
  </si>
  <si>
    <t>115001105</t>
  </si>
  <si>
    <t>Převedení vody potrubím DN přes 300 do 600</t>
  </si>
  <si>
    <t>-607216606</t>
  </si>
  <si>
    <t>Převedení vody potrubím průměru DN přes 300 do 600</t>
  </si>
  <si>
    <t>https://podminky.urs.cz/item/CS_URS_2021_02/115001105</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</si>
  <si>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hadice, těsnění po dobu provozu a opotřebení hmot,
b) podpěrné konstrukce dřevěné.
6. V ceně nejsou započteny náklady na nutné zemní práce; tyto se oceňují příslušnými cenami souborů cen této části.
</t>
  </si>
  <si>
    <t>Poznámka k položce:
Obtokové provizorní obtokové potrubím DN600. Potrubí bude zajištěno proti posunu do stavební jámy i v případě jeho naplnění vodou, návrh zajištění řeší zhotovitel.</t>
  </si>
  <si>
    <t>35</t>
  </si>
  <si>
    <t>11500-R20</t>
  </si>
  <si>
    <t>Dodávka, montáž a demontáž česlí na vtoku do potrubí převedení vody, vč. opatření proti vplutí ryb</t>
  </si>
  <si>
    <t>kpl.</t>
  </si>
  <si>
    <t>-424877474</t>
  </si>
  <si>
    <t xml:space="preserve">Dodávka, montáž a demontáž česlí na vtoku do potrubí převedení vody, vč. opatření proti vplutí ryb
Hrubé česle s roztečí česlic 15 - 20 cm, výška česlí nad dnem bude 1,3 m, délka česlové stěny s plnou výškou bude min 2,0 m, prostor mezi česlemi zabezpečen proti vplutí ryb např. pletivem s oky o rozměru max. 50 x 50 mm. </t>
  </si>
  <si>
    <t>36</t>
  </si>
  <si>
    <t>115101201</t>
  </si>
  <si>
    <t>Čerpání vody na dopravní výšku do 10 m průměrný přítok do 500 l/min</t>
  </si>
  <si>
    <t>hod</t>
  </si>
  <si>
    <t>-2037699177</t>
  </si>
  <si>
    <t>Čerpání vody na dopravní výšku do 10 m s uvažovaným průměrným přítokem do 500 l/min</t>
  </si>
  <si>
    <t>https://podminky.urs.cz/item/CS_URS_2021_02/115101201</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</si>
  <si>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</si>
  <si>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1 "místo"*8"h"*5"dnů"*4"týdny"*3"měsíce"</t>
  </si>
  <si>
    <t>37</t>
  </si>
  <si>
    <t>115101301</t>
  </si>
  <si>
    <t>Pohotovost čerpací soupravy pro dopravní výšku do 10 m přítok do 500 l/min</t>
  </si>
  <si>
    <t>den</t>
  </si>
  <si>
    <t>76423117</t>
  </si>
  <si>
    <t>Pohotovost záložní čerpací soupravy pro dopravní výšku do 10 m s uvažovaným průměrným přítokem do 500 l/min</t>
  </si>
  <si>
    <t>https://podminky.urs.cz/item/CS_URS_2021_02/115101301</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</si>
  <si>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</si>
  <si>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5"dnů"*4"týdny"*3"měsíce"</t>
  </si>
  <si>
    <t>38</t>
  </si>
  <si>
    <t>121151105</t>
  </si>
  <si>
    <t>Sejmutí ornice plochy do 100 m2 tl vrstvy přes 250 do 300 mm strojně</t>
  </si>
  <si>
    <t>1890556942</t>
  </si>
  <si>
    <t>Sejmutí ornice strojně při souvislé ploše do 100 m2, tl. vrstvy přes 250 do 300 mm</t>
  </si>
  <si>
    <t>https://podminky.urs.cz/item/CS_URS_2021_02/121151105</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</si>
  <si>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</si>
  <si>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Viz přílohu C.3</t>
  </si>
  <si>
    <t>52 "sejmutí kulturních vrstev v prostoru parcely č.p. 360 v tl. 30cm"</t>
  </si>
  <si>
    <t>39</t>
  </si>
  <si>
    <t>121151117</t>
  </si>
  <si>
    <t>Sejmutí ornice plochy do 500 m2 tl vrstvy přes 400 do 500 mm strojně</t>
  </si>
  <si>
    <t>-38420199</t>
  </si>
  <si>
    <t>Sejmutí ornice strojně při souvislé ploše přes 100 do 500 m2, tl. vrstvy přes 400 do 500 mm</t>
  </si>
  <si>
    <t>https://podminky.urs.cz/item/CS_URS_2021_02/121151117</t>
  </si>
  <si>
    <t>1028 "sejmutí humozních vrstev v tl. 15cm"</t>
  </si>
  <si>
    <t>-293,65 "odpočet staveništní komunikace"</t>
  </si>
  <si>
    <t>40</t>
  </si>
  <si>
    <t>122911113</t>
  </si>
  <si>
    <t>Odstranění vyfrézované dřevní hmoty hl do 0,2 m na svahu přes 1:2 do 1:1</t>
  </si>
  <si>
    <t>-1548617828</t>
  </si>
  <si>
    <t>Odstranění vyfrézované dřevní hmoty hloubky do 200 mm na svahu přes 1:2 do 1:1</t>
  </si>
  <si>
    <t>https://podminky.urs.cz/item/CS_URS_2021_02/122911113</t>
  </si>
  <si>
    <t xml:space="preserve">Poznámka k souboru cen:
1. V cenách jsou započteny i náklady na naložení dřevní drti promíchané se zeminou na dopravní prostředek, odvoz na vzdálenost do 20 km a její složení.
2. V cenách nejsou započteny náklady na:
a) uložení odpadu na skládku,
b) na zásyp jam po pařezech, tyto se oceňují souborem cen 174 11-11.. Zásyp jam po vyfrézovaných pařezech.
3. Ceny jsou určeny pro odstranění vyfrézované dřevní hmoty po odfrézování pařezů.
</t>
  </si>
  <si>
    <t>Odstranění pařezu odfrézováním ozn. V PD č. 70 (cca 5cm pod povrch terénu), šetrně v blízkosti STL plynu.</t>
  </si>
  <si>
    <t>0,5^2*pi/4</t>
  </si>
  <si>
    <t>41</t>
  </si>
  <si>
    <t>124253101</t>
  </si>
  <si>
    <t>Vykopávky pro koryta vodotečí v hornině třídy těžitelnosti I skupiny 3 objem do 1000 m3 strojně</t>
  </si>
  <si>
    <t>1424241205</t>
  </si>
  <si>
    <t>Vykopávky pro koryta vodotečí strojně v hornině třídy těžitelnosti I skupiny 3 přes 100 do 1 000 m3</t>
  </si>
  <si>
    <t>https://podminky.urs.cz/item/CS_URS_2021_02/124253101</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</si>
  <si>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V cenách jsou započteny i náklady na přehození výkopku na vzdálenost do 3 m nebo naložení na dopravní prostředek.
3. Ceny nelze použít pro:
a) vykopávky koryt vodotečí, které jsou dle projektu pod úrovní pracovní hladiny vody; tyto zemní práce se oceňují cenami souboru cen 127 . 5-.1 Vykopávky pod vodou strojně,
b) vykopávky koryt vodotečí v prostorách s rozepřeným nebo vzepřeným pažením; tyto zemní práce se oceňují cenami souboru cen 131 . 5-.20. Hloubení zapažených jam a zářezů části A 03 tohoto katalogu. Štětová stěna vzepřená nebo rozepřená se z hlediska ocenění považuje za vzepřené nebo rozepřené pažení,
c) vykopávky pod obrysem výkopu pro koryta vodotečí (pro opěrné zdi, patky, apod.); tyto zemní práce se oceňují podle své povahy cenami souboru cen 131 . 5-.20. Hloubení nezapažených jam, 131 . 5-.1. Hloubení zapažených jam, 132 . 5-.1. Hloubení rýh do 800 mm, 132 . 5-.2. Hloubení rýh do 2000 mm, 132 . 5 Hloubená vykopávka pod základy ručně 133 . 5- .10. Hloubení zapažených i nezapažených šachet části A03,
d) hloubení zatrubněných nebo zastropených koryt vodotečí; tyto práce se oceňují cenami souboru cen 123 . 5-.1 Vykopávky zářezů se šikmými stěnami pro podzemní vedení.
</t>
  </si>
  <si>
    <t>Odtežení nánosů v km 0.000 - 0.033</t>
  </si>
  <si>
    <t>157*0.3</t>
  </si>
  <si>
    <t>Mezisoučet</t>
  </si>
  <si>
    <t>Odtěžení dočasných hrázek</t>
  </si>
  <si>
    <t>0,40*hrazky "40% nad hladinou</t>
  </si>
  <si>
    <t>Odtěžení sjezdů do koryta</t>
  </si>
  <si>
    <t>42</t>
  </si>
  <si>
    <t>127751101</t>
  </si>
  <si>
    <t>Vykopávky pod vodou v hornině třídy těžitelnosti I a II skupiny 1 až 4 tl vrstvy do 0,5 m objem do 1000 m3 strojně</t>
  </si>
  <si>
    <t>-1563159490</t>
  </si>
  <si>
    <t>Vykopávky pod vodou strojně na hloubku do 5 m pod projektem stanovenou hladinou vody v horninách třídy těžitelnosti I a II skupiny 1 až 4, průměrné tloušťky projektované vrstvy do 0,50 m do 1 000 m3</t>
  </si>
  <si>
    <t>https://podminky.urs.cz/item/CS_URS_2021_02/127751101</t>
  </si>
  <si>
    <t>0,60*hrazky "odtěžení dočasných hrázek - 60% pod vodou"</t>
  </si>
  <si>
    <t>43</t>
  </si>
  <si>
    <t>129911121</t>
  </si>
  <si>
    <t>Bourání zdiva z betonu prostého neprokládaného v odkopávkách nebo prokopávkách ručně</t>
  </si>
  <si>
    <t>-150599075</t>
  </si>
  <si>
    <t>Bourání konstrukcí v odkopávkách a prokopávkách ručně s přemístěním suti na hromady na vzdálenost do 20 m nebo s naložením na dopravní prostředek z betonu prostého neprokládaného</t>
  </si>
  <si>
    <t>https://podminky.urs.cz/item/CS_URS_2021_02/129911121</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</si>
  <si>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
4. Ceny nelze použít pro bourání konstrukcí pod vodou; toto bourání se ocení individuálně.
5. Objem vybouraného materiálu pro přemístění se rovná objemu konstrukcí před rozbouráním.
6. Vzdálenost vodorovného přemístění se určuje od těžiště původní konstrukce do těžiště skládky.
</t>
  </si>
  <si>
    <t>Odbourání betonové konstrukce v prostoru výusti v km  0.031 ručními nástroji tak, aby nedošlo poškození výusti a kamenné zdi</t>
  </si>
  <si>
    <t>0,30*1,0*1,0</t>
  </si>
  <si>
    <t>44</t>
  </si>
  <si>
    <t>131213102</t>
  </si>
  <si>
    <t>Hloubení jam v nesoudržných horninách třídy těžitelnosti I skupiny 3 ručně</t>
  </si>
  <si>
    <t>1934991838</t>
  </si>
  <si>
    <t>Hloubení jam ručně zapažených i nezapažených s urovnáním dna do předepsaného profilu a spádu v hornině třídy těžitelnosti I skupiny 3 nesoudržných</t>
  </si>
  <si>
    <t>https://podminky.urs.cz/item/CS_URS_2021_02/131213102</t>
  </si>
  <si>
    <t xml:space="preserve">Poznámka k souboru cen:
1. V cenách jsou započteny i náklady na přehození výkopku na přilehlém terénu na vzdálenost do 3 m od okraje jámy nebo naložení na dopravní prostředek.
</t>
  </si>
  <si>
    <t>Kopaná sonda v km 0.030 v prostoru dolního konce záhozové patky pro ověření trasy a hloubky vodovodní přípojky.</t>
  </si>
  <si>
    <t>0.5*3.0*1.2</t>
  </si>
  <si>
    <t>Výkop v prostoru výusti DN400 v km 0.031</t>
  </si>
  <si>
    <t>1*0.5*1.0</t>
  </si>
  <si>
    <t>Výkop v dolním úseku v km 0.030 v prostoru plynovodního potrubí (do vzdálenosti 2.0m od plynovodního potrubí)</t>
  </si>
  <si>
    <t>3.2*2.0</t>
  </si>
  <si>
    <t>Výkop v prostoru výusti DN150 v km 0.073</t>
  </si>
  <si>
    <t>1.0*0.5*1.0</t>
  </si>
  <si>
    <t>Kopaná sonda v km 0.109 - ověření hloubky uložení prahu případné IS</t>
  </si>
  <si>
    <t>0.5*5.0*1.0</t>
  </si>
  <si>
    <t>Výkop v prostoru kořenu u záchovávaných stromů v km cca 0.096 - 0.111 (svah)</t>
  </si>
  <si>
    <t>3.3*15.0</t>
  </si>
  <si>
    <t>Výkop v prostoru plynovodního potrubí v km 0.113 (do vzdálenosti 2.0m od plynovodního potrubí)</t>
  </si>
  <si>
    <t>6.96*4.0-2.0*4.0</t>
  </si>
  <si>
    <t>Výkop v prostoru stromu v km 0.125</t>
  </si>
  <si>
    <t>1.5*6.0</t>
  </si>
  <si>
    <t xml:space="preserve">V prostoru lávky v km </t>
  </si>
  <si>
    <t>5.5*3.0</t>
  </si>
  <si>
    <t>Kopaná sonda pro zjištění úrovně založení spádového stupně v km 0.155</t>
  </si>
  <si>
    <t>1.3*0.7*2.0</t>
  </si>
  <si>
    <t>131251105</t>
  </si>
  <si>
    <t>Hloubení jam nezapažených v hornině třídy těžitelnosti I skupiny 3 objemu do 1000 m3 strojně</t>
  </si>
  <si>
    <t>-1561524897</t>
  </si>
  <si>
    <t>Hloubení nezapažených jam a zářezů strojně s urovnáním dna do předepsaného profilu a spádu v hornině třídy těžitelnosti I skupiny 3 přes 500 do 1 000 m3</t>
  </si>
  <si>
    <t>https://podminky.urs.cz/item/CS_URS_2021_02/131251105</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</si>
  <si>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</si>
  <si>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"viz kubaturový list - Rozebrání stávajícího opevnění" 680,755</t>
  </si>
  <si>
    <t>Solitérní kameny</t>
  </si>
  <si>
    <t>0.5*0.5*0.3*18"ks"</t>
  </si>
  <si>
    <t>Čerpací jímky</t>
  </si>
  <si>
    <t>4"ks"*1*1*1</t>
  </si>
  <si>
    <t>"odečtení stávajícího opevnění" -rzb_kam</t>
  </si>
  <si>
    <t>"Výkop v dolním úseku v km 0.030 v prostoru plynovodního potrubí (do vzdálenosti 2.0m od plynovodního potrubí)" -6,40</t>
  </si>
  <si>
    <t>"Kopaná sonda v km 0.109 - ověření hloubky uložení prahu případné IS" -2,50</t>
  </si>
  <si>
    <t>"Výkop v prostoru kořenu u záchovávaných stromů v km cca 0.096 - 0.111 (svah)" -49,50</t>
  </si>
  <si>
    <t>"Výkop v prostoru plynovodního potrubí v km 0.113 (do vzdálenosti 2.0m od plynovodního potrubí)" -19,84</t>
  </si>
  <si>
    <t>"Výkop v prostoru stromu v km 0.125" -9,00</t>
  </si>
  <si>
    <t>"V prostoru lávky" - 16,50</t>
  </si>
  <si>
    <t>"Kopaná sonda pro zjištění úrovně založení spádového stupně v km 0.155" -1,82</t>
  </si>
  <si>
    <t>"Sesuvy do výkopu (5%) z celkové kubatury výkopů" 34,0378</t>
  </si>
  <si>
    <t>46</t>
  </si>
  <si>
    <t>162201421</t>
  </si>
  <si>
    <t>Vodorovné přemístění pařezů do 1 km D přes 100 do 300 mm</t>
  </si>
  <si>
    <t>-945513421</t>
  </si>
  <si>
    <t>Vodorovné přemístění větví, kmenů nebo pařezů s naložením, složením a dopravou do 1000 m pařezů kmenů, průměru přes 100 do 300 mm</t>
  </si>
  <si>
    <t>https://podminky.urs.cz/item/CS_URS_2021_02/162201421</t>
  </si>
  <si>
    <t xml:space="preserve">Poznámka k souboru cen:
1. Průměr kmene i pařezu se měří v místě řezu.
2. Měrná jednotka kus je 1 strom.
</t>
  </si>
  <si>
    <t>47</t>
  </si>
  <si>
    <t>162201422</t>
  </si>
  <si>
    <t>Vodorovné přemístění pařezů do 1 km D přes 300 do 500 mm</t>
  </si>
  <si>
    <t>-657336205</t>
  </si>
  <si>
    <t>Vodorovné přemístění větví, kmenů nebo pařezů s naložením, složením a dopravou do 1000 m pařezů kmenů, průměru přes 300 do 500 mm</t>
  </si>
  <si>
    <t>https://podminky.urs.cz/item/CS_URS_2021_02/162201422</t>
  </si>
  <si>
    <t>48</t>
  </si>
  <si>
    <t>162201423</t>
  </si>
  <si>
    <t>Vodorovné přemístění pařezů do 1 km D přes 500 do 700 mm</t>
  </si>
  <si>
    <t>1715858886</t>
  </si>
  <si>
    <t>Vodorovné přemístění větví, kmenů nebo pařezů s naložením, složením a dopravou do 1000 m pařezů kmenů, průměru přes 500 do 700 mm</t>
  </si>
  <si>
    <t>https://podminky.urs.cz/item/CS_URS_2021_02/162201423</t>
  </si>
  <si>
    <t>49</t>
  </si>
  <si>
    <t>162201424</t>
  </si>
  <si>
    <t>Vodorovné přemístění pařezů do 1 km D přes 700 do 900 mm</t>
  </si>
  <si>
    <t>-1451117891</t>
  </si>
  <si>
    <t>Vodorovné přemístění větví, kmenů nebo pařezů s naložením, složením a dopravou do 1000 m pařezů kmenů, průměru přes 700 do 900 mm</t>
  </si>
  <si>
    <t>https://podminky.urs.cz/item/CS_URS_2021_02/162201424</t>
  </si>
  <si>
    <t>50</t>
  </si>
  <si>
    <t>162201520</t>
  </si>
  <si>
    <t>Vodorovné přemístění pařezů do 1 km D přes 900 do 1100 mm</t>
  </si>
  <si>
    <t>598622034</t>
  </si>
  <si>
    <t>Vodorovné přemístění větví, kmenů nebo pařezů s naložením, složením a dopravou do 1000 m pařezů kmenů, průměru přes 900 do 1100 mm</t>
  </si>
  <si>
    <t>https://podminky.urs.cz/item/CS_URS_2021_02/162201520</t>
  </si>
  <si>
    <t>51</t>
  </si>
  <si>
    <t>162301971</t>
  </si>
  <si>
    <t>Příplatek k vodorovnému přemístění pařezů D přes 100 do 300 mm ZKD 1 km</t>
  </si>
  <si>
    <t>756339411</t>
  </si>
  <si>
    <t>Vodorovné přemístění větví, kmenů nebo pařezů s naložením, složením a dopravou Příplatek k cenám za každých dalších i započatých 1000 m přes 1000 m pařezů kmenů, průměru přes 100 do 300 mm</t>
  </si>
  <si>
    <t>https://podminky.urs.cz/item/CS_URS_2021_02/162301971</t>
  </si>
  <si>
    <t>odvoz_parez300*19 "celkem do 20 km"</t>
  </si>
  <si>
    <t>162301972</t>
  </si>
  <si>
    <t>Příplatek k vodorovnému přemístění pařezů D přes 300 do 500 mm ZKD 1 km</t>
  </si>
  <si>
    <t>-1706067028</t>
  </si>
  <si>
    <t>Vodorovné přemístění větví, kmenů nebo pařezů s naložením, složením a dopravou Příplatek k cenám za každých dalších i započatých 1000 m přes 1000 m pařezů kmenů, průměru přes 300 do 500 mm</t>
  </si>
  <si>
    <t>https://podminky.urs.cz/item/CS_URS_2021_02/162301972</t>
  </si>
  <si>
    <t>odvoz_parez500*19 "celkem do 20 km"</t>
  </si>
  <si>
    <t>53</t>
  </si>
  <si>
    <t>162301973</t>
  </si>
  <si>
    <t>Příplatek k vodorovnému přemístění pařezů D přes 500 do 700 mm ZKD 1 km</t>
  </si>
  <si>
    <t>-1064552811</t>
  </si>
  <si>
    <t>Vodorovné přemístění větví, kmenů nebo pařezů s naložením, složením a dopravou Příplatek k cenám za každých dalších i započatých 1000 m přes 1000 m pařezů kmenů, průměru přes 500 do 700 mm</t>
  </si>
  <si>
    <t>https://podminky.urs.cz/item/CS_URS_2021_02/162301973</t>
  </si>
  <si>
    <t>odvoz_parez700*19 "celkem do 20 km"</t>
  </si>
  <si>
    <t>54</t>
  </si>
  <si>
    <t>162301974</t>
  </si>
  <si>
    <t>Příplatek k vodorovnému přemístění pařezů D přes 700 do 900 mm ZKD 1 km</t>
  </si>
  <si>
    <t>1050587163</t>
  </si>
  <si>
    <t>Vodorovné přemístění větví, kmenů nebo pařezů s naložením, složením a dopravou Příplatek k cenám za každých dalších i započatých 1000 m přes 1000 m pařezů kmenů, průměru přes 700 do 900 mm</t>
  </si>
  <si>
    <t>https://podminky.urs.cz/item/CS_URS_2021_02/162301974</t>
  </si>
  <si>
    <t>odvoz_parez900*19 "celkem do 20 km"</t>
  </si>
  <si>
    <t>55</t>
  </si>
  <si>
    <t>162301975</t>
  </si>
  <si>
    <t>Příplatek k vodorovnému přemístění pařezů D přes 900 do 1100 mm ZKD 1 km</t>
  </si>
  <si>
    <t>-1027266946</t>
  </si>
  <si>
    <t>Vodorovné přemístění větví, kmenů nebo pařezů s naložením, složením a dopravou Příplatek k cenám za každých dalších i započatých 1000 m přes 1000 m pařezů kmenů, průměru přes 900 do 1100 mm</t>
  </si>
  <si>
    <t>https://podminky.urs.cz/item/CS_URS_2021_02/162301975</t>
  </si>
  <si>
    <t>odvoz_parez1100*19 "celkem do 20 km"</t>
  </si>
  <si>
    <t>56</t>
  </si>
  <si>
    <t>16230-R06.1</t>
  </si>
  <si>
    <t>Nařezání kmenů po pokácených stromech na metry a přemístění do 20 km a složení</t>
  </si>
  <si>
    <t>-1080909887</t>
  </si>
  <si>
    <t>Nařezání kmenů po pokácených stromech na metry a přemístění do 20 km a složení.</t>
  </si>
  <si>
    <t>162351103</t>
  </si>
  <si>
    <t>Vodorovné přemístění přes 50 do 500 m výkopku/sypaniny z horniny třídy těžitelnosti I skupiny 1 až 3</t>
  </si>
  <si>
    <t>-1224547786</t>
  </si>
  <si>
    <t>Vodorovné přemístění výkopku nebo sypaniny po suchu na obvyklém dopravním prostředku, bez naložení výkopku, avšak se složením bez rozhrnutí z horniny třídy těžitelnosti I skupiny 1 až 3 na vzdálenost přes 50 do 500 m</t>
  </si>
  <si>
    <t>https://podminky.urs.cz/item/CS_URS_2021_02/162351103</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</si>
  <si>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</si>
  <si>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2*sejmuti_tl150*0,150 "přemístění na MD a zpět na místo rozprostření"</t>
  </si>
  <si>
    <t>2*sejmuti_tl300*0,300 "přemístění na MD a zpět na místo rozprostření"</t>
  </si>
  <si>
    <t>2*hrazky "přemístění zeminy do hrázek a zpět na MD"</t>
  </si>
  <si>
    <t>2*nasyp "přemístění na MD a zpět do násypu"</t>
  </si>
  <si>
    <t>58</t>
  </si>
  <si>
    <t>162751117</t>
  </si>
  <si>
    <t>Vodorovné přemístění přes 9 000 do 10000 m výkopku/sypaniny z horniny třídy těžitelnosti I skupiny 1 až 3</t>
  </si>
  <si>
    <t>176707034</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</si>
  <si>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</si>
  <si>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https://podminky.urs.cz/item/CS_URS_2021_02/162751117</t>
  </si>
  <si>
    <t>-nasyp</t>
  </si>
  <si>
    <t>59</t>
  </si>
  <si>
    <t>162751119</t>
  </si>
  <si>
    <t>Příplatek k vodorovnému přemístění výkopku/sypaniny z horniny třídy těžitelnosti I skupiny 1 až 3 ZKD 1000 m přes 10000 m</t>
  </si>
  <si>
    <t>2075854278</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</si>
  <si>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</si>
  <si>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https://podminky.urs.cz/item/CS_URS_2021_02/162751119</t>
  </si>
  <si>
    <t>odtez_nanos*10 "celkem do 20 km"</t>
  </si>
  <si>
    <t>60</t>
  </si>
  <si>
    <t>167151111</t>
  </si>
  <si>
    <t>Nakládání výkopku z hornin třídy těžitelnosti I skupiny 1 až 3 přes 100 m3</t>
  </si>
  <si>
    <t>1322945296</t>
  </si>
  <si>
    <t>Nakládání, skládání a překládání neulehlého výkopku nebo sypaniny strojně nakládání, množství přes 100 m3, z hornin třídy těžitelnosti I, skupiny 1 až 3</t>
  </si>
  <si>
    <t>https://podminky.urs.cz/item/CS_URS_2021_02/167151111</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</si>
  <si>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</si>
  <si>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hrazky "naložení na MD"</t>
  </si>
  <si>
    <t>nasyp "naložení na MD"</t>
  </si>
  <si>
    <t>sejmuti_tl150*0,150 "naložení na MD pro přemístění zpět na místo rozprostření"</t>
  </si>
  <si>
    <t>sejmuti_tl300*0,300 "naložení na MD pro přemístění zpět na místo rozprostření"</t>
  </si>
  <si>
    <t>61</t>
  </si>
  <si>
    <t>171151103</t>
  </si>
  <si>
    <t>Uložení sypaniny z hornin soudržných do násypů zhutněných strojně</t>
  </si>
  <si>
    <t>-1797859533</t>
  </si>
  <si>
    <t>Uložení sypanin do násypů strojně s rozprostřením sypaniny ve vrstvách a s hrubým urovnáním zhutněných z hornin soudržných jakékoliv třídy těžitelnosti</t>
  </si>
  <si>
    <t>https://podminky.urs.cz/item/CS_URS_2021_02/171151103</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</si>
  <si>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4. V cenách není započteno hutnění boků násypů. Toto hutnění se oceňuje cenami souboru cen 171 15-11 Hutnění boků násypů z hornin soudržných a sypkých.
</t>
  </si>
  <si>
    <t>Poznámka k položce:
Zhutnění min 95% PS.</t>
  </si>
  <si>
    <t>"viz kubaturový list - Rozebrání stávajícího opevnění" 163,075</t>
  </si>
  <si>
    <t>"Čerpací jímky" 4</t>
  </si>
  <si>
    <t>"Kopaná sonda v km 0.030 v prostoru dolního konce záhozové patky pro ověření trasy a hloubky vodovodní přípojky" 1,80</t>
  </si>
  <si>
    <t>"Výkop v prostoru výusti DN400 v km 0.031" 0,50</t>
  </si>
  <si>
    <t>"Výkop v prostoru výusti DN150 v km 0.073" 0,50</t>
  </si>
  <si>
    <t>"Kopaná sonda v km 0.109 - ověření hloubky uložení prahu případné IS" 2,50</t>
  </si>
  <si>
    <t>"Kopaná sonda pro zjištění úrovně založení spádového stupně v km 0.155" 1,82</t>
  </si>
  <si>
    <t>62</t>
  </si>
  <si>
    <t>171151131</t>
  </si>
  <si>
    <t>Uložení sypaniny z hornin nesoudržných a soudržných střídavě do násypů zhutněných strojně</t>
  </si>
  <si>
    <t>-606921289</t>
  </si>
  <si>
    <t>Uložení sypanin do násypů strojně s rozprostřením sypaniny ve vrstvách a s hrubým urovnáním zhutněných z hornin nesoudržných a soudržných střídavě ukládaných</t>
  </si>
  <si>
    <t>https://podminky.urs.cz/item/CS_URS_2021_02/171151131</t>
  </si>
  <si>
    <t>Násyp dočasného sjezdu do koryta - materiál z dovozu</t>
  </si>
  <si>
    <t>"Spodní úsek" 4*3</t>
  </si>
  <si>
    <t>"Horní úsek" 7*3</t>
  </si>
  <si>
    <t>63</t>
  </si>
  <si>
    <t>M</t>
  </si>
  <si>
    <t>10364100</t>
  </si>
  <si>
    <t>zemina pro terénní úpravy - tříděná</t>
  </si>
  <si>
    <t>-336741360</t>
  </si>
  <si>
    <t>https://podminky.urs.cz/item/CS_URS_2021_02/10364100</t>
  </si>
  <si>
    <t>Dovoz a pořízení zeminy pro sjezdy do koryta</t>
  </si>
  <si>
    <t>sjezd*1,8</t>
  </si>
  <si>
    <t>64</t>
  </si>
  <si>
    <t>171153101</t>
  </si>
  <si>
    <t>Zemní hrázky melioračních kanálů z horniny třídy těžitelnosti I a II skupiny 1 až 4</t>
  </si>
  <si>
    <t>-859002435</t>
  </si>
  <si>
    <t>Zemní hrázky přívodních a odpadních melioračních kanálů zhutňované po vrstvách tloušťky 200 mm s přemístěním sypaniny do 20 m nebo s jejím přehozením do 3 m z hornin třídy těžitelnosti I a II, skupiny 1 až 4</t>
  </si>
  <si>
    <t>https://podminky.urs.cz/item/CS_URS_2021_02/171153101</t>
  </si>
  <si>
    <t xml:space="preserve">Poznámka k souboru cen:
1. V ceně nejsou započteny náklady na úpravy pláně na koruně hrázek a na svahování na bocích hrázek; tyto zemní práce se oceňují cenami souborů cen 181 Úprava pláně vyrovnáním výškových rozdílů a 182 Svahování trvalých svahů do projektovaných profilů.
</t>
  </si>
  <si>
    <t>Uvažováno jako násyp ochranných hrázek v korytě toku</t>
  </si>
  <si>
    <t>Horní jímka</t>
  </si>
  <si>
    <t>10.5*2+(10.5+0)*(1.7*2)*0.5*2"ks"</t>
  </si>
  <si>
    <t>Spodní jímka</t>
  </si>
  <si>
    <t>4*2+(4+0)*(0.7*2)*0.5*2"ks"</t>
  </si>
  <si>
    <t>65</t>
  </si>
  <si>
    <t>171201231</t>
  </si>
  <si>
    <t>Poplatek za uložení zeminy a kamení na recyklační skládce (skládkovné) kód odpadu 17 05 04</t>
  </si>
  <si>
    <t>2032503829</t>
  </si>
  <si>
    <t>Poplatek za uložení stavebního odpadu na recyklační skládce (skládkovné) zeminy a kamení zatříděného do Katalogu odpadů pod kódem 17 05 04</t>
  </si>
  <si>
    <t>https://podminky.urs.cz/item/CS_URS_2021_02/171201231</t>
  </si>
  <si>
    <t xml:space="preserve">Poznámka k souboru cen:
1. Ceny uvedené v souboru cen je doporučeno upravit podle aktuálních cen místně příslušné skládky odpadů.
2. Uložení odpadů neuvedených v souboru cen se oceňuje individuálně.
</t>
  </si>
  <si>
    <t>odvoz_tr3*1,8</t>
  </si>
  <si>
    <t>66</t>
  </si>
  <si>
    <t>171251201</t>
  </si>
  <si>
    <t>Uložení sypaniny na skládky nebo meziskládky</t>
  </si>
  <si>
    <t>2108219888</t>
  </si>
  <si>
    <t>Uložení sypaniny na skládky nebo meziskládky bez hutnění s upravením uložené sypaniny do předepsaného tvaru</t>
  </si>
  <si>
    <t>https://podminky.urs.cz/item/CS_URS_2021_02/171251201</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</si>
  <si>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</si>
  <si>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sejmuti_tl150*0,150 "uložení na MD"</t>
  </si>
  <si>
    <t>sejmuti_tl300*0,300 "uložení na MD"</t>
  </si>
  <si>
    <t>hrazky "uložení zeminy po odtěžení hrázek zpět na MD"</t>
  </si>
  <si>
    <t>nasyp "uložení na MD"</t>
  </si>
  <si>
    <t>67</t>
  </si>
  <si>
    <t>17-R01</t>
  </si>
  <si>
    <t>Poplatek za uložení pařezů do pům. 300 mm na řízenou skládku</t>
  </si>
  <si>
    <t>-1590183281</t>
  </si>
  <si>
    <t>68</t>
  </si>
  <si>
    <t>17-R02</t>
  </si>
  <si>
    <t>Poplatek za uložení pařezů do pům. 500 mm na řízenou skládku</t>
  </si>
  <si>
    <t>884577163</t>
  </si>
  <si>
    <t>Poplatek za uložení pařezů pům. 300 - 500 mm na řízenou skládku</t>
  </si>
  <si>
    <t>69</t>
  </si>
  <si>
    <t>17-R03</t>
  </si>
  <si>
    <t>Poplatek za uložení pařezů do pům. 700 mm na řízenou skládku</t>
  </si>
  <si>
    <t>1613887204</t>
  </si>
  <si>
    <t>Poplatek za uložení pařezů pům. 500 - 700 mm na řízenou skládku</t>
  </si>
  <si>
    <t>70</t>
  </si>
  <si>
    <t>17-R04</t>
  </si>
  <si>
    <t>Poplatek za uložení pařezů do pům. 900 mm na řízenou skládku</t>
  </si>
  <si>
    <t>704394555</t>
  </si>
  <si>
    <t>Poplatek za uložení pařezů pům. 700 - 900 mm na řízenou skládku</t>
  </si>
  <si>
    <t>71</t>
  </si>
  <si>
    <t>17-R05</t>
  </si>
  <si>
    <t>Poplatek za uložení pařezů do pům. 1200 mm na řízenou skládku</t>
  </si>
  <si>
    <t>1358260741</t>
  </si>
  <si>
    <t>Poplatek za uložení pařezů pům. 900 - 1200 mm na řízenou skládku</t>
  </si>
  <si>
    <t>72</t>
  </si>
  <si>
    <t>17-R07</t>
  </si>
  <si>
    <t>Poplatek za uložení rozdrcené dřevní hmoty na řízenou skládku</t>
  </si>
  <si>
    <t>1640387178</t>
  </si>
  <si>
    <t>odstr_ker*0,010 *0,4</t>
  </si>
  <si>
    <t>(kacP_do200+kacPS_do200+kacS_do200)*0,040 *0,4</t>
  </si>
  <si>
    <t>(kacP_do300+kacPS_do300+kacS_do300)*0,050 *0,4</t>
  </si>
  <si>
    <t>(kacP_do400+kacPS_do400)*0,100 *0,4</t>
  </si>
  <si>
    <t>kacPS_do600*0,150 *0,4</t>
  </si>
  <si>
    <t>kacP_do800*0,200 *0,4</t>
  </si>
  <si>
    <t>73</t>
  </si>
  <si>
    <t>181351003</t>
  </si>
  <si>
    <t>Rozprostření ornice tl vrstvy do 200 mm pl do 100 m2 v rovině nebo ve svahu do 1:5 strojně</t>
  </si>
  <si>
    <t>1201859761</t>
  </si>
  <si>
    <t>Rozprostření a urovnání ornice v rovině nebo ve svahu sklonu do 1:5 strojně při souvislé ploše do 100 m2, tl. vrstvy do 200 mm</t>
  </si>
  <si>
    <t>https://podminky.urs.cz/item/CS_URS_2021_02/181351003</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</si>
  <si>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</si>
  <si>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0,30*ohumusování "30% v rovině"</t>
  </si>
  <si>
    <t>74</t>
  </si>
  <si>
    <t>181351005</t>
  </si>
  <si>
    <t>Rozprostření ornice tl vrstvy přes 250 do 300 mm pl do 100 m2 v rovině nebo ve svahu do 1:5 strojně</t>
  </si>
  <si>
    <t>-998806926</t>
  </si>
  <si>
    <t>Rozprostření a urovnání ornice v rovině nebo ve svahu sklonu do 1:5 strojně při souvislé ploše do 100 m2, tl. vrstvy přes 250 do 300 mm</t>
  </si>
  <si>
    <t>https://podminky.urs.cz/item/CS_URS_2021_02/181351005</t>
  </si>
  <si>
    <t>75</t>
  </si>
  <si>
    <t>10364101</t>
  </si>
  <si>
    <t>zemina pro terénní úpravy -  ornice</t>
  </si>
  <si>
    <t>-2030417804</t>
  </si>
  <si>
    <t>https://podminky.urs.cz/item/CS_URS_2021_02/10364101</t>
  </si>
  <si>
    <t>ohum_svah150*0,150</t>
  </si>
  <si>
    <t>ohum_rov150*0,150</t>
  </si>
  <si>
    <t>ohum_rov300*0,300</t>
  </si>
  <si>
    <t>-sejmuti_tl150*0,150</t>
  </si>
  <si>
    <t>-sejmuti_tl300*0,300</t>
  </si>
  <si>
    <t>nedostatek_or*1,6</t>
  </si>
  <si>
    <t>76</t>
  </si>
  <si>
    <t>181411121</t>
  </si>
  <si>
    <t>Založení lučního trávníku výsevem pl do 1000 m2 v rovině a ve svahu do 1:5</t>
  </si>
  <si>
    <t>521238215</t>
  </si>
  <si>
    <t>Založení trávníku na půdě předem připravené plochy do 1000 m2 výsevem včetně utažení lučního v rovině nebo na svahu do 1:5</t>
  </si>
  <si>
    <t>https://podminky.urs.cz/item/CS_URS_2021_02/181411121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</si>
  <si>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</si>
  <si>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77</t>
  </si>
  <si>
    <t>00572472</t>
  </si>
  <si>
    <t>osivo směs travní krajinná-rovinná</t>
  </si>
  <si>
    <t>kg</t>
  </si>
  <si>
    <t>-1967683118</t>
  </si>
  <si>
    <t>https://podminky.urs.cz/item/CS_URS_2021_02/00572472</t>
  </si>
  <si>
    <t>ohum_rov150*300/10000 "300 kg/ha"</t>
  </si>
  <si>
    <t>ohum_rov300*300/10000 "300 kg/ha"</t>
  </si>
  <si>
    <t>78</t>
  </si>
  <si>
    <t>181411123</t>
  </si>
  <si>
    <t>Založení lučního trávníku výsevem pl do 1000 m2 ve svahu přes 1:2 do 1:1</t>
  </si>
  <si>
    <t>-306663235</t>
  </si>
  <si>
    <t>Založení trávníku na půdě předem připravené plochy do 1000 m2 výsevem včetně utažení lučního na svahu přes 1:2 do 1:1</t>
  </si>
  <si>
    <t>https://podminky.urs.cz/item/CS_URS_2021_02/181411123</t>
  </si>
  <si>
    <t>79</t>
  </si>
  <si>
    <t>00572474</t>
  </si>
  <si>
    <t>osivo směs travní krajinná-svahová</t>
  </si>
  <si>
    <t>-1914878250</t>
  </si>
  <si>
    <t>https://podminky.urs.cz/item/CS_URS_2021_02/00572474</t>
  </si>
  <si>
    <t>ohum_svah150*300/10000 "300 kg/ha"</t>
  </si>
  <si>
    <t>80</t>
  </si>
  <si>
    <t>181951112</t>
  </si>
  <si>
    <t>Úprava pláně v hornině třídy těžitelnosti I skupiny 1 až 3 se zhutněním strojně</t>
  </si>
  <si>
    <t>621782076</t>
  </si>
  <si>
    <t>Úprava pláně vyrovnáním výškových rozdílů strojně v hornině třídy těžitelnosti I, skupiny 1 až 3 se zhutněním</t>
  </si>
  <si>
    <t>https://podminky.urs.cz/item/CS_URS_2021_02/181951112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</si>
  <si>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</si>
  <si>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81</t>
  </si>
  <si>
    <t>182351133</t>
  </si>
  <si>
    <t>Rozprostření ornice pl přes 500 m2 ve svahu nad 1:5 tl vrstvy do 200 mm strojně</t>
  </si>
  <si>
    <t>-1748009388</t>
  </si>
  <si>
    <t>Rozprostření a urovnání ornice ve svahu sklonu přes 1:5 strojně při souvislé ploše přes 500 m2, tl. vrstvy do 200 mm</t>
  </si>
  <si>
    <t>https://podminky.urs.cz/item/CS_URS_2021_02/182351133</t>
  </si>
  <si>
    <t>Viz přílohu D.01_1 a D.01_2.3</t>
  </si>
  <si>
    <t>"Celková plocha ohumusování" 1190</t>
  </si>
  <si>
    <t>"Odečtení staveništní komunikace" -293,65</t>
  </si>
  <si>
    <t>0,70*ohumusování "70% ve svahu"</t>
  </si>
  <si>
    <t>82</t>
  </si>
  <si>
    <t>183101113</t>
  </si>
  <si>
    <t>Hloubení jamek bez výměny půdy zeminy tř 1 až 4 obj přes 0,02 do 0,05 m3 v rovině a svahu do 1:5</t>
  </si>
  <si>
    <t>-2142662040</t>
  </si>
  <si>
    <t>Hloubení jamek pro vysazování rostlin v zemině tř.1 až 4 bez výměny půdy v rovině nebo na svahu do 1:5, objemu přes 0,02 do 0,05 m3</t>
  </si>
  <si>
    <t>https://podminky.urs.cz/item/CS_URS_2021_02/183101113</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</si>
  <si>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</si>
  <si>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83</t>
  </si>
  <si>
    <t>183101115</t>
  </si>
  <si>
    <t>Hloubení jamek bez výměny půdy zeminy tř 1 až 4 obj přes 0,125 do 0,4 m3 v rovině a svahu do 1:5</t>
  </si>
  <si>
    <t>2071179572</t>
  </si>
  <si>
    <t>Hloubení jamek pro vysazování rostlin v zemině tř.1 až 4 bez výměny půdy v rovině nebo na svahu do 1:5, objemu přes 0,125 do 0,40 m3</t>
  </si>
  <si>
    <t>https://podminky.urs.cz/item/CS_URS_2021_02/183101115</t>
  </si>
  <si>
    <t>84</t>
  </si>
  <si>
    <t>18410-R28</t>
  </si>
  <si>
    <t>Výsadba dřeviny s balem D přes 0,2 do 0,3 m do jamky se zalitím v rovině a svahu do 1:5 se zajištěním následné pětileté péče</t>
  </si>
  <si>
    <t>1141952273</t>
  </si>
  <si>
    <t>Výsadba dřeviny s balem do předem vyhloubené jamky se zalitím v rovině nebo na svahu do 1:5, při průměru balu přes 200 do 300 mm
Součástí položky je zajištěné následné pětileté péče dle požadavků OŽP.
Následná pětiletá péče podle § 9 odst. 1 zákona představuje především zálivku, odplevelování výsadbové mísy, výchovný řez, případně výměnu uhynulých dřevin a další péči prováděnou v souladu s normou ČSN 83 9051 Technologie vegetačních úprav v krajině – Rozvojová a udržovací péče o vegetační plochy.</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</si>
  <si>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</si>
  <si>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 xml:space="preserve">Poznámka k položce:
Náhradní výsadba (keř) kalina tušalaj, krušina olšová, bez černý, velikost sazenic cca 100 cm, kontejner 5 l. Keře budou zajištěny proti mechanickému poškození.
Výsadby budou provedeny odborně způsobilou osobou do ukončení stavby, v souladu s normami ČSN 83 9011, ČSN 83 9061, ČSN 73 3050, ČSN 73 6005, ČSN 83 9021, ČSN 83 9041, ČSN 83 906 a dle standardu Výsadba stromů SPPK A02 001:2013. </t>
  </si>
  <si>
    <t>5 "výsadba keřů"</t>
  </si>
  <si>
    <t>85</t>
  </si>
  <si>
    <t>R10.1</t>
  </si>
  <si>
    <t>dodávka keřů výška min. 100 cm, kontejner 5 l - kalina tušalaj</t>
  </si>
  <si>
    <t>-314993788</t>
  </si>
  <si>
    <t>86</t>
  </si>
  <si>
    <t>R10.2</t>
  </si>
  <si>
    <t>dodávka keřů výška min. 100 cm, kontejner 5 l - krušina olšová</t>
  </si>
  <si>
    <t>-1327090022</t>
  </si>
  <si>
    <t>87</t>
  </si>
  <si>
    <t>R10.3</t>
  </si>
  <si>
    <t>dodávka keřů výška min. 100 cm, kontejner 5 l - bez černý</t>
  </si>
  <si>
    <t>-1858287539</t>
  </si>
  <si>
    <t>88</t>
  </si>
  <si>
    <t>18410-R27</t>
  </si>
  <si>
    <t>Výsadba dřeviny s balem D přes 0,5 do 0,6 m do jamky se zalitím v rovině a svahu do 1:5 se zajištěním následné pětileté péče</t>
  </si>
  <si>
    <t>419298745</t>
  </si>
  <si>
    <t>Výsadba dřeviny s balem do předem vyhloubené jamky se zalitím v rovině nebo na svahu do 1:5, při průměru balu přes 500 do 600 mm
Součástí položky je zajištěné následné pětileté péče dle požadavků OŽP.
Následná pětiletá péče podle § 9 odst. 1 zákona představuje především zálivku, odplevelování výsadbové mísy, výchovný řez, případně výměnu uhynulých dřevin a další péči prováděnou v souladu s normou ČSN 83 9051 Technologie vegetačních úprav v krajině – Rozvojová a udržovací péče o vegetační plochy.</t>
  </si>
  <si>
    <t>Poznámka k položce:
Náhradní výsadba (strom) olše lepkavá (Alnus glutinosa) nebo javor mléč (Acer platanoides) o obvodu kmínku 14 – 16 cm. Strom bude ukotven 3 kůly s úvazky a kmínek budou zajištěny ochranným pletivem proti okusu zvěří a jinému mechanickému poškození. 
Výsadby budou provedeny odborně způsobilou osobou do ukončení stavby, v souladu s normami ČSN 83 9011, ČSN 83 9061, ČSN 73 3050, ČSN 73 6005, ČSN 83 9021, ČSN 83 9041, ČSN 83 906 a dle standardu Výsadba stromů SPPK A02 001:2013.</t>
  </si>
  <si>
    <t>1 "výsadba stromů"</t>
  </si>
  <si>
    <t>89</t>
  </si>
  <si>
    <t>R11</t>
  </si>
  <si>
    <t>dodávka vzrostlých stromků, OK 14/16 s balem - olše lepkavá (Alnus glutinosa) nebo javor mléč (Acer platanoides)</t>
  </si>
  <si>
    <t>-1603303373</t>
  </si>
  <si>
    <t>Poznámka k položce:
Ztratné pro dřeviny s balem 3 %.</t>
  </si>
  <si>
    <t>90</t>
  </si>
  <si>
    <t>184215133</t>
  </si>
  <si>
    <t>Ukotvení kmene dřevin třemi kůly D do 0,1 m dl přes 2 do 3 m</t>
  </si>
  <si>
    <t>-105861551</t>
  </si>
  <si>
    <t>Ukotvení dřeviny kůly třemi kůly, délky přes 2 do 3 m</t>
  </si>
  <si>
    <t>https://podminky.urs.cz/item/CS_URS_2021_02/184215133</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</si>
  <si>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</si>
  <si>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strom*1,03 "+3% úhyn po výsadvě"</t>
  </si>
  <si>
    <t>91</t>
  </si>
  <si>
    <t>R12</t>
  </si>
  <si>
    <t>dodávka kůlů délky 3,0 m</t>
  </si>
  <si>
    <t>-1919203764</t>
  </si>
  <si>
    <t>dodávka kůlů délky 3,0 m, vč. pomocného a spojovacího materiálu</t>
  </si>
  <si>
    <t>3*strom</t>
  </si>
  <si>
    <t>92</t>
  </si>
  <si>
    <t>184801121</t>
  </si>
  <si>
    <t>Ošetřování vysazených dřevin soliterních v rovině a svahu do 1:5</t>
  </si>
  <si>
    <t>928176466</t>
  </si>
  <si>
    <t>Ošetření vysazených dřevin solitérních v rovině nebo na svahu do 1:5</t>
  </si>
  <si>
    <t>https://podminky.urs.cz/item/CS_URS_2021_02/184801121</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</si>
  <si>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</si>
  <si>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93</t>
  </si>
  <si>
    <t>18480-R26</t>
  </si>
  <si>
    <t>Likvidace křídlatky - kompletní provedení</t>
  </si>
  <si>
    <t>-1535222001</t>
  </si>
  <si>
    <t>Likvidace křídlatky - kompletní provedení
Položka zahrnuje kompletní livnidaci křídlatky dle postupu uvedeného v technické zprávě.
Jedná se zejména o:
 - opakovaný postřik totálním systémovým herbicidem vč. jeho dodávky
 - pokosení křídlatky
 - přemístění na místo spálení
 - spálení pokosené křídlatky</t>
  </si>
  <si>
    <t>94</t>
  </si>
  <si>
    <t>184813121</t>
  </si>
  <si>
    <t>Ochrana dřevin před okusem ručně pletivem v rovině a svahu do 1:5</t>
  </si>
  <si>
    <t>1103289184</t>
  </si>
  <si>
    <t>Ochrana dřevin před okusem zvěří ručně v rovině nebo ve svahu do 1:5, pletivem, výšky do 2 m</t>
  </si>
  <si>
    <t>https://podminky.urs.cz/item/CS_URS_2021_02/184813121</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</si>
  <si>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</si>
  <si>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95</t>
  </si>
  <si>
    <t>31324806</t>
  </si>
  <si>
    <t>pletivo drátěné s šestihrannými oky Pz 50/1,0mm v 1m</t>
  </si>
  <si>
    <t>1282525116</t>
  </si>
  <si>
    <t>https://podminky.urs.cz/item/CS_URS_2021_02/31324806</t>
  </si>
  <si>
    <t>strom*0,50</t>
  </si>
  <si>
    <t>96</t>
  </si>
  <si>
    <t>184818245</t>
  </si>
  <si>
    <t>Ochrana kmene průměru přes 900 do 1100 mm bedněním výšky přes 2 do 3 m</t>
  </si>
  <si>
    <t>463752327</t>
  </si>
  <si>
    <t>Ochrana kmene bedněním před poškozením stavebním provozem zřízení včetně odstranění výšky bednění přes 2 do 3 m průměru kmene přes 900 do 1100 mm</t>
  </si>
  <si>
    <t>https://podminky.urs.cz/item/CS_URS_2021_02/184818245</t>
  </si>
  <si>
    <t>Poznámka k položce:
Zajištění stromů vypolštářovaným bedněním dle normy ČSN 83 9061. Kmen vypolštářovaným bedněním z fošen, vysokým nejméně 2 m. Ochranné zařízení je třeba připevnit bez poškození stromu. Nesmí být osazeno přímo na kořenové náběhy. Korunu je nutno chránit před poškozením stroji a vozidly, popřípadě vyvázat ohrožené větve vzhůru. Místa uvázání je nutno rovněž vypolštářovat).</t>
  </si>
  <si>
    <t>97</t>
  </si>
  <si>
    <t>184911431</t>
  </si>
  <si>
    <t>Mulčování rostlin kůrou tl přes 0,1 do 0,15 m v rovině a svahu do 1:5</t>
  </si>
  <si>
    <t>1478620269</t>
  </si>
  <si>
    <t>Mulčování vysazených rostlin mulčovací kůrou, tl. přes 100 do 150 mm v rovině nebo na svahu do 1:5</t>
  </si>
  <si>
    <t>https://podminky.urs.cz/item/CS_URS_2021_02/184911431</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</si>
  <si>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</si>
  <si>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1,0*1,0*keř</t>
  </si>
  <si>
    <t>98</t>
  </si>
  <si>
    <t>103911000</t>
  </si>
  <si>
    <t>kůra mulčovací VL</t>
  </si>
  <si>
    <t>1961397382</t>
  </si>
  <si>
    <t>https://podminky.urs.cz/item/CS_URS_2021_02/103911000</t>
  </si>
  <si>
    <t>0,15*mulčování</t>
  </si>
  <si>
    <t>99</t>
  </si>
  <si>
    <t>184-R14</t>
  </si>
  <si>
    <t>Ochrana keřů proti mechanickému poškození, vč. dodávky materiálu</t>
  </si>
  <si>
    <t>96912398</t>
  </si>
  <si>
    <t>100</t>
  </si>
  <si>
    <t>185802114</t>
  </si>
  <si>
    <t>Hnojení půdy umělým hnojivem k jednotlivým rostlinám v rovině a svahu do 1:5</t>
  </si>
  <si>
    <t>188267692</t>
  </si>
  <si>
    <t>Hnojení půdy nebo trávníku v rovině nebo na svahu do 1:5 umělým hnojivem s rozdělením k jednotlivým rostlinám</t>
  </si>
  <si>
    <t>https://podminky.urs.cz/item/CS_URS_2021_02/185802114</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</si>
  <si>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</si>
  <si>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0,25*strom/1000</t>
  </si>
  <si>
    <t>0,25*keř/1000</t>
  </si>
  <si>
    <t>101</t>
  </si>
  <si>
    <t>25191155</t>
  </si>
  <si>
    <t>hnojivo průmyslové</t>
  </si>
  <si>
    <t>331298649</t>
  </si>
  <si>
    <t>https://podminky.urs.cz/item/CS_URS_2021_02/25191155</t>
  </si>
  <si>
    <t>hnojeni*1000</t>
  </si>
  <si>
    <t>102</t>
  </si>
  <si>
    <t>185803111</t>
  </si>
  <si>
    <t>Ošetření trávníku shrabáním v rovině a svahu do 1:5</t>
  </si>
  <si>
    <t>-1173658459</t>
  </si>
  <si>
    <t>Ošetření trávníku jednorázové v rovině nebo na svahu do 1:5</t>
  </si>
  <si>
    <t>https://podminky.urs.cz/item/CS_URS_2021_02/185803111</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</si>
  <si>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</si>
  <si>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103</t>
  </si>
  <si>
    <t>185803113</t>
  </si>
  <si>
    <t>Ošetření trávníku shrabáním ve svahu přes 1:2 do 1:1</t>
  </si>
  <si>
    <t>-824004745</t>
  </si>
  <si>
    <t>Ošetření trávníku jednorázové na svahu přes 1:2 do 1:1</t>
  </si>
  <si>
    <t>https://podminky.urs.cz/item/CS_URS_2021_02/185803113</t>
  </si>
  <si>
    <t>104</t>
  </si>
  <si>
    <t>185804312</t>
  </si>
  <si>
    <t>Zalití rostlin vodou plocha přes 20 m2</t>
  </si>
  <si>
    <t>1350198725</t>
  </si>
  <si>
    <t>Zalití rostlin vodou plochy záhonů jednotlivě přes 20 m2</t>
  </si>
  <si>
    <t>https://podminky.urs.cz/item/CS_URS_2021_02/185804312</t>
  </si>
  <si>
    <t>3*0,100*strom</t>
  </si>
  <si>
    <t>3*0,020*keř</t>
  </si>
  <si>
    <t>ohum_rov150*0,010*3</t>
  </si>
  <si>
    <t>ohum_rov300*0,010*3</t>
  </si>
  <si>
    <t>ohum_svah150*0,010*3</t>
  </si>
  <si>
    <t>zalití</t>
  </si>
  <si>
    <t>1-R08</t>
  </si>
  <si>
    <t>Označení kmenů ponechávaných stromů (označené v PD 47a, 47b, 47c, 49, 72)</t>
  </si>
  <si>
    <t>-1458902512</t>
  </si>
  <si>
    <t>106</t>
  </si>
  <si>
    <t>1-R09</t>
  </si>
  <si>
    <t>Vyvázání větví stromů (uvedené množství je počet stromů)</t>
  </si>
  <si>
    <t>-141543364</t>
  </si>
  <si>
    <t>"Stromy ponechané označené v PD 47a, 47b, 47c, 49, 72" 5</t>
  </si>
  <si>
    <t>"Stromy v prostoru mateřské školky" 3</t>
  </si>
  <si>
    <t>"V prostoru staveniště" 3</t>
  </si>
  <si>
    <t>Zakládání</t>
  </si>
  <si>
    <t>107</t>
  </si>
  <si>
    <t>232231121</t>
  </si>
  <si>
    <t>Vytažení ocelových jehel svislých hmotnosti od 15 do 70 kg/m dl od 0 do do 3 m</t>
  </si>
  <si>
    <t>1145223691</t>
  </si>
  <si>
    <t>Vytažení ocelových jehel, pilot nebo zápor, s popř. nutnou úpravou pro vytahování svislých, o hmotnosti přes 15 do 70 k g/m, zaberaněných na délku od 0 do 3 m</t>
  </si>
  <si>
    <t>https://podminky.urs.cz/item/CS_URS_2021_02/232231121</t>
  </si>
  <si>
    <t>2,0*15 "ks - odstranění kolejnic zaražených v patě svahu"</t>
  </si>
  <si>
    <t>Vodorovné konstrukce</t>
  </si>
  <si>
    <t>108</t>
  </si>
  <si>
    <t>457532112</t>
  </si>
  <si>
    <t>Filtrační vrstvy z hrubého drceného kameniva se zhutněním frakce od 16 až 63 do 32 až 63 mm</t>
  </si>
  <si>
    <t>-560613509</t>
  </si>
  <si>
    <t>Filtrační vrstvy jakékoliv tloušťky a sklonu z hrubého drceného kameniva se zhutněním do 10 pojezdů/m3, frakce od 16-63 do 32-63 mm</t>
  </si>
  <si>
    <t>https://podminky.urs.cz/item/CS_URS_2021_02/457532112</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</si>
  <si>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</si>
  <si>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Podsyp pod kamenou záhozovou patku z drceného kameniva 32/63 mm tl. 20cm</t>
  </si>
  <si>
    <t>76,19 "viz kubaturový list - Podsyp pod záhozovou patku"</t>
  </si>
  <si>
    <t>109</t>
  </si>
  <si>
    <t>462512270</t>
  </si>
  <si>
    <t>Zához z lomového kamene s proštěrkováním z terénu hmotnost do 200 kg</t>
  </si>
  <si>
    <t>-1673309935</t>
  </si>
  <si>
    <t>Zához z lomového kamene neupraveného záhozového s proštěrkováním z terénu, hmotnosti jednotlivých kamenů do 200 kg</t>
  </si>
  <si>
    <t>https://podminky.urs.cz/item/CS_URS_2021_02/462512270</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</si>
  <si>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</si>
  <si>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Poznámka k položce:
Použije se nový nakupovaný lomový kámen.
Kamenná záhozová patka tl. 0,8 m hmotnosti kamene 80 – 200 kg s vyklínováním, s proštěrkováním a urovnáním líce.
Mezery v kamenech patky od paty svahu do výšky 0,20 m nebudou vyklínovány ani proštěrkovány - vytvoření úkrytů pro ryby. U kamenné záhozové paty z lomového kamene bude první řada kamenů v úrovni nivelety uložena tak, aby mezi jednotlivými kameny zůstaly pomístně mezery cca 100 – 150 mm v zavodněné části koryta jako úkryty pro ryby a ostatní živočichy.</t>
  </si>
  <si>
    <t>319,815 "viz kubaturový list - Záhozová patka"</t>
  </si>
  <si>
    <t>-0,50*rzb_kam "odpočet záhozu z rozebraného kamene"</t>
  </si>
  <si>
    <t>110</t>
  </si>
  <si>
    <t>46251-R17</t>
  </si>
  <si>
    <t>Zához z lomového kamene s proštěrkováním z terénu hmotnost do 200 kg - z rozebraného kamene</t>
  </si>
  <si>
    <t>-618635219</t>
  </si>
  <si>
    <t>Poznámka k položce:
Použije kámen z rozebraných stávajících konstrukcí.
Kamenná záhozová patka tl. 0,8 m hmotnosti kamene 80 – 200 kg s vyklínováním, s proštěrkováním a urovnáním líce.
Mezery v kamenech patky od paty svahu do výšky 0,20 m nebudou vyklínovány ani proštěrkovány - vytvoření úkrytů pro ryby. U kamenné záhozové paty z lomového kamene bude první řada kamenů v úrovni nivelety uložena tak, aby mezi jednotlivými kameny zůstaly pomístně mezery cca 100 – 150 mm v zavodněné části koryta jako úkryty pro ryby a ostatní živočichy.</t>
  </si>
  <si>
    <t>0,50*rzb_kam  "zához z opětovně použitího kamene - 50% rozebraného opevnění"</t>
  </si>
  <si>
    <t>111</t>
  </si>
  <si>
    <t>462519002</t>
  </si>
  <si>
    <t>Příplatek za urovnání ploch záhozu z lomového kamene hmotnost do 200 kg</t>
  </si>
  <si>
    <t>-1518384419</t>
  </si>
  <si>
    <t>Zához z lomového kamene neupraveného záhozového Příplatek k cenám za urovnání viditelných ploch záhozu z kamene, hmotnosti jednotlivých kamenů do 200 kg</t>
  </si>
  <si>
    <t>https://podminky.urs.cz/item/CS_URS_2021_02/462519002</t>
  </si>
  <si>
    <t>410,2 "viz kubaturový list - úprava líce záhozu"</t>
  </si>
  <si>
    <t>112</t>
  </si>
  <si>
    <t>46251-R18</t>
  </si>
  <si>
    <t>Dodávka a osazení jednotlivých balvanů s hmotností nad 200kg</t>
  </si>
  <si>
    <t>399053327</t>
  </si>
  <si>
    <t>Komunikace pozemní</t>
  </si>
  <si>
    <t>113</t>
  </si>
  <si>
    <t>564231111</t>
  </si>
  <si>
    <t>Podklad nebo podsyp ze štěrkopísku ŠP tl 100 mm</t>
  </si>
  <si>
    <t>953118099</t>
  </si>
  <si>
    <t>Podklad nebo podsyp ze štěrkopísku ŠP s rozprostřením, vlhčením a zhutněním, po zhutnění tl. 100 mm</t>
  </si>
  <si>
    <t>https://podminky.urs.cz/item/CS_URS_2021_02/564231111</t>
  </si>
  <si>
    <t>114</t>
  </si>
  <si>
    <t>584121111</t>
  </si>
  <si>
    <t>Osazení silničních dílců z ŽB do lože z kameniva těženého tl 40 mm plochy do 200 m2</t>
  </si>
  <si>
    <t>72112098</t>
  </si>
  <si>
    <t>Osazení silničních dílců ze železového betonu s podkladem z kameniva těženého do tl. 40 mm jakéhokoliv druhu a velikosti, na plochu jednotlivě přes 50 do 200 m2</t>
  </si>
  <si>
    <t>https://podminky.urs.cz/item/CS_URS_2021_02/584121111</t>
  </si>
  <si>
    <t xml:space="preserve">Poznámka k souboru cen:
1. V ceně nejsou započteny náklady na:
a) dodání dílců, které se oceňuje ve specifikaci,
b) výplň spár, které se oceňují cenami souboru cen 599 . 4-11 Vyplnění spár mezi silničními dílci jakékoliv tloušťky.
2. Počet měrných jednotek se určuje v m2 půdorysné plochy krytu z dílců včetně spár.
</t>
  </si>
  <si>
    <t>Viz přílohu D.01_1</t>
  </si>
  <si>
    <t>Ochrana plynovodního STL potrubí mimo prostor zpevněných ploch</t>
  </si>
  <si>
    <t>2*14</t>
  </si>
  <si>
    <t>Staveništní komunikace - ochrana kořenové zóny stromů</t>
  </si>
  <si>
    <t>(49+28)*3*1.15 +0,35 "+0,35 zaokrouhlení"</t>
  </si>
  <si>
    <t>115</t>
  </si>
  <si>
    <t>59381009R</t>
  </si>
  <si>
    <t>poplatek za dočasné použití silničních panelů 3,00x1,00x0,15m</t>
  </si>
  <si>
    <t>456277550</t>
  </si>
  <si>
    <t xml:space="preserve">Poplatek za dočasné použití silničních panelů 3,00x1,00x0,15m
Množství položky zahrnuje celkovou dodávku dočasně použitých panelů nesníženou obratovostí.
Obratovost je třeba zohlednit v nabídkové ceně.
Panely zůstávají majetkem zhotovitele.
</t>
  </si>
  <si>
    <t>panelka/3</t>
  </si>
  <si>
    <t>Trubní vedení</t>
  </si>
  <si>
    <t>116</t>
  </si>
  <si>
    <t>8-R21</t>
  </si>
  <si>
    <t>Úprava stávající výusti BET DN 400 v km 0,031</t>
  </si>
  <si>
    <t>47581022</t>
  </si>
  <si>
    <t>Stávající výust kanalizace BET DN400 v km 0,031 bude upravena - koncová trouba bude nahrazena novým kusem, který bude seříznut s lícem nového opevnění. Stávající trouba bude seříznuta a upravena tak, aby bylo možné novou troubu napojit hrdlovým spojem. Případné netěsnosti budou zatmeleny.</t>
  </si>
  <si>
    <t>117</t>
  </si>
  <si>
    <t>59223021</t>
  </si>
  <si>
    <t>trouba betonová hrdlová DN 400</t>
  </si>
  <si>
    <t>-341090874</t>
  </si>
  <si>
    <t>https://podminky.urs.cz/item/CS_URS_2021_02/59223021</t>
  </si>
  <si>
    <t>118</t>
  </si>
  <si>
    <t>8-R22</t>
  </si>
  <si>
    <t>Úprava stávající výusti BET DN 150 v km 0,073</t>
  </si>
  <si>
    <t>2070859590</t>
  </si>
  <si>
    <t>Stávající výust kanalizace BET DN150 v km 0,073 bude upravena - koncová trouba bude nahrazena novým kusem, který bude seříznut s lícem nového opevnění. Stávající trouba bude seříznuta a upravena tak, aby bylo možné novou troubu napojit hrdlovým spojem. Případné netěsnosti budou zatmeleny.</t>
  </si>
  <si>
    <t>119</t>
  </si>
  <si>
    <t>59221006</t>
  </si>
  <si>
    <t>trouba betonová přímá DN 150 dl 100cm</t>
  </si>
  <si>
    <t>2011751128</t>
  </si>
  <si>
    <t>https://podminky.urs.cz/item/CS_URS_2021_02/59221006</t>
  </si>
  <si>
    <t>120</t>
  </si>
  <si>
    <t>8-R23</t>
  </si>
  <si>
    <t>Obsyp a ochrana vodovodní přípojky v km 0.025</t>
  </si>
  <si>
    <t>1496758622</t>
  </si>
  <si>
    <t>Obsyp a ochrana vodovodní přípojky v km 0.025
V případě, že bude vodovodní přípojka v km 0.025 kolidovat s opevněním, bude potrubí obsypáno drceným kamenivem 16/32 v min. t. 200 mm a ochráněno betonovými převrácenými žlabovkami (parametry, výška 30cm, šířka 60cm), kamenné opevnění bude přiměřeně upraveno. Zhotovitel zajistí ochranu přípojky po celou dobu provádění stavebních prací.</t>
  </si>
  <si>
    <t>121</t>
  </si>
  <si>
    <t>5922-R23</t>
  </si>
  <si>
    <t>žlabovka příkopová betonová výška 30cm, šířka 60cm</t>
  </si>
  <si>
    <t>CS ÚRS 2020 02</t>
  </si>
  <si>
    <t>968346389</t>
  </si>
  <si>
    <t>Ostatní konstrukce a práce, bourání</t>
  </si>
  <si>
    <t>122</t>
  </si>
  <si>
    <t>919726121</t>
  </si>
  <si>
    <t>Geotextilie pro ochranu, separaci a filtraci netkaná měrná hm do 200 g/m2</t>
  </si>
  <si>
    <t>-1752325523</t>
  </si>
  <si>
    <t>Geotextilie netkaná pro ochranu, separaci nebo filtraci měrná hmotnost do 200 g/m2</t>
  </si>
  <si>
    <t>https://podminky.urs.cz/item/CS_URS_2021_02/919726121</t>
  </si>
  <si>
    <t xml:space="preserve">Poznámka k souboru cen:
1. V cenách jsou započteny i náklady na položení a dodání geotextilie včetně přesahů.
</t>
  </si>
  <si>
    <t>4,0*(20+20+12)</t>
  </si>
  <si>
    <t>123</t>
  </si>
  <si>
    <t>960111221R</t>
  </si>
  <si>
    <t>Bourání vodních staveb z dílců prefabrikovaných betonových a železobetonových</t>
  </si>
  <si>
    <t>-2115808163</t>
  </si>
  <si>
    <t>Bourání konstrukcí s naložením vybouraných hmot a suti na dopravní prostředek nebo s odklizením na hromady do vzdálenosti 20 m z dílců prefabrikovaných betonových a železobetonových</t>
  </si>
  <si>
    <t xml:space="preserve">Poznámka k souboru cen:
1. Ceny jsou určeny:
a) cena 960 11-1221 i pro bourání:
- konstrukcí z prostého nebo prokládaného betonu a asfaltobetonu,
- patky z prefabrikátů,
- záhozu z betonových bloků,
- dlažby z kamene,
- dlažby z betonových desek a tvárnic,
- skruží studní pro kontrolní měření, pozorování čerpání vody,
- prefabrikovaných obezdívek krátkých ražených štol,
- prefabrikovaných těles kabelových tratí.
b) cena 960 19-1241 i pro bourání:
- kamenných krycích desek,
- obkladního zdiva,
- schodů z kopáků,
- balvanitého skluzu.
c) cena 960 21-1251 i pro bourání:
- kyklopského zdiva,
- těsnícího jádra z asfaltové malty i asfaltové malty prokládané kamenem,
- patky z lomového kamene,
- záhozu a pohozu prolitého cementovou nebo asfaltovou maltou,
- rovnaniny z lomového kamene,
- schodů z lomového kamene,
- zdiva cihelného, tvárnicového, příček, mazanin a potěrů,
- monolitických obezdívek krátkých ražených štol,
d) cena 960 32-1271 i pro bourání betonových konstrukcí s vloženými ocelovými trubkami (pro měření a pozorování).
2. Ceny nelze použít pro:
a) bourání ve výkopišti, kdy bourání je součástí zemních prací; tyto práce se oceňují cenami katalogu 800-1 Zemní práce,
b) bourání konstrukcí lože z kameniva, filtračních vrstev záhozu z lomového kamene, pohozu z kamene a kameniva; toto se oceňuje cenami katalogu 800-1 Zemní práce,
c) bourání opeření svodidel, drátokamenného opevnění, břehového opevnění perforovanou folií, obsluhovacích lávek a stavidlových tabulí, limnigrafických latí, geotextilií; tyto práce se oceňují individuálně.
3. V cenách jsou započteny i náklady na bourání geotextilií, výplně otvorů tvárnic, drenáží, trubek a dilatačních prvků apod., zabudovaných v bouraných konstrukcích.
4. V cenách nejsou započteny náklady na:
a) roubení horniny za bouranými konstrukcemi. Tyto se oceňují cenami katalogu 800-1 Zemní práce,
b) svislou dopravu suti; tyto práce se oceňují cenami souboru cen 997 32-12 Svislá doprava suti a vybouraných hmot,
c) vodorovnou dopravu suti na vzdálenost přes 20 m; tyto práce se oceňují cenami souboru cen 997 32-1 . . Vodorovná doprava suti a vybouraných hmot s tím, že započtených 20 m se z celkové dopravní vzdálenosti neodečítá,
d) uložení suti a vybouraných hmot do násypu nebo na skládku; tyto práce se oceňují cenami katalogu 800-1 Zemní práce.
5. Objem se stanoví v m3 bourané konstrukce.
6. Pro bourání vodních staveb ze břehu nebo z koruny hráze lze použít ceny souboru cen 9660 .. Bourání konstrukcí ve vodních tocích katalogu 831-2 Hydromeliorace lesnickotechnické.
</t>
  </si>
  <si>
    <t>2 "Odstranění prvků sloužících jako opevnění (pražce, sajtny, atd.)"</t>
  </si>
  <si>
    <t>4*0,5 "odstranění zbytků laviček a ostatních bet. prvků"</t>
  </si>
  <si>
    <t>Odbourání betonové konstrukce v km 0.120 - 0.130</t>
  </si>
  <si>
    <t>(0.5*3.05+0.35*3.05*0.5)*11.5</t>
  </si>
  <si>
    <t>124</t>
  </si>
  <si>
    <t>961044111</t>
  </si>
  <si>
    <t>Bourání základů z betonu prostého</t>
  </si>
  <si>
    <t>437401859</t>
  </si>
  <si>
    <t>Bourání základů z betonu prostého</t>
  </si>
  <si>
    <t>https://podminky.urs.cz/item/CS_URS_2021_02/961044111</t>
  </si>
  <si>
    <t>0,30*1,00*5,00 "bourání podezdívky oplocení"</t>
  </si>
  <si>
    <t>0,30*1,00*1,20 "vybourání základu branky"</t>
  </si>
  <si>
    <t>0,20*1,00*1,00 "odstranění zbytku ruských kuželek - betonový základ"</t>
  </si>
  <si>
    <t>125</t>
  </si>
  <si>
    <t>966052121</t>
  </si>
  <si>
    <t>Bourání sloupků a vzpěr ŽB plotových s betonovou patkou</t>
  </si>
  <si>
    <t>-1906868167</t>
  </si>
  <si>
    <t>Bourání plotových sloupků a vzpěr železobetonových výšky do 2,5 m s betonovou patkou</t>
  </si>
  <si>
    <t>https://podminky.urs.cz/item/CS_URS_2021_02/966052121</t>
  </si>
  <si>
    <t xml:space="preserve">Poznámka k souboru cen:
1. V cenách jsou započteny i náklady na odklizení materiálu na vzdálenost do 20 m nebo naložení na dopravní prostředek.
</t>
  </si>
  <si>
    <t>12 "odstranění sloupků oploceni - viz C.3 a D01_1"</t>
  </si>
  <si>
    <t>10 "Odstranění betonových sloupků v hraně svahu a betonových prvků (podél toku, za domky)"</t>
  </si>
  <si>
    <t>126</t>
  </si>
  <si>
    <t>966071822</t>
  </si>
  <si>
    <t>Rozebrání oplocení z drátěného pletiva se čtvercovými oky v přes 1,6 do 2,0 m</t>
  </si>
  <si>
    <t>-374714876</t>
  </si>
  <si>
    <t>Rozebrání oplocení z pletiva drátěného se čtvercovými oky, výšky přes 1,6 do 2,0 m</t>
  </si>
  <si>
    <t>https://podminky.urs.cz/item/CS_URS_2021_02/966071822</t>
  </si>
  <si>
    <t xml:space="preserve">Poznámka k souboru cen:
1. V cenách jsou započteny i náklady na odklizení materiálu na vzdálenost do 20 m nebo naložení na dopravní prostředek.
2. V cenách nejsou započteny náklady na demontáž sloupků.
</t>
  </si>
  <si>
    <t>21 "odstranění oplocení - viz C.3 a D01_1"</t>
  </si>
  <si>
    <t>127</t>
  </si>
  <si>
    <t>966073811</t>
  </si>
  <si>
    <t>Rozebrání vrat a vrátek k oplocení pl přes 4 do 6 m2</t>
  </si>
  <si>
    <t>934641940</t>
  </si>
  <si>
    <t>Rozebrání vrat a vrátek k oplocení plochy jednotlivě přes 2 do 6 m2</t>
  </si>
  <si>
    <t>https://podminky.urs.cz/item/CS_URS_2021_02/966073811</t>
  </si>
  <si>
    <t>1 "Odstranění ocelové branky š. 1.2m v prostoru mateřské školky včetně základu"</t>
  </si>
  <si>
    <t>128</t>
  </si>
  <si>
    <t>966073812</t>
  </si>
  <si>
    <t>Rozebrání vrat a vrátek k oplocení pl přes 8 do 10 m2</t>
  </si>
  <si>
    <t>247172968</t>
  </si>
  <si>
    <t>Rozebrání vrat a vrátek k oplocení plochy jednotlivě přes 6 do 10 m2</t>
  </si>
  <si>
    <t>https://podminky.urs.cz/item/CS_URS_2021_02/966073812</t>
  </si>
  <si>
    <t>1 "odstranění brány š. 5,0 m"</t>
  </si>
  <si>
    <t>129</t>
  </si>
  <si>
    <t>9-R15</t>
  </si>
  <si>
    <t>Zajištění funkčnosti výusti v km 0.031 BET DN 400 v průběhu stavby a úprav výusti</t>
  </si>
  <si>
    <t>2124155371</t>
  </si>
  <si>
    <t>130</t>
  </si>
  <si>
    <t>9-R16</t>
  </si>
  <si>
    <t>Zajištění funkčnosti výusti v km 0.073 BET DN 150 v průběhu stavby a úprav výusti</t>
  </si>
  <si>
    <t>118565753</t>
  </si>
  <si>
    <t>131</t>
  </si>
  <si>
    <t>9-R18</t>
  </si>
  <si>
    <t>Zřízení a odstranění ochranného obednění. Stávající parková lampa (1 ks) a betonové sloupy (2 ks) budou obedněny do výšky 2.0m v prostoru dočasného záboru.</t>
  </si>
  <si>
    <t>-1738312775</t>
  </si>
  <si>
    <t>132</t>
  </si>
  <si>
    <t>9-R19</t>
  </si>
  <si>
    <t>Zakrytí dětských hracích prvků v prostoru mateřské školky po dobu celé výstavby. Domeček s příslušenstvím 2x3m výška cca 2m.</t>
  </si>
  <si>
    <t>-498583303</t>
  </si>
  <si>
    <t>133</t>
  </si>
  <si>
    <t>9-R24</t>
  </si>
  <si>
    <t>Demontáž a zpětná montáž oplocení v délce 27 m v prostoru mateřské školky</t>
  </si>
  <si>
    <t>-274850657</t>
  </si>
  <si>
    <t>Demontáž a zpětná montáž oplocení v délce 27m v prostoru mateřské školky. Plot se skládá z betonové podhrabové desky, poplastovaného pletiva zelené barvy výšky 2,0 m, ocelových sloupků zelené barvy včetně základku, plot včetně vzpěr. Po dobu výstavby bude plot uložen v depozitu stavby. 50% stávajících sloupků se uvažuje jako nových.</t>
  </si>
  <si>
    <t>134</t>
  </si>
  <si>
    <t>5923-R25</t>
  </si>
  <si>
    <t>sloupek řadový plotový plastifikovaný pro drátěné pletivo dl. 2500mm</t>
  </si>
  <si>
    <t>-2016909537</t>
  </si>
  <si>
    <t>Poznámka k položce:
Budou pořízeny stejné sloupky jako jsou na stávajícím oplocení.</t>
  </si>
  <si>
    <t>997</t>
  </si>
  <si>
    <t>Přesun sutě</t>
  </si>
  <si>
    <t>135</t>
  </si>
  <si>
    <t>997013813</t>
  </si>
  <si>
    <t>Poplatek za uložení na skládce (skládkovné) stavebního odpadu z plastických hmot kód odpadu 17 02 03</t>
  </si>
  <si>
    <t>-2071306486</t>
  </si>
  <si>
    <t>Poplatek za uložení stavebního odpadu na skládce (skládkovné) z plastických hmot zatříděného do Katalogu odpadů pod kódem 17 02 03</t>
  </si>
  <si>
    <t>https://podminky.urs.cz/item/CS_URS_2021_02/997013813</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</si>
  <si>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</si>
  <si>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geotextilie*0,001</t>
  </si>
  <si>
    <t>136</t>
  </si>
  <si>
    <t>997013861</t>
  </si>
  <si>
    <t>Poplatek za uložení stavebního odpadu na recyklační skládce (skládkovné) z prostého betonu kód odpadu 17 01 01</t>
  </si>
  <si>
    <t>-1634666688</t>
  </si>
  <si>
    <t>Poplatek za uložení stavebního odpadu na recyklační skládce (skládkovné) z prostého betonu zatříděného do Katalogu odpadů pod kódem 17 01 01</t>
  </si>
  <si>
    <t>https://podminky.urs.cz/item/CS_URS_2021_02/997013861</t>
  </si>
  <si>
    <t>bour_zakPB*2,000</t>
  </si>
  <si>
    <t>bour_rucne*2,447</t>
  </si>
  <si>
    <t>137</t>
  </si>
  <si>
    <t>997013862</t>
  </si>
  <si>
    <t>Poplatek za uložení stavebního odpadu na recyklační skládce (skládkovné) z armovaného betonu kód odpadu  17 01 01</t>
  </si>
  <si>
    <t>1561745603</t>
  </si>
  <si>
    <t>Poplatek za uložení stavebního odpadu na recyklační skládce (skládkovné) z armovaného betonu zatříděného do Katalogu odpadů pod kódem 17 01 01</t>
  </si>
  <si>
    <t>https://podminky.urs.cz/item/CS_URS_2021_02/997013862</t>
  </si>
  <si>
    <t>odstr_ZB_sloup*0,068</t>
  </si>
  <si>
    <t>bour_prefa*2,447</t>
  </si>
  <si>
    <t>138</t>
  </si>
  <si>
    <t>997013873</t>
  </si>
  <si>
    <t>333588972</t>
  </si>
  <si>
    <t>https://podminky.urs.cz/item/CS_URS_2021_02/997013873</t>
  </si>
  <si>
    <t>0,50*rzb_kam*2,134 "odklizení 50% nepožitého kamenného opevnění"</t>
  </si>
  <si>
    <t>139</t>
  </si>
  <si>
    <t>997221873</t>
  </si>
  <si>
    <t>-778222297</t>
  </si>
  <si>
    <t>https://podminky.urs.cz/item/CS_URS_2021_02/997221873</t>
  </si>
  <si>
    <t>panelka*0,290 "podklad ze ŠP"</t>
  </si>
  <si>
    <t>140</t>
  </si>
  <si>
    <t>997321511</t>
  </si>
  <si>
    <t>Vodorovná doprava suti a vybouraných hmot po suchu do 1 km</t>
  </si>
  <si>
    <t>969224296</t>
  </si>
  <si>
    <t>Vodorovná doprava suti a vybouraných hmot bez naložení, s vyložením a hrubým urovnáním po suchu, na vzdálenost do 1 km</t>
  </si>
  <si>
    <t>https://podminky.urs.cz/item/CS_URS_2021_02/997321511</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</si>
  <si>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</si>
  <si>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odst_drat_plot*0,002</t>
  </si>
  <si>
    <t>odstr_brany*0,285</t>
  </si>
  <si>
    <t>odst_branky*0,210</t>
  </si>
  <si>
    <t>"kolejnice v toku" 15"ks"*3,0*0,050</t>
  </si>
  <si>
    <t>panelka*0,290 "odklizení podkladu ze ŠP na skládku"</t>
  </si>
  <si>
    <t>geotextilie*0,001 "odklizení geotextilie k likvidaci"</t>
  </si>
  <si>
    <t>141</t>
  </si>
  <si>
    <t>997321519</t>
  </si>
  <si>
    <t>Příplatek ZKD 1 km vodorovné dopravy suti a vybouraných hmot po suchu</t>
  </si>
  <si>
    <t>-1196473474</t>
  </si>
  <si>
    <t>Vodorovná doprava suti a vybouraných hmot bez naložení, s vyložením a hrubým urovnáním po suchu, na vzdálenost Příplatek k cenám za každý další i započatý 1 km přes 1 km</t>
  </si>
  <si>
    <t>https://podminky.urs.cz/item/CS_URS_2021_02/997321519</t>
  </si>
  <si>
    <t>bour_zakPB*2,000 * 19 "celkem do 20 km"</t>
  </si>
  <si>
    <t>odstr_ZB_sloup*0,068 * 19 "celkem do 20 km"</t>
  </si>
  <si>
    <t>bour_prefa*2,447 * 19 "celkem do 20 km"</t>
  </si>
  <si>
    <t>bour_rucne*2,447 * 19 "celkem do 20 km"</t>
  </si>
  <si>
    <t>0,50*rzb_kam*2,134 * 19 "celkem do 20 km"</t>
  </si>
  <si>
    <t>odst_drat_plot*0,002 * 19 "celkem do 20 km"</t>
  </si>
  <si>
    <t>odstr_brany*0,285 * 19 "celkem do 20 km"</t>
  </si>
  <si>
    <t>odst_branky*0,210 * 19 "celkem do 20 km"</t>
  </si>
  <si>
    <t>"kolejnice v toku" 15"ks"*3,0*0,050 * 19 "celkem do 20 km"</t>
  </si>
  <si>
    <t>panelka*0,290 * 19 "celkem do 20 km"</t>
  </si>
  <si>
    <t>geotextilie*0,001 * 19 "celkem do 20 km"</t>
  </si>
  <si>
    <t>142</t>
  </si>
  <si>
    <t>997321611</t>
  </si>
  <si>
    <t>Nakládání nebo překládání suti a vybouraných hmot</t>
  </si>
  <si>
    <t>1375825470</t>
  </si>
  <si>
    <t>Vodorovná doprava suti a vybouraných hmot bez naložení, s vyložením a hrubým urovnáním nakládání nebo překládání na dopravní prostředek při vodorovné dopravě suti a vybouraných hmot</t>
  </si>
  <si>
    <t>https://podminky.urs.cz/item/CS_URS_2021_02/997321611</t>
  </si>
  <si>
    <t>998</t>
  </si>
  <si>
    <t>Přesun hmot</t>
  </si>
  <si>
    <t>143</t>
  </si>
  <si>
    <t>998332011</t>
  </si>
  <si>
    <t>Přesun hmot pro úpravy vodních toků a kanály</t>
  </si>
  <si>
    <t>-1432686774</t>
  </si>
  <si>
    <t>Přesun hmot pro úpravy vodních toků a kanály, hráze rybníků apod. dopravní vzdálenost do 500 m</t>
  </si>
  <si>
    <t>https://podminky.urs.cz/item/CS_URS_2021_02/998332011</t>
  </si>
  <si>
    <t xml:space="preserve">Poznámka k souboru cen:
1. Ceny jsou určeny pro jakoukoliv konstrukčně-materiálovou charakteristiku.
</t>
  </si>
  <si>
    <t>VON - Vedlejší a ostatní náklady</t>
  </si>
  <si>
    <t>v01</t>
  </si>
  <si>
    <t>Zařízení staveniště - zřízení, údržba a odstranění</t>
  </si>
  <si>
    <t>1024</t>
  </si>
  <si>
    <t>-772341746</t>
  </si>
  <si>
    <t>Zařízení staveniště - zřízení, údržba a odstranění
Včetně vybavení staveniště dle požadavků havarijního plánu a plánu BOZP
Včetně oplocení staveniště - předpokládaný rozsah viz. dělení stavby na úseky viz přílohu B.</t>
  </si>
  <si>
    <t>v02</t>
  </si>
  <si>
    <t>Dočasné oplocení v prostoru MŠ výšky 2,0 m - zřízení, udržba a odstranění</t>
  </si>
  <si>
    <t>-1368305259</t>
  </si>
  <si>
    <t>Dočasné oplocení v prostoru MŠ výšky 2m, maximální velikost oka 50x50 mm. Po dobu realizace stavby bude v linii dočasného záboru v areálu mateřské školky provedeno dočasné oplocení, které bude napojeno na zachované úseky stávajícího oplocení tak, aby bylo spolehlivě zamezeno vniknutí dětí do prostoru staveniště. Dočasné oplocení bude zhotovitelem důsledně udržováno v popsaném stavu po celou dobu realizace stavby.</t>
  </si>
  <si>
    <t>v03</t>
  </si>
  <si>
    <t>Dočasné oplocení staveniště výšky 2,0 m - zřízení, udržba a odstranění</t>
  </si>
  <si>
    <t>-427897782</t>
  </si>
  <si>
    <t>Staveniště bude po celou dobu realizace stavby ohraničeno mobilním oplocením min. výšky 2,0 m.</t>
  </si>
  <si>
    <t>"Dolní úsek" 17</t>
  </si>
  <si>
    <t>"V prostoru staveniště" 42+32</t>
  </si>
  <si>
    <t>"Ochrana stromů" 21+16</t>
  </si>
  <si>
    <t>"Horní úsek" 16+29</t>
  </si>
  <si>
    <t>v04</t>
  </si>
  <si>
    <t>Dočasné dopravní značení, včetně průběžných kontrol stavu a údržbu DDZ po celou dobu omezení provozu</t>
  </si>
  <si>
    <t>500903569</t>
  </si>
  <si>
    <t>v05</t>
  </si>
  <si>
    <t>Udržování stavbou dotčených veřejných komunikací sjízdných a v čistotě (čištění vozidel a komunikací)</t>
  </si>
  <si>
    <t>35037616</t>
  </si>
  <si>
    <t>v06</t>
  </si>
  <si>
    <t>Aktualizace vyjádření k existenci inž. sítí, geodetické vytýčení stávajících inženýrských sítí a jejich ochranných pásem</t>
  </si>
  <si>
    <t>1975403412</t>
  </si>
  <si>
    <t>v07</t>
  </si>
  <si>
    <t>Geodetické vytýčení</t>
  </si>
  <si>
    <t>154014831</t>
  </si>
  <si>
    <t>Položka zahrnuje zejména:
 - geodetické vytýčení SO před zahájením stavebních prací
 - geodetické vytýčení hranice stavby, plochy zařízení staveniště, ploch sejmutí ornice, ploch mezideponií, ploch dřevin do kterých se nesmí zasahovat, atd.
 - kontrolní geodetické měření při provádění stavby
 - zajištění funkce odpovědného geodeta po dobu realizace stavby</t>
  </si>
  <si>
    <t>v08</t>
  </si>
  <si>
    <t>Upřesnění a projednání havarijního plánu</t>
  </si>
  <si>
    <t>-917063911</t>
  </si>
  <si>
    <t>v09</t>
  </si>
  <si>
    <t>Detailní fotodokumentace postupu prací, konstrukcí (zejména zakrývaných), včetně třídění a popisu fotografií</t>
  </si>
  <si>
    <t>2060466448</t>
  </si>
  <si>
    <t>v10</t>
  </si>
  <si>
    <t>Fotodokumentace stavu dotčených pozemků dočasného záboru před a po realizaci díla</t>
  </si>
  <si>
    <t>1549037946</t>
  </si>
  <si>
    <t>v11</t>
  </si>
  <si>
    <t>Pasportizace (včetně fotodokumentace) okolních komunikací a objektů, které mohou být ovlivněny stavební činností zhotovitele</t>
  </si>
  <si>
    <t>-1890201473</t>
  </si>
  <si>
    <t>Pasportizace (včetně fotodokumentace) okolních komunikací a objektů, které mohou být ovlivněny stavební činností zhotovitele.
Pasportizace bude obsahovat zejména - pasport komunikací, budov, inženýrských sítí, dřevin a všech dalších zařízení, nemovitostí, atd. v prostoru dočasného záboru stavby a v jeho blízkosti.</t>
  </si>
  <si>
    <t>v12</t>
  </si>
  <si>
    <t>Kontrolní systém pro zjišťování případného úniku závadných látek na staveništi</t>
  </si>
  <si>
    <t>917021679</t>
  </si>
  <si>
    <t>v13</t>
  </si>
  <si>
    <t>Vypínání vzdušných el. vedení při práci pod nimi, zajištění výluk a náhradního zásobování, související s realizací a propojením inženýrských sítí, úhrada poplatků za připojení elektrického vedení na základní síť apod.</t>
  </si>
  <si>
    <t>-412974068</t>
  </si>
  <si>
    <t>v14</t>
  </si>
  <si>
    <t>Prokazatelné oznámení zahájení prací dotčeným orgánům, organizacím a vlastníkům nemovitostí</t>
  </si>
  <si>
    <t>1974163708</t>
  </si>
  <si>
    <t>v15</t>
  </si>
  <si>
    <t>Odlov ryb a vodních živočichů - opakovaný</t>
  </si>
  <si>
    <t>-1618111462</t>
  </si>
  <si>
    <t>v16</t>
  </si>
  <si>
    <t>Zajištění veškerých dočasných záborů, zařízení staveniště a ploch mezideponií pro realizaci stavby, povolení k zásahům do komunikací, včetně úhrady poplatků, zvláštního užívání komunikací a jejich údržby.</t>
  </si>
  <si>
    <t>-1820877843</t>
  </si>
  <si>
    <t>Zajištění veškerých dočasných záborů potřebných pro realizaci stavby, povolení k zásahům do komunikací a veřejných ploch včetně úhrady vyměřených poplatků; souhlasu (rozhodnutí) ke zvláštnímu užívání veřejného prostranství a komunikací dle platných předpisů; přístupových komunikací ke staveništi včetně jejich údržby po dobu stavby; zabezpečení dočasného dopravního značení dle platných právních předpisů; zřízení a projednání potřebných ploch pro zařízení staveniště, skládky materiálu, mezideponie, apod. K uvedeným činnostem zajistí zhotovitel potvrzené protokoly.
Zejména zajištění nových ploch mezideponií v případě souběhu realizace se stavbou mostu.</t>
  </si>
  <si>
    <t>v17</t>
  </si>
  <si>
    <t>Uvedení dočasně užívaných ploch do původního stavu a jejich protokolární předání vlastníkům (potvrzení podpisem vlastníka)</t>
  </si>
  <si>
    <t>1507998829</t>
  </si>
  <si>
    <t>v18</t>
  </si>
  <si>
    <t>Opatření ochrany proti šíření prašnosti a nadměrného hluku</t>
  </si>
  <si>
    <t>-625541965</t>
  </si>
  <si>
    <t>v19</t>
  </si>
  <si>
    <t>Součinnost při výkonu koordinátora bezpečnosti práce</t>
  </si>
  <si>
    <t>2127146645</t>
  </si>
  <si>
    <t>Součinnost při výkonu koordinátora bezpečnosti práce v rozsahu dle zákona č. 309/2006 Sb., zajištění dalších podmínek bezpečnosti a ochrany zdraví při práci a zajištění dodržování všech platných předpisů v oblasti bezpečnosti práce.</t>
  </si>
  <si>
    <t>v20</t>
  </si>
  <si>
    <t>Náklady na řádné předání díla nebo jeho části objednateli včetně všech dokladů a náležitostí umožňujících získání kolaudačního souhlasu</t>
  </si>
  <si>
    <t>-879843950</t>
  </si>
  <si>
    <t>v21</t>
  </si>
  <si>
    <t>Geodetické zaměření skutečného provedení na podkladu aktuální katastrální mapy</t>
  </si>
  <si>
    <t>1238753244</t>
  </si>
  <si>
    <t>v22</t>
  </si>
  <si>
    <t>Dokumentace skutečného provedení dle požadavků SOD na podkladě aktuální katastrální mapy</t>
  </si>
  <si>
    <t>-1229907461</t>
  </si>
  <si>
    <t>SEZNAM FIGUR</t>
  </si>
  <si>
    <t>Výměra</t>
  </si>
  <si>
    <t xml:space="preserve"> SO 01</t>
  </si>
  <si>
    <t>Použití figury:</t>
  </si>
  <si>
    <t>voda</t>
  </si>
  <si>
    <t>Zalití vodou</t>
  </si>
  <si>
    <t>Zalití rostlin vodou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</si>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</sst>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0" borderId="0" applyNumberFormat="0" applyFill="0" applyBorder="0" applyAlignment="0" applyProtection="0"/>
  </cellStyleXfs>
  <cellXfs count="40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31"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31" fillId="0" borderId="0" xfId="0" applyFont="1" applyAlignment="1">
      <alignment horizontal="lef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horizontal="left" vertical="center"/>
      <protection/>
    </xf>
    <xf numFmtId="0" fontId="39" fillId="0" borderId="0" xfId="20" applyFont="1" applyAlignment="1" applyProtection="1">
      <alignment vertical="center" wrapText="1"/>
      <protection/>
    </xf>
    <xf numFmtId="0" fontId="40"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41" fillId="0" borderId="22" xfId="0" applyFont="1" applyBorder="1" applyAlignment="1" applyProtection="1">
      <alignment horizontal="center" vertical="center"/>
      <protection/>
    </xf>
    <xf numFmtId="49" fontId="41" fillId="0" borderId="22" xfId="0" applyNumberFormat="1" applyFont="1" applyBorder="1" applyAlignment="1" applyProtection="1">
      <alignment horizontal="left" vertical="center" wrapText="1"/>
      <protection/>
    </xf>
    <xf numFmtId="0" fontId="41" fillId="0" borderId="22" xfId="0" applyFont="1" applyBorder="1" applyAlignment="1" applyProtection="1">
      <alignment horizontal="left" vertical="center" wrapText="1"/>
      <protection/>
    </xf>
    <xf numFmtId="0" fontId="41" fillId="0" borderId="22" xfId="0" applyFont="1" applyBorder="1" applyAlignment="1" applyProtection="1">
      <alignment horizontal="center" vertical="center" wrapText="1"/>
      <protection/>
    </xf>
    <xf numFmtId="167" fontId="41" fillId="0" borderId="22" xfId="0" applyNumberFormat="1" applyFont="1" applyBorder="1" applyAlignment="1" applyProtection="1">
      <alignment vertical="center"/>
      <protection/>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pplyProtection="1">
      <alignment vertical="center"/>
      <protection/>
    </xf>
    <xf numFmtId="0" fontId="42" fillId="0" borderId="3" xfId="0" applyFont="1" applyBorder="1" applyAlignment="1">
      <alignment vertical="center"/>
    </xf>
    <xf numFmtId="0" fontId="41" fillId="2" borderId="18"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5" fillId="0" borderId="0" xfId="0" applyFont="1" applyAlignment="1">
      <alignment horizontal="left" vertical="center" wrapText="1"/>
    </xf>
    <xf numFmtId="0" fontId="43" fillId="0" borderId="14" xfId="0" applyFont="1" applyBorder="1" applyAlignment="1">
      <alignment horizontal="left" vertical="center" wrapText="1"/>
    </xf>
    <xf numFmtId="0" fontId="43" fillId="0" borderId="22" xfId="0" applyFont="1" applyBorder="1" applyAlignment="1">
      <alignment horizontal="left" vertical="center" wrapText="1"/>
    </xf>
    <xf numFmtId="0" fontId="43" fillId="0" borderId="22" xfId="0" applyFont="1" applyBorder="1" applyAlignment="1">
      <alignment horizontal="left" vertical="center"/>
    </xf>
    <xf numFmtId="167" fontId="43"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5" fillId="0" borderId="0" xfId="0" applyFont="1" applyAlignment="1">
      <alignment horizontal="left" vertical="center"/>
    </xf>
    <xf numFmtId="0" fontId="0" fillId="0" borderId="0" xfId="0" applyAlignment="1">
      <alignment vertical="top"/>
    </xf>
    <xf numFmtId="0" fontId="44" fillId="0" borderId="23" xfId="0" applyFont="1" applyBorder="1" applyAlignment="1">
      <alignment vertical="center" wrapText="1"/>
    </xf>
    <xf numFmtId="0" fontId="44" fillId="0" borderId="24" xfId="0" applyFont="1" applyBorder="1" applyAlignment="1">
      <alignment vertical="center" wrapText="1"/>
    </xf>
    <xf numFmtId="0" fontId="44" fillId="0" borderId="25" xfId="0" applyFont="1" applyBorder="1" applyAlignment="1">
      <alignment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6" xfId="0" applyFont="1" applyBorder="1" applyAlignment="1">
      <alignment vertical="center" wrapText="1"/>
    </xf>
    <xf numFmtId="0" fontId="44" fillId="0" borderId="27" xfId="0" applyFont="1" applyBorder="1" applyAlignment="1">
      <alignment vertical="center" wrapText="1"/>
    </xf>
    <xf numFmtId="0" fontId="46" fillId="0" borderId="0" xfId="0" applyFont="1" applyBorder="1" applyAlignment="1">
      <alignment horizontal="left" vertical="center" wrapText="1"/>
    </xf>
    <xf numFmtId="0" fontId="0" fillId="0" borderId="0" xfId="0" applyFont="1" applyBorder="1" applyAlignment="1">
      <alignment horizontal="left" vertical="center" wrapText="1"/>
    </xf>
    <xf numFmtId="0" fontId="47"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4" fillId="0" borderId="28" xfId="0" applyFont="1" applyBorder="1" applyAlignment="1">
      <alignment vertical="center" wrapText="1"/>
    </xf>
    <xf numFmtId="0" fontId="48" fillId="0" borderId="29" xfId="0" applyFont="1" applyBorder="1" applyAlignment="1">
      <alignment vertical="center" wrapText="1"/>
    </xf>
    <xf numFmtId="0" fontId="44" fillId="0" borderId="30" xfId="0" applyFont="1" applyBorder="1" applyAlignment="1">
      <alignment vertical="center" wrapText="1"/>
    </xf>
    <xf numFmtId="0" fontId="44" fillId="0" borderId="0" xfId="0" applyFont="1" applyBorder="1" applyAlignment="1">
      <alignment vertical="top"/>
    </xf>
    <xf numFmtId="0" fontId="44" fillId="0" borderId="0" xfId="0" applyFont="1" applyAlignment="1">
      <alignment vertical="top"/>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4" fillId="0" borderId="25" xfId="0" applyFont="1" applyBorder="1" applyAlignment="1">
      <alignment horizontal="left" vertical="center"/>
    </xf>
    <xf numFmtId="0" fontId="44" fillId="0" borderId="26" xfId="0" applyFont="1" applyBorder="1" applyAlignment="1">
      <alignment horizontal="left" vertical="center"/>
    </xf>
    <xf numFmtId="0" fontId="44" fillId="0" borderId="27" xfId="0" applyFont="1" applyBorder="1" applyAlignment="1">
      <alignment horizontal="left" vertical="center"/>
    </xf>
    <xf numFmtId="0" fontId="46" fillId="0" borderId="0" xfId="0" applyFont="1" applyBorder="1" applyAlignment="1">
      <alignment horizontal="left" vertical="center"/>
    </xf>
    <xf numFmtId="0" fontId="49" fillId="0" borderId="0" xfId="0" applyFont="1" applyAlignment="1">
      <alignment horizontal="left" vertical="center"/>
    </xf>
    <xf numFmtId="0" fontId="46" fillId="0" borderId="29" xfId="0" applyFont="1" applyBorder="1" applyAlignment="1">
      <alignment horizontal="left" vertical="center"/>
    </xf>
    <xf numFmtId="0" fontId="46" fillId="0" borderId="29" xfId="0" applyFont="1" applyBorder="1" applyAlignment="1">
      <alignment horizontal="center" vertical="center"/>
    </xf>
    <xf numFmtId="0" fontId="49" fillId="0" borderId="29" xfId="0" applyFont="1" applyBorder="1" applyAlignment="1">
      <alignment horizontal="left" vertical="center"/>
    </xf>
    <xf numFmtId="0" fontId="50" fillId="0" borderId="0" xfId="0" applyFont="1" applyBorder="1" applyAlignment="1">
      <alignment horizontal="left" vertical="center"/>
    </xf>
    <xf numFmtId="0" fontId="47"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7"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4" fillId="0" borderId="28" xfId="0" applyFont="1" applyBorder="1" applyAlignment="1">
      <alignment horizontal="left" vertical="center"/>
    </xf>
    <xf numFmtId="0" fontId="48"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left" vertical="center"/>
    </xf>
    <xf numFmtId="0" fontId="48" fillId="0" borderId="0" xfId="0" applyFont="1" applyBorder="1" applyAlignment="1">
      <alignment horizontal="left" vertical="center"/>
    </xf>
    <xf numFmtId="0" fontId="49" fillId="0" borderId="0" xfId="0" applyFont="1" applyBorder="1" applyAlignment="1">
      <alignment horizontal="left" vertical="center"/>
    </xf>
    <xf numFmtId="0" fontId="47" fillId="0" borderId="29" xfId="0" applyFont="1" applyBorder="1" applyAlignment="1">
      <alignment horizontal="left" vertical="center"/>
    </xf>
    <xf numFmtId="0" fontId="44" fillId="0" borderId="0" xfId="0" applyFont="1" applyBorder="1" applyAlignment="1">
      <alignment horizontal="left" vertical="center" wrapText="1"/>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44" fillId="0" borderId="23" xfId="0" applyFont="1" applyBorder="1" applyAlignment="1">
      <alignment horizontal="left" vertical="center" wrapText="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9" fillId="0" borderId="26" xfId="0" applyFont="1" applyBorder="1" applyAlignment="1">
      <alignment horizontal="left" vertical="center" wrapText="1"/>
    </xf>
    <xf numFmtId="0" fontId="49"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0" xfId="0" applyFont="1" applyBorder="1" applyAlignment="1">
      <alignment horizontal="left" vertical="center"/>
    </xf>
    <xf numFmtId="0" fontId="47" fillId="0" borderId="27" xfId="0" applyFont="1" applyBorder="1" applyAlignment="1">
      <alignment horizontal="left" vertical="center" wrapText="1"/>
    </xf>
    <xf numFmtId="0" fontId="47" fillId="0" borderId="27" xfId="0" applyFont="1" applyBorder="1" applyAlignment="1">
      <alignment horizontal="left" vertical="center"/>
    </xf>
    <xf numFmtId="0" fontId="47" fillId="0" borderId="28" xfId="0" applyFont="1" applyBorder="1" applyAlignment="1">
      <alignment horizontal="left" vertical="center" wrapText="1"/>
    </xf>
    <xf numFmtId="0" fontId="47" fillId="0" borderId="29" xfId="0" applyFont="1" applyBorder="1" applyAlignment="1">
      <alignment horizontal="left" vertical="center" wrapText="1"/>
    </xf>
    <xf numFmtId="0" fontId="47"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7" fillId="0" borderId="28" xfId="0" applyFont="1" applyBorder="1" applyAlignment="1">
      <alignment horizontal="left" vertical="center"/>
    </xf>
    <xf numFmtId="0" fontId="47" fillId="0" borderId="30" xfId="0" applyFont="1" applyBorder="1" applyAlignment="1">
      <alignment horizontal="left" vertical="center"/>
    </xf>
    <xf numFmtId="0" fontId="47" fillId="0" borderId="0" xfId="0" applyFont="1" applyBorder="1" applyAlignment="1">
      <alignment horizontal="center" vertical="center"/>
    </xf>
    <xf numFmtId="0" fontId="49" fillId="0" borderId="0" xfId="0" applyFont="1" applyAlignment="1">
      <alignment vertical="center"/>
    </xf>
    <xf numFmtId="0" fontId="46" fillId="0" borderId="0" xfId="0" applyFont="1" applyBorder="1" applyAlignment="1">
      <alignment vertical="center"/>
    </xf>
    <xf numFmtId="0" fontId="49" fillId="0" borderId="29" xfId="0" applyFont="1" applyBorder="1" applyAlignment="1">
      <alignment vertical="center"/>
    </xf>
    <xf numFmtId="0" fontId="46"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6" fillId="0" borderId="29" xfId="0" applyFont="1" applyBorder="1" applyAlignment="1">
      <alignment horizontal="left"/>
    </xf>
    <xf numFmtId="0" fontId="49" fillId="0" borderId="29" xfId="0" applyFont="1" applyBorder="1" applyAlignment="1">
      <alignment/>
    </xf>
    <xf numFmtId="0" fontId="44" fillId="0" borderId="26" xfId="0" applyFont="1" applyBorder="1" applyAlignment="1">
      <alignment vertical="top"/>
    </xf>
    <xf numFmtId="0" fontId="44" fillId="0" borderId="27" xfId="0" applyFont="1" applyBorder="1" applyAlignment="1">
      <alignment vertical="top"/>
    </xf>
    <xf numFmtId="0" fontId="44" fillId="0" borderId="28" xfId="0" applyFont="1" applyBorder="1" applyAlignment="1">
      <alignment vertical="top"/>
    </xf>
    <xf numFmtId="0" fontId="44" fillId="0" borderId="29" xfId="0" applyFont="1" applyBorder="1" applyAlignment="1">
      <alignment vertical="top"/>
    </xf>
    <xf numFmtId="0" fontId="44" fillId="0" borderId="30" xfId="0" applyFont="1" applyBorder="1" applyAlignment="1">
      <alignment vertical="top"/>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lignment horizontal="left" vertical="top" wrapText="1"/>
    </xf>
    <xf numFmtId="0" fontId="45" fillId="0" borderId="0" xfId="0" applyFont="1" applyBorder="1" applyAlignment="1">
      <alignment horizontal="center" vertical="center"/>
    </xf>
    <xf numFmtId="0" fontId="45" fillId="0" borderId="0" xfId="0" applyFont="1" applyBorder="1" applyAlignment="1">
      <alignment horizontal="center" vertical="center" wrapText="1"/>
    </xf>
    <xf numFmtId="0" fontId="46"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6"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111251202" TargetMode="External" /><Relationship Id="rId2" Type="http://schemas.openxmlformats.org/officeDocument/2006/relationships/hyperlink" Target="https://podminky.urs.cz/item/CS_URS_2021_02/112151111" TargetMode="External" /><Relationship Id="rId3" Type="http://schemas.openxmlformats.org/officeDocument/2006/relationships/hyperlink" Target="https://podminky.urs.cz/item/CS_URS_2021_02/112151112" TargetMode="External" /><Relationship Id="rId4" Type="http://schemas.openxmlformats.org/officeDocument/2006/relationships/hyperlink" Target="https://podminky.urs.cz/item/CS_URS_2021_02/112151311" TargetMode="External" /><Relationship Id="rId5" Type="http://schemas.openxmlformats.org/officeDocument/2006/relationships/hyperlink" Target="https://podminky.urs.cz/item/CS_URS_2021_02/112151312" TargetMode="External" /><Relationship Id="rId6" Type="http://schemas.openxmlformats.org/officeDocument/2006/relationships/hyperlink" Target="https://podminky.urs.cz/item/CS_URS_2021_02/112151313" TargetMode="External" /><Relationship Id="rId7" Type="http://schemas.openxmlformats.org/officeDocument/2006/relationships/hyperlink" Target="https://podminky.urs.cz/item/CS_URS_2021_02/112151317" TargetMode="External" /><Relationship Id="rId8" Type="http://schemas.openxmlformats.org/officeDocument/2006/relationships/hyperlink" Target="https://podminky.urs.cz/item/CS_URS_2021_02/112151351" TargetMode="External" /><Relationship Id="rId9" Type="http://schemas.openxmlformats.org/officeDocument/2006/relationships/hyperlink" Target="https://podminky.urs.cz/item/CS_URS_2021_02/112151352" TargetMode="External" /><Relationship Id="rId10" Type="http://schemas.openxmlformats.org/officeDocument/2006/relationships/hyperlink" Target="https://podminky.urs.cz/item/CS_URS_2021_02/112151353" TargetMode="External" /><Relationship Id="rId11" Type="http://schemas.openxmlformats.org/officeDocument/2006/relationships/hyperlink" Target="https://podminky.urs.cz/item/CS_URS_2021_02/112151355" TargetMode="External" /><Relationship Id="rId12" Type="http://schemas.openxmlformats.org/officeDocument/2006/relationships/hyperlink" Target="https://podminky.urs.cz/item/CS_URS_2021_02/112151513" TargetMode="External" /><Relationship Id="rId13" Type="http://schemas.openxmlformats.org/officeDocument/2006/relationships/hyperlink" Target="https://podminky.urs.cz/item/CS_URS_2021_02/112155215" TargetMode="External" /><Relationship Id="rId14" Type="http://schemas.openxmlformats.org/officeDocument/2006/relationships/hyperlink" Target="https://podminky.urs.cz/item/CS_URS_2021_02/112155221" TargetMode="External" /><Relationship Id="rId15" Type="http://schemas.openxmlformats.org/officeDocument/2006/relationships/hyperlink" Target="https://podminky.urs.cz/item/CS_URS_2021_02/112155225" TargetMode="External" /><Relationship Id="rId16" Type="http://schemas.openxmlformats.org/officeDocument/2006/relationships/hyperlink" Target="https://podminky.urs.cz/item/CS_URS_2021_02/112155315" TargetMode="External" /><Relationship Id="rId17" Type="http://schemas.openxmlformats.org/officeDocument/2006/relationships/hyperlink" Target="https://podminky.urs.cz/item/CS_URS_2021_02/112201111" TargetMode="External" /><Relationship Id="rId18" Type="http://schemas.openxmlformats.org/officeDocument/2006/relationships/hyperlink" Target="https://podminky.urs.cz/item/CS_URS_2021_02/112201112" TargetMode="External" /><Relationship Id="rId19" Type="http://schemas.openxmlformats.org/officeDocument/2006/relationships/hyperlink" Target="https://podminky.urs.cz/item/CS_URS_2021_02/112201113" TargetMode="External" /><Relationship Id="rId20" Type="http://schemas.openxmlformats.org/officeDocument/2006/relationships/hyperlink" Target="https://podminky.urs.cz/item/CS_URS_2021_02/112201114" TargetMode="External" /><Relationship Id="rId21" Type="http://schemas.openxmlformats.org/officeDocument/2006/relationships/hyperlink" Target="https://podminky.urs.cz/item/CS_URS_2021_02/112201115" TargetMode="External" /><Relationship Id="rId22" Type="http://schemas.openxmlformats.org/officeDocument/2006/relationships/hyperlink" Target="https://podminky.urs.cz/item/CS_URS_2021_02/112201117" TargetMode="External" /><Relationship Id="rId23" Type="http://schemas.openxmlformats.org/officeDocument/2006/relationships/hyperlink" Target="https://podminky.urs.cz/item/CS_URS_2021_02/112201118" TargetMode="External" /><Relationship Id="rId24" Type="http://schemas.openxmlformats.org/officeDocument/2006/relationships/hyperlink" Target="https://podminky.urs.cz/item/CS_URS_2021_02/112201119" TargetMode="External" /><Relationship Id="rId25" Type="http://schemas.openxmlformats.org/officeDocument/2006/relationships/hyperlink" Target="https://podminky.urs.cz/item/CS_URS_2021_02/113106242" TargetMode="External" /><Relationship Id="rId26" Type="http://schemas.openxmlformats.org/officeDocument/2006/relationships/hyperlink" Target="https://podminky.urs.cz/item/CS_URS_2021_02/113107222" TargetMode="External" /><Relationship Id="rId27" Type="http://schemas.openxmlformats.org/officeDocument/2006/relationships/hyperlink" Target="https://podminky.urs.cz/item/CS_URS_2021_02/113311121" TargetMode="External" /><Relationship Id="rId28" Type="http://schemas.openxmlformats.org/officeDocument/2006/relationships/hyperlink" Target="https://podminky.urs.cz/item/CS_URS_2021_02/114203104" TargetMode="External" /><Relationship Id="rId29" Type="http://schemas.openxmlformats.org/officeDocument/2006/relationships/hyperlink" Target="https://podminky.urs.cz/item/CS_URS_2021_02/114203201" TargetMode="External" /><Relationship Id="rId30" Type="http://schemas.openxmlformats.org/officeDocument/2006/relationships/hyperlink" Target="https://podminky.urs.cz/item/CS_URS_2021_02/114203301" TargetMode="External" /><Relationship Id="rId31" Type="http://schemas.openxmlformats.org/officeDocument/2006/relationships/hyperlink" Target="https://podminky.urs.cz/item/CS_URS_2021_02/114203401" TargetMode="External" /><Relationship Id="rId32" Type="http://schemas.openxmlformats.org/officeDocument/2006/relationships/hyperlink" Target="https://podminky.urs.cz/item/CS_URS_2021_02/114203409" TargetMode="External" /><Relationship Id="rId33" Type="http://schemas.openxmlformats.org/officeDocument/2006/relationships/hyperlink" Target="https://podminky.urs.cz/item/CS_URS_2021_02/115001105" TargetMode="External" /><Relationship Id="rId34" Type="http://schemas.openxmlformats.org/officeDocument/2006/relationships/hyperlink" Target="https://podminky.urs.cz/item/CS_URS_2021_02/115101201" TargetMode="External" /><Relationship Id="rId35" Type="http://schemas.openxmlformats.org/officeDocument/2006/relationships/hyperlink" Target="https://podminky.urs.cz/item/CS_URS_2021_02/115101301" TargetMode="External" /><Relationship Id="rId36" Type="http://schemas.openxmlformats.org/officeDocument/2006/relationships/hyperlink" Target="https://podminky.urs.cz/item/CS_URS_2021_02/121151105" TargetMode="External" /><Relationship Id="rId37" Type="http://schemas.openxmlformats.org/officeDocument/2006/relationships/hyperlink" Target="https://podminky.urs.cz/item/CS_URS_2021_02/121151117" TargetMode="External" /><Relationship Id="rId38" Type="http://schemas.openxmlformats.org/officeDocument/2006/relationships/hyperlink" Target="https://podminky.urs.cz/item/CS_URS_2021_02/122911113" TargetMode="External" /><Relationship Id="rId39" Type="http://schemas.openxmlformats.org/officeDocument/2006/relationships/hyperlink" Target="https://podminky.urs.cz/item/CS_URS_2021_02/124253101" TargetMode="External" /><Relationship Id="rId40" Type="http://schemas.openxmlformats.org/officeDocument/2006/relationships/hyperlink" Target="https://podminky.urs.cz/item/CS_URS_2021_02/127751101" TargetMode="External" /><Relationship Id="rId41" Type="http://schemas.openxmlformats.org/officeDocument/2006/relationships/hyperlink" Target="https://podminky.urs.cz/item/CS_URS_2021_02/129911121" TargetMode="External" /><Relationship Id="rId42" Type="http://schemas.openxmlformats.org/officeDocument/2006/relationships/hyperlink" Target="https://podminky.urs.cz/item/CS_URS_2021_02/131213102" TargetMode="External" /><Relationship Id="rId43" Type="http://schemas.openxmlformats.org/officeDocument/2006/relationships/hyperlink" Target="https://podminky.urs.cz/item/CS_URS_2021_02/131251105" TargetMode="External" /><Relationship Id="rId44" Type="http://schemas.openxmlformats.org/officeDocument/2006/relationships/hyperlink" Target="https://podminky.urs.cz/item/CS_URS_2021_02/162201421" TargetMode="External" /><Relationship Id="rId45" Type="http://schemas.openxmlformats.org/officeDocument/2006/relationships/hyperlink" Target="https://podminky.urs.cz/item/CS_URS_2021_02/162201422" TargetMode="External" /><Relationship Id="rId46" Type="http://schemas.openxmlformats.org/officeDocument/2006/relationships/hyperlink" Target="https://podminky.urs.cz/item/CS_URS_2021_02/162201423" TargetMode="External" /><Relationship Id="rId47" Type="http://schemas.openxmlformats.org/officeDocument/2006/relationships/hyperlink" Target="https://podminky.urs.cz/item/CS_URS_2021_02/162201424" TargetMode="External" /><Relationship Id="rId48" Type="http://schemas.openxmlformats.org/officeDocument/2006/relationships/hyperlink" Target="https://podminky.urs.cz/item/CS_URS_2021_02/162201520" TargetMode="External" /><Relationship Id="rId49" Type="http://schemas.openxmlformats.org/officeDocument/2006/relationships/hyperlink" Target="https://podminky.urs.cz/item/CS_URS_2021_02/162301971" TargetMode="External" /><Relationship Id="rId50" Type="http://schemas.openxmlformats.org/officeDocument/2006/relationships/hyperlink" Target="https://podminky.urs.cz/item/CS_URS_2021_02/162301972" TargetMode="External" /><Relationship Id="rId51" Type="http://schemas.openxmlformats.org/officeDocument/2006/relationships/hyperlink" Target="https://podminky.urs.cz/item/CS_URS_2021_02/162301973" TargetMode="External" /><Relationship Id="rId52" Type="http://schemas.openxmlformats.org/officeDocument/2006/relationships/hyperlink" Target="https://podminky.urs.cz/item/CS_URS_2021_02/162301974" TargetMode="External" /><Relationship Id="rId53" Type="http://schemas.openxmlformats.org/officeDocument/2006/relationships/hyperlink" Target="https://podminky.urs.cz/item/CS_URS_2021_02/162301975" TargetMode="External" /><Relationship Id="rId54" Type="http://schemas.openxmlformats.org/officeDocument/2006/relationships/hyperlink" Target="https://podminky.urs.cz/item/CS_URS_2021_02/162351103" TargetMode="External" /><Relationship Id="rId55" Type="http://schemas.openxmlformats.org/officeDocument/2006/relationships/hyperlink" Target="https://podminky.urs.cz/item/CS_URS_2021_02/162751117" TargetMode="External" /><Relationship Id="rId56" Type="http://schemas.openxmlformats.org/officeDocument/2006/relationships/hyperlink" Target="https://podminky.urs.cz/item/CS_URS_2021_02/162751119" TargetMode="External" /><Relationship Id="rId57" Type="http://schemas.openxmlformats.org/officeDocument/2006/relationships/hyperlink" Target="https://podminky.urs.cz/item/CS_URS_2021_02/167151111" TargetMode="External" /><Relationship Id="rId58" Type="http://schemas.openxmlformats.org/officeDocument/2006/relationships/hyperlink" Target="https://podminky.urs.cz/item/CS_URS_2021_02/171151103" TargetMode="External" /><Relationship Id="rId59" Type="http://schemas.openxmlformats.org/officeDocument/2006/relationships/hyperlink" Target="https://podminky.urs.cz/item/CS_URS_2021_02/171151131" TargetMode="External" /><Relationship Id="rId60" Type="http://schemas.openxmlformats.org/officeDocument/2006/relationships/hyperlink" Target="https://podminky.urs.cz/item/CS_URS_2021_02/10364100" TargetMode="External" /><Relationship Id="rId61" Type="http://schemas.openxmlformats.org/officeDocument/2006/relationships/hyperlink" Target="https://podminky.urs.cz/item/CS_URS_2021_02/171153101" TargetMode="External" /><Relationship Id="rId62" Type="http://schemas.openxmlformats.org/officeDocument/2006/relationships/hyperlink" Target="https://podminky.urs.cz/item/CS_URS_2021_02/171201231" TargetMode="External" /><Relationship Id="rId63" Type="http://schemas.openxmlformats.org/officeDocument/2006/relationships/hyperlink" Target="https://podminky.urs.cz/item/CS_URS_2021_02/171251201" TargetMode="External" /><Relationship Id="rId64" Type="http://schemas.openxmlformats.org/officeDocument/2006/relationships/hyperlink" Target="https://podminky.urs.cz/item/CS_URS_2021_02/181351003" TargetMode="External" /><Relationship Id="rId65" Type="http://schemas.openxmlformats.org/officeDocument/2006/relationships/hyperlink" Target="https://podminky.urs.cz/item/CS_URS_2021_02/181351005" TargetMode="External" /><Relationship Id="rId66" Type="http://schemas.openxmlformats.org/officeDocument/2006/relationships/hyperlink" Target="https://podminky.urs.cz/item/CS_URS_2021_02/10364101" TargetMode="External" /><Relationship Id="rId67" Type="http://schemas.openxmlformats.org/officeDocument/2006/relationships/hyperlink" Target="https://podminky.urs.cz/item/CS_URS_2021_02/181411121" TargetMode="External" /><Relationship Id="rId68" Type="http://schemas.openxmlformats.org/officeDocument/2006/relationships/hyperlink" Target="https://podminky.urs.cz/item/CS_URS_2021_02/00572472" TargetMode="External" /><Relationship Id="rId69" Type="http://schemas.openxmlformats.org/officeDocument/2006/relationships/hyperlink" Target="https://podminky.urs.cz/item/CS_URS_2021_02/181411123" TargetMode="External" /><Relationship Id="rId70" Type="http://schemas.openxmlformats.org/officeDocument/2006/relationships/hyperlink" Target="https://podminky.urs.cz/item/CS_URS_2021_02/00572474" TargetMode="External" /><Relationship Id="rId71" Type="http://schemas.openxmlformats.org/officeDocument/2006/relationships/hyperlink" Target="https://podminky.urs.cz/item/CS_URS_2021_02/181951112" TargetMode="External" /><Relationship Id="rId72" Type="http://schemas.openxmlformats.org/officeDocument/2006/relationships/hyperlink" Target="https://podminky.urs.cz/item/CS_URS_2021_02/182351133" TargetMode="External" /><Relationship Id="rId73" Type="http://schemas.openxmlformats.org/officeDocument/2006/relationships/hyperlink" Target="https://podminky.urs.cz/item/CS_URS_2021_02/183101113" TargetMode="External" /><Relationship Id="rId74" Type="http://schemas.openxmlformats.org/officeDocument/2006/relationships/hyperlink" Target="https://podminky.urs.cz/item/CS_URS_2021_02/183101115" TargetMode="External" /><Relationship Id="rId75" Type="http://schemas.openxmlformats.org/officeDocument/2006/relationships/hyperlink" Target="https://podminky.urs.cz/item/CS_URS_2021_02/184215133" TargetMode="External" /><Relationship Id="rId76" Type="http://schemas.openxmlformats.org/officeDocument/2006/relationships/hyperlink" Target="https://podminky.urs.cz/item/CS_URS_2021_02/184801121" TargetMode="External" /><Relationship Id="rId77" Type="http://schemas.openxmlformats.org/officeDocument/2006/relationships/hyperlink" Target="https://podminky.urs.cz/item/CS_URS_2021_02/184813121" TargetMode="External" /><Relationship Id="rId78" Type="http://schemas.openxmlformats.org/officeDocument/2006/relationships/hyperlink" Target="https://podminky.urs.cz/item/CS_URS_2021_02/31324806" TargetMode="External" /><Relationship Id="rId79" Type="http://schemas.openxmlformats.org/officeDocument/2006/relationships/hyperlink" Target="https://podminky.urs.cz/item/CS_URS_2021_02/184818245" TargetMode="External" /><Relationship Id="rId80" Type="http://schemas.openxmlformats.org/officeDocument/2006/relationships/hyperlink" Target="https://podminky.urs.cz/item/CS_URS_2021_02/184911431" TargetMode="External" /><Relationship Id="rId81" Type="http://schemas.openxmlformats.org/officeDocument/2006/relationships/hyperlink" Target="https://podminky.urs.cz/item/CS_URS_2021_02/103911000" TargetMode="External" /><Relationship Id="rId82" Type="http://schemas.openxmlformats.org/officeDocument/2006/relationships/hyperlink" Target="https://podminky.urs.cz/item/CS_URS_2021_02/185802114" TargetMode="External" /><Relationship Id="rId83" Type="http://schemas.openxmlformats.org/officeDocument/2006/relationships/hyperlink" Target="https://podminky.urs.cz/item/CS_URS_2021_02/25191155" TargetMode="External" /><Relationship Id="rId84" Type="http://schemas.openxmlformats.org/officeDocument/2006/relationships/hyperlink" Target="https://podminky.urs.cz/item/CS_URS_2021_02/185803111" TargetMode="External" /><Relationship Id="rId85" Type="http://schemas.openxmlformats.org/officeDocument/2006/relationships/hyperlink" Target="https://podminky.urs.cz/item/CS_URS_2021_02/185803113" TargetMode="External" /><Relationship Id="rId86" Type="http://schemas.openxmlformats.org/officeDocument/2006/relationships/hyperlink" Target="https://podminky.urs.cz/item/CS_URS_2021_02/185804312" TargetMode="External" /><Relationship Id="rId87" Type="http://schemas.openxmlformats.org/officeDocument/2006/relationships/hyperlink" Target="https://podminky.urs.cz/item/CS_URS_2021_02/232231121" TargetMode="External" /><Relationship Id="rId88" Type="http://schemas.openxmlformats.org/officeDocument/2006/relationships/hyperlink" Target="https://podminky.urs.cz/item/CS_URS_2021_02/457532112" TargetMode="External" /><Relationship Id="rId89" Type="http://schemas.openxmlformats.org/officeDocument/2006/relationships/hyperlink" Target="https://podminky.urs.cz/item/CS_URS_2021_02/462512270" TargetMode="External" /><Relationship Id="rId90" Type="http://schemas.openxmlformats.org/officeDocument/2006/relationships/hyperlink" Target="https://podminky.urs.cz/item/CS_URS_2021_02/462519002" TargetMode="External" /><Relationship Id="rId91" Type="http://schemas.openxmlformats.org/officeDocument/2006/relationships/hyperlink" Target="https://podminky.urs.cz/item/CS_URS_2021_02/564231111" TargetMode="External" /><Relationship Id="rId92" Type="http://schemas.openxmlformats.org/officeDocument/2006/relationships/hyperlink" Target="https://podminky.urs.cz/item/CS_URS_2021_02/584121111" TargetMode="External" /><Relationship Id="rId93" Type="http://schemas.openxmlformats.org/officeDocument/2006/relationships/hyperlink" Target="https://podminky.urs.cz/item/CS_URS_2021_02/59223021" TargetMode="External" /><Relationship Id="rId94" Type="http://schemas.openxmlformats.org/officeDocument/2006/relationships/hyperlink" Target="https://podminky.urs.cz/item/CS_URS_2021_02/59221006" TargetMode="External" /><Relationship Id="rId95" Type="http://schemas.openxmlformats.org/officeDocument/2006/relationships/hyperlink" Target="https://podminky.urs.cz/item/CS_URS_2021_02/919726121" TargetMode="External" /><Relationship Id="rId96" Type="http://schemas.openxmlformats.org/officeDocument/2006/relationships/hyperlink" Target="https://podminky.urs.cz/item/CS_URS_2021_02/961044111" TargetMode="External" /><Relationship Id="rId97" Type="http://schemas.openxmlformats.org/officeDocument/2006/relationships/hyperlink" Target="https://podminky.urs.cz/item/CS_URS_2021_02/966052121" TargetMode="External" /><Relationship Id="rId98" Type="http://schemas.openxmlformats.org/officeDocument/2006/relationships/hyperlink" Target="https://podminky.urs.cz/item/CS_URS_2021_02/966071822" TargetMode="External" /><Relationship Id="rId99" Type="http://schemas.openxmlformats.org/officeDocument/2006/relationships/hyperlink" Target="https://podminky.urs.cz/item/CS_URS_2021_02/966073811" TargetMode="External" /><Relationship Id="rId100" Type="http://schemas.openxmlformats.org/officeDocument/2006/relationships/hyperlink" Target="https://podminky.urs.cz/item/CS_URS_2021_02/966073812" TargetMode="External" /><Relationship Id="rId101" Type="http://schemas.openxmlformats.org/officeDocument/2006/relationships/hyperlink" Target="https://podminky.urs.cz/item/CS_URS_2021_02/997013813" TargetMode="External" /><Relationship Id="rId102" Type="http://schemas.openxmlformats.org/officeDocument/2006/relationships/hyperlink" Target="https://podminky.urs.cz/item/CS_URS_2021_02/997013861" TargetMode="External" /><Relationship Id="rId103" Type="http://schemas.openxmlformats.org/officeDocument/2006/relationships/hyperlink" Target="https://podminky.urs.cz/item/CS_URS_2021_02/997013862" TargetMode="External" /><Relationship Id="rId104" Type="http://schemas.openxmlformats.org/officeDocument/2006/relationships/hyperlink" Target="https://podminky.urs.cz/item/CS_URS_2021_02/997013873" TargetMode="External" /><Relationship Id="rId105" Type="http://schemas.openxmlformats.org/officeDocument/2006/relationships/hyperlink" Target="https://podminky.urs.cz/item/CS_URS_2021_02/997221873" TargetMode="External" /><Relationship Id="rId106" Type="http://schemas.openxmlformats.org/officeDocument/2006/relationships/hyperlink" Target="https://podminky.urs.cz/item/CS_URS_2021_02/997321511" TargetMode="External" /><Relationship Id="rId107" Type="http://schemas.openxmlformats.org/officeDocument/2006/relationships/hyperlink" Target="https://podminky.urs.cz/item/CS_URS_2021_02/997321519" TargetMode="External" /><Relationship Id="rId108" Type="http://schemas.openxmlformats.org/officeDocument/2006/relationships/hyperlink" Target="https://podminky.urs.cz/item/CS_URS_2021_02/997321611" TargetMode="External" /><Relationship Id="rId109" Type="http://schemas.openxmlformats.org/officeDocument/2006/relationships/hyperlink" Target="https://podminky.urs.cz/item/CS_URS_2021_02/998332011" TargetMode="External" /><Relationship Id="rId110"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89"/>
      <c r="AS2" s="389"/>
      <c r="AT2" s="389"/>
      <c r="AU2" s="389"/>
      <c r="AV2" s="389"/>
      <c r="AW2" s="389"/>
      <c r="AX2" s="389"/>
      <c r="AY2" s="389"/>
      <c r="AZ2" s="389"/>
      <c r="BA2" s="389"/>
      <c r="BB2" s="389"/>
      <c r="BC2" s="389"/>
      <c r="BD2" s="389"/>
      <c r="BE2" s="389"/>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53" t="s">
        <v>14</v>
      </c>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24"/>
      <c r="AQ5" s="24"/>
      <c r="AR5" s="22"/>
      <c r="BE5" s="350" t="s">
        <v>15</v>
      </c>
      <c r="BS5" s="19" t="s">
        <v>6</v>
      </c>
    </row>
    <row r="6" spans="2:71" s="1" customFormat="1" ht="36.95" customHeight="1">
      <c r="B6" s="23"/>
      <c r="C6" s="24"/>
      <c r="D6" s="30" t="s">
        <v>16</v>
      </c>
      <c r="E6" s="24"/>
      <c r="F6" s="24"/>
      <c r="G6" s="24"/>
      <c r="H6" s="24"/>
      <c r="I6" s="24"/>
      <c r="J6" s="24"/>
      <c r="K6" s="355" t="s">
        <v>17</v>
      </c>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24"/>
      <c r="AQ6" s="24"/>
      <c r="AR6" s="22"/>
      <c r="BE6" s="351"/>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51"/>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51"/>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51"/>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27</v>
      </c>
      <c r="AO10" s="24"/>
      <c r="AP10" s="24"/>
      <c r="AQ10" s="24"/>
      <c r="AR10" s="22"/>
      <c r="BE10" s="351"/>
      <c r="BS10" s="19" t="s">
        <v>6</v>
      </c>
    </row>
    <row r="11" spans="2:71" s="1" customFormat="1" ht="18.4"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30</v>
      </c>
      <c r="AO11" s="24"/>
      <c r="AP11" s="24"/>
      <c r="AQ11" s="24"/>
      <c r="AR11" s="22"/>
      <c r="BE11" s="351"/>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1"/>
      <c r="BS12" s="19" t="s">
        <v>6</v>
      </c>
    </row>
    <row r="13" spans="2:71" s="1" customFormat="1" ht="12" customHeight="1">
      <c r="B13" s="23"/>
      <c r="C13" s="24"/>
      <c r="D13" s="31"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32</v>
      </c>
      <c r="AO13" s="24"/>
      <c r="AP13" s="24"/>
      <c r="AQ13" s="24"/>
      <c r="AR13" s="22"/>
      <c r="BE13" s="351"/>
      <c r="BS13" s="19" t="s">
        <v>6</v>
      </c>
    </row>
    <row r="14" spans="2:71" ht="12.75">
      <c r="B14" s="23"/>
      <c r="C14" s="24"/>
      <c r="D14" s="24"/>
      <c r="E14" s="356" t="s">
        <v>32</v>
      </c>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1" t="s">
        <v>29</v>
      </c>
      <c r="AL14" s="24"/>
      <c r="AM14" s="24"/>
      <c r="AN14" s="33" t="s">
        <v>32</v>
      </c>
      <c r="AO14" s="24"/>
      <c r="AP14" s="24"/>
      <c r="AQ14" s="24"/>
      <c r="AR14" s="22"/>
      <c r="BE14" s="351"/>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1"/>
      <c r="BS15" s="19" t="s">
        <v>4</v>
      </c>
    </row>
    <row r="16" spans="2:71" s="1" customFormat="1" ht="12" customHeight="1">
      <c r="B16" s="23"/>
      <c r="C16" s="24"/>
      <c r="D16" s="31"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34</v>
      </c>
      <c r="AO16" s="24"/>
      <c r="AP16" s="24"/>
      <c r="AQ16" s="24"/>
      <c r="AR16" s="22"/>
      <c r="BE16" s="351"/>
      <c r="BS16" s="19" t="s">
        <v>4</v>
      </c>
    </row>
    <row r="17" spans="2:71" s="1" customFormat="1" ht="18.4" customHeight="1">
      <c r="B17" s="23"/>
      <c r="C17" s="24"/>
      <c r="D17" s="24"/>
      <c r="E17" s="29" t="s">
        <v>35</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36</v>
      </c>
      <c r="AO17" s="24"/>
      <c r="AP17" s="24"/>
      <c r="AQ17" s="24"/>
      <c r="AR17" s="22"/>
      <c r="BE17" s="351"/>
      <c r="BS17" s="19" t="s">
        <v>37</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1"/>
      <c r="BS18" s="19" t="s">
        <v>6</v>
      </c>
    </row>
    <row r="19" spans="2:71" s="1" customFormat="1" ht="12" customHeight="1">
      <c r="B19" s="23"/>
      <c r="C19" s="24"/>
      <c r="D19" s="31" t="s">
        <v>38</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51"/>
      <c r="BS19" s="19" t="s">
        <v>6</v>
      </c>
    </row>
    <row r="20" spans="2:71" s="1" customFormat="1" ht="18.4" customHeight="1">
      <c r="B20" s="23"/>
      <c r="C20" s="24"/>
      <c r="D20" s="24"/>
      <c r="E20" s="29" t="s">
        <v>39</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19</v>
      </c>
      <c r="AO20" s="24"/>
      <c r="AP20" s="24"/>
      <c r="AQ20" s="24"/>
      <c r="AR20" s="22"/>
      <c r="BE20" s="351"/>
      <c r="BS20" s="19" t="s">
        <v>37</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1"/>
    </row>
    <row r="22" spans="2:57" s="1" customFormat="1" ht="12" customHeight="1">
      <c r="B22" s="23"/>
      <c r="C22" s="24"/>
      <c r="D22" s="31" t="s">
        <v>40</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1"/>
    </row>
    <row r="23" spans="2:57" s="1" customFormat="1" ht="84" customHeight="1">
      <c r="B23" s="23"/>
      <c r="C23" s="24"/>
      <c r="D23" s="24"/>
      <c r="E23" s="358" t="s">
        <v>41</v>
      </c>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24"/>
      <c r="AP23" s="24"/>
      <c r="AQ23" s="24"/>
      <c r="AR23" s="22"/>
      <c r="BE23" s="351"/>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1"/>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51"/>
    </row>
    <row r="26" spans="1:57" s="2" customFormat="1" ht="25.9" customHeight="1">
      <c r="A26" s="36"/>
      <c r="B26" s="37"/>
      <c r="C26" s="38"/>
      <c r="D26" s="39" t="s">
        <v>42</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59">
        <f>ROUND(AG54,2)</f>
        <v>0</v>
      </c>
      <c r="AL26" s="360"/>
      <c r="AM26" s="360"/>
      <c r="AN26" s="360"/>
      <c r="AO26" s="360"/>
      <c r="AP26" s="38"/>
      <c r="AQ26" s="38"/>
      <c r="AR26" s="41"/>
      <c r="BE26" s="351"/>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51"/>
    </row>
    <row r="28" spans="1:57" s="2" customFormat="1" ht="12.75">
      <c r="A28" s="36"/>
      <c r="B28" s="37"/>
      <c r="C28" s="38"/>
      <c r="D28" s="38"/>
      <c r="E28" s="38"/>
      <c r="F28" s="38"/>
      <c r="G28" s="38"/>
      <c r="H28" s="38"/>
      <c r="I28" s="38"/>
      <c r="J28" s="38"/>
      <c r="K28" s="38"/>
      <c r="L28" s="361" t="s">
        <v>43</v>
      </c>
      <c r="M28" s="361"/>
      <c r="N28" s="361"/>
      <c r="O28" s="361"/>
      <c r="P28" s="361"/>
      <c r="Q28" s="38"/>
      <c r="R28" s="38"/>
      <c r="S28" s="38"/>
      <c r="T28" s="38"/>
      <c r="U28" s="38"/>
      <c r="V28" s="38"/>
      <c r="W28" s="361" t="s">
        <v>44</v>
      </c>
      <c r="X28" s="361"/>
      <c r="Y28" s="361"/>
      <c r="Z28" s="361"/>
      <c r="AA28" s="361"/>
      <c r="AB28" s="361"/>
      <c r="AC28" s="361"/>
      <c r="AD28" s="361"/>
      <c r="AE28" s="361"/>
      <c r="AF28" s="38"/>
      <c r="AG28" s="38"/>
      <c r="AH28" s="38"/>
      <c r="AI28" s="38"/>
      <c r="AJ28" s="38"/>
      <c r="AK28" s="361" t="s">
        <v>45</v>
      </c>
      <c r="AL28" s="361"/>
      <c r="AM28" s="361"/>
      <c r="AN28" s="361"/>
      <c r="AO28" s="361"/>
      <c r="AP28" s="38"/>
      <c r="AQ28" s="38"/>
      <c r="AR28" s="41"/>
      <c r="BE28" s="351"/>
    </row>
    <row r="29" spans="2:57" s="3" customFormat="1" ht="14.45" customHeight="1">
      <c r="B29" s="42"/>
      <c r="C29" s="43"/>
      <c r="D29" s="31" t="s">
        <v>46</v>
      </c>
      <c r="E29" s="43"/>
      <c r="F29" s="31" t="s">
        <v>47</v>
      </c>
      <c r="G29" s="43"/>
      <c r="H29" s="43"/>
      <c r="I29" s="43"/>
      <c r="J29" s="43"/>
      <c r="K29" s="43"/>
      <c r="L29" s="364">
        <v>0.21</v>
      </c>
      <c r="M29" s="363"/>
      <c r="N29" s="363"/>
      <c r="O29" s="363"/>
      <c r="P29" s="363"/>
      <c r="Q29" s="43"/>
      <c r="R29" s="43"/>
      <c r="S29" s="43"/>
      <c r="T29" s="43"/>
      <c r="U29" s="43"/>
      <c r="V29" s="43"/>
      <c r="W29" s="362">
        <f>ROUND(AZ54,2)</f>
        <v>0</v>
      </c>
      <c r="X29" s="363"/>
      <c r="Y29" s="363"/>
      <c r="Z29" s="363"/>
      <c r="AA29" s="363"/>
      <c r="AB29" s="363"/>
      <c r="AC29" s="363"/>
      <c r="AD29" s="363"/>
      <c r="AE29" s="363"/>
      <c r="AF29" s="43"/>
      <c r="AG29" s="43"/>
      <c r="AH29" s="43"/>
      <c r="AI29" s="43"/>
      <c r="AJ29" s="43"/>
      <c r="AK29" s="362">
        <f>ROUND(AV54,2)</f>
        <v>0</v>
      </c>
      <c r="AL29" s="363"/>
      <c r="AM29" s="363"/>
      <c r="AN29" s="363"/>
      <c r="AO29" s="363"/>
      <c r="AP29" s="43"/>
      <c r="AQ29" s="43"/>
      <c r="AR29" s="44"/>
      <c r="BE29" s="352"/>
    </row>
    <row r="30" spans="2:57" s="3" customFormat="1" ht="14.45" customHeight="1">
      <c r="B30" s="42"/>
      <c r="C30" s="43"/>
      <c r="D30" s="43"/>
      <c r="E30" s="43"/>
      <c r="F30" s="31" t="s">
        <v>48</v>
      </c>
      <c r="G30" s="43"/>
      <c r="H30" s="43"/>
      <c r="I30" s="43"/>
      <c r="J30" s="43"/>
      <c r="K30" s="43"/>
      <c r="L30" s="364">
        <v>0.15</v>
      </c>
      <c r="M30" s="363"/>
      <c r="N30" s="363"/>
      <c r="O30" s="363"/>
      <c r="P30" s="363"/>
      <c r="Q30" s="43"/>
      <c r="R30" s="43"/>
      <c r="S30" s="43"/>
      <c r="T30" s="43"/>
      <c r="U30" s="43"/>
      <c r="V30" s="43"/>
      <c r="W30" s="362">
        <f>ROUND(BA54,2)</f>
        <v>0</v>
      </c>
      <c r="X30" s="363"/>
      <c r="Y30" s="363"/>
      <c r="Z30" s="363"/>
      <c r="AA30" s="363"/>
      <c r="AB30" s="363"/>
      <c r="AC30" s="363"/>
      <c r="AD30" s="363"/>
      <c r="AE30" s="363"/>
      <c r="AF30" s="43"/>
      <c r="AG30" s="43"/>
      <c r="AH30" s="43"/>
      <c r="AI30" s="43"/>
      <c r="AJ30" s="43"/>
      <c r="AK30" s="362">
        <f>ROUND(AW54,2)</f>
        <v>0</v>
      </c>
      <c r="AL30" s="363"/>
      <c r="AM30" s="363"/>
      <c r="AN30" s="363"/>
      <c r="AO30" s="363"/>
      <c r="AP30" s="43"/>
      <c r="AQ30" s="43"/>
      <c r="AR30" s="44"/>
      <c r="BE30" s="352"/>
    </row>
    <row r="31" spans="2:57" s="3" customFormat="1" ht="14.45" customHeight="1" hidden="1">
      <c r="B31" s="42"/>
      <c r="C31" s="43"/>
      <c r="D31" s="43"/>
      <c r="E31" s="43"/>
      <c r="F31" s="31" t="s">
        <v>49</v>
      </c>
      <c r="G31" s="43"/>
      <c r="H31" s="43"/>
      <c r="I31" s="43"/>
      <c r="J31" s="43"/>
      <c r="K31" s="43"/>
      <c r="L31" s="364">
        <v>0.21</v>
      </c>
      <c r="M31" s="363"/>
      <c r="N31" s="363"/>
      <c r="O31" s="363"/>
      <c r="P31" s="363"/>
      <c r="Q31" s="43"/>
      <c r="R31" s="43"/>
      <c r="S31" s="43"/>
      <c r="T31" s="43"/>
      <c r="U31" s="43"/>
      <c r="V31" s="43"/>
      <c r="W31" s="362">
        <f>ROUND(BB54,2)</f>
        <v>0</v>
      </c>
      <c r="X31" s="363"/>
      <c r="Y31" s="363"/>
      <c r="Z31" s="363"/>
      <c r="AA31" s="363"/>
      <c r="AB31" s="363"/>
      <c r="AC31" s="363"/>
      <c r="AD31" s="363"/>
      <c r="AE31" s="363"/>
      <c r="AF31" s="43"/>
      <c r="AG31" s="43"/>
      <c r="AH31" s="43"/>
      <c r="AI31" s="43"/>
      <c r="AJ31" s="43"/>
      <c r="AK31" s="362">
        <v>0</v>
      </c>
      <c r="AL31" s="363"/>
      <c r="AM31" s="363"/>
      <c r="AN31" s="363"/>
      <c r="AO31" s="363"/>
      <c r="AP31" s="43"/>
      <c r="AQ31" s="43"/>
      <c r="AR31" s="44"/>
      <c r="BE31" s="352"/>
    </row>
    <row r="32" spans="2:57" s="3" customFormat="1" ht="14.45" customHeight="1" hidden="1">
      <c r="B32" s="42"/>
      <c r="C32" s="43"/>
      <c r="D32" s="43"/>
      <c r="E32" s="43"/>
      <c r="F32" s="31" t="s">
        <v>50</v>
      </c>
      <c r="G32" s="43"/>
      <c r="H32" s="43"/>
      <c r="I32" s="43"/>
      <c r="J32" s="43"/>
      <c r="K32" s="43"/>
      <c r="L32" s="364">
        <v>0.15</v>
      </c>
      <c r="M32" s="363"/>
      <c r="N32" s="363"/>
      <c r="O32" s="363"/>
      <c r="P32" s="363"/>
      <c r="Q32" s="43"/>
      <c r="R32" s="43"/>
      <c r="S32" s="43"/>
      <c r="T32" s="43"/>
      <c r="U32" s="43"/>
      <c r="V32" s="43"/>
      <c r="W32" s="362">
        <f>ROUND(BC54,2)</f>
        <v>0</v>
      </c>
      <c r="X32" s="363"/>
      <c r="Y32" s="363"/>
      <c r="Z32" s="363"/>
      <c r="AA32" s="363"/>
      <c r="AB32" s="363"/>
      <c r="AC32" s="363"/>
      <c r="AD32" s="363"/>
      <c r="AE32" s="363"/>
      <c r="AF32" s="43"/>
      <c r="AG32" s="43"/>
      <c r="AH32" s="43"/>
      <c r="AI32" s="43"/>
      <c r="AJ32" s="43"/>
      <c r="AK32" s="362">
        <v>0</v>
      </c>
      <c r="AL32" s="363"/>
      <c r="AM32" s="363"/>
      <c r="AN32" s="363"/>
      <c r="AO32" s="363"/>
      <c r="AP32" s="43"/>
      <c r="AQ32" s="43"/>
      <c r="AR32" s="44"/>
      <c r="BE32" s="352"/>
    </row>
    <row r="33" spans="2:44" s="3" customFormat="1" ht="14.45" customHeight="1" hidden="1">
      <c r="B33" s="42"/>
      <c r="C33" s="43"/>
      <c r="D33" s="43"/>
      <c r="E33" s="43"/>
      <c r="F33" s="31" t="s">
        <v>51</v>
      </c>
      <c r="G33" s="43"/>
      <c r="H33" s="43"/>
      <c r="I33" s="43"/>
      <c r="J33" s="43"/>
      <c r="K33" s="43"/>
      <c r="L33" s="364">
        <v>0</v>
      </c>
      <c r="M33" s="363"/>
      <c r="N33" s="363"/>
      <c r="O33" s="363"/>
      <c r="P33" s="363"/>
      <c r="Q33" s="43"/>
      <c r="R33" s="43"/>
      <c r="S33" s="43"/>
      <c r="T33" s="43"/>
      <c r="U33" s="43"/>
      <c r="V33" s="43"/>
      <c r="W33" s="362">
        <f>ROUND(BD54,2)</f>
        <v>0</v>
      </c>
      <c r="X33" s="363"/>
      <c r="Y33" s="363"/>
      <c r="Z33" s="363"/>
      <c r="AA33" s="363"/>
      <c r="AB33" s="363"/>
      <c r="AC33" s="363"/>
      <c r="AD33" s="363"/>
      <c r="AE33" s="363"/>
      <c r="AF33" s="43"/>
      <c r="AG33" s="43"/>
      <c r="AH33" s="43"/>
      <c r="AI33" s="43"/>
      <c r="AJ33" s="43"/>
      <c r="AK33" s="362">
        <v>0</v>
      </c>
      <c r="AL33" s="363"/>
      <c r="AM33" s="363"/>
      <c r="AN33" s="363"/>
      <c r="AO33" s="363"/>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52</v>
      </c>
      <c r="E35" s="47"/>
      <c r="F35" s="47"/>
      <c r="G35" s="47"/>
      <c r="H35" s="47"/>
      <c r="I35" s="47"/>
      <c r="J35" s="47"/>
      <c r="K35" s="47"/>
      <c r="L35" s="47"/>
      <c r="M35" s="47"/>
      <c r="N35" s="47"/>
      <c r="O35" s="47"/>
      <c r="P35" s="47"/>
      <c r="Q35" s="47"/>
      <c r="R35" s="47"/>
      <c r="S35" s="47"/>
      <c r="T35" s="48" t="s">
        <v>53</v>
      </c>
      <c r="U35" s="47"/>
      <c r="V35" s="47"/>
      <c r="W35" s="47"/>
      <c r="X35" s="365" t="s">
        <v>54</v>
      </c>
      <c r="Y35" s="366"/>
      <c r="Z35" s="366"/>
      <c r="AA35" s="366"/>
      <c r="AB35" s="366"/>
      <c r="AC35" s="47"/>
      <c r="AD35" s="47"/>
      <c r="AE35" s="47"/>
      <c r="AF35" s="47"/>
      <c r="AG35" s="47"/>
      <c r="AH35" s="47"/>
      <c r="AI35" s="47"/>
      <c r="AJ35" s="47"/>
      <c r="AK35" s="367">
        <f>SUM(AK26:AK33)</f>
        <v>0</v>
      </c>
      <c r="AL35" s="366"/>
      <c r="AM35" s="366"/>
      <c r="AN35" s="366"/>
      <c r="AO35" s="368"/>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55</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19s_02_listnice</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69" t="str">
        <f>K6</f>
        <v>VT Líštnice, Dolní Líštná, km 1,208 - 1,333, rekonstrukce PB opevnění</v>
      </c>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0"/>
      <c r="AL45" s="370"/>
      <c r="AM45" s="370"/>
      <c r="AN45" s="370"/>
      <c r="AO45" s="370"/>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k. ú. Dolní Líštná</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71" t="str">
        <f>IF(AN8="","",AN8)</f>
        <v>1. 7. 2021</v>
      </c>
      <c r="AN47" s="371"/>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Povodí Odry, státní podnik</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372" t="str">
        <f>IF(E17="","",E17)</f>
        <v xml:space="preserve">Golik VH, s. r. o. </v>
      </c>
      <c r="AN49" s="373"/>
      <c r="AO49" s="373"/>
      <c r="AP49" s="373"/>
      <c r="AQ49" s="38"/>
      <c r="AR49" s="41"/>
      <c r="AS49" s="374" t="s">
        <v>56</v>
      </c>
      <c r="AT49" s="375"/>
      <c r="AU49" s="62"/>
      <c r="AV49" s="62"/>
      <c r="AW49" s="62"/>
      <c r="AX49" s="62"/>
      <c r="AY49" s="62"/>
      <c r="AZ49" s="62"/>
      <c r="BA49" s="62"/>
      <c r="BB49" s="62"/>
      <c r="BC49" s="62"/>
      <c r="BD49" s="63"/>
      <c r="BE49" s="36"/>
    </row>
    <row r="50" spans="1:57" s="2" customFormat="1" ht="15.2" customHeight="1">
      <c r="A50" s="36"/>
      <c r="B50" s="37"/>
      <c r="C50" s="31" t="s">
        <v>31</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38</v>
      </c>
      <c r="AJ50" s="38"/>
      <c r="AK50" s="38"/>
      <c r="AL50" s="38"/>
      <c r="AM50" s="372" t="str">
        <f>IF(E20="","",E20)</f>
        <v xml:space="preserve"> </v>
      </c>
      <c r="AN50" s="373"/>
      <c r="AO50" s="373"/>
      <c r="AP50" s="373"/>
      <c r="AQ50" s="38"/>
      <c r="AR50" s="41"/>
      <c r="AS50" s="376"/>
      <c r="AT50" s="377"/>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78"/>
      <c r="AT51" s="379"/>
      <c r="AU51" s="66"/>
      <c r="AV51" s="66"/>
      <c r="AW51" s="66"/>
      <c r="AX51" s="66"/>
      <c r="AY51" s="66"/>
      <c r="AZ51" s="66"/>
      <c r="BA51" s="66"/>
      <c r="BB51" s="66"/>
      <c r="BC51" s="66"/>
      <c r="BD51" s="67"/>
      <c r="BE51" s="36"/>
    </row>
    <row r="52" spans="1:57" s="2" customFormat="1" ht="29.25" customHeight="1">
      <c r="A52" s="36"/>
      <c r="B52" s="37"/>
      <c r="C52" s="380" t="s">
        <v>57</v>
      </c>
      <c r="D52" s="381"/>
      <c r="E52" s="381"/>
      <c r="F52" s="381"/>
      <c r="G52" s="381"/>
      <c r="H52" s="68"/>
      <c r="I52" s="382" t="s">
        <v>58</v>
      </c>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3" t="s">
        <v>59</v>
      </c>
      <c r="AH52" s="381"/>
      <c r="AI52" s="381"/>
      <c r="AJ52" s="381"/>
      <c r="AK52" s="381"/>
      <c r="AL52" s="381"/>
      <c r="AM52" s="381"/>
      <c r="AN52" s="382" t="s">
        <v>60</v>
      </c>
      <c r="AO52" s="381"/>
      <c r="AP52" s="381"/>
      <c r="AQ52" s="69" t="s">
        <v>61</v>
      </c>
      <c r="AR52" s="41"/>
      <c r="AS52" s="70" t="s">
        <v>62</v>
      </c>
      <c r="AT52" s="71" t="s">
        <v>63</v>
      </c>
      <c r="AU52" s="71" t="s">
        <v>64</v>
      </c>
      <c r="AV52" s="71" t="s">
        <v>65</v>
      </c>
      <c r="AW52" s="71" t="s">
        <v>66</v>
      </c>
      <c r="AX52" s="71" t="s">
        <v>67</v>
      </c>
      <c r="AY52" s="71" t="s">
        <v>68</v>
      </c>
      <c r="AZ52" s="71" t="s">
        <v>69</v>
      </c>
      <c r="BA52" s="71" t="s">
        <v>70</v>
      </c>
      <c r="BB52" s="71" t="s">
        <v>71</v>
      </c>
      <c r="BC52" s="71" t="s">
        <v>72</v>
      </c>
      <c r="BD52" s="72" t="s">
        <v>73</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74</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87">
        <f>ROUND(SUM(AG55:AG56),2)</f>
        <v>0</v>
      </c>
      <c r="AH54" s="387"/>
      <c r="AI54" s="387"/>
      <c r="AJ54" s="387"/>
      <c r="AK54" s="387"/>
      <c r="AL54" s="387"/>
      <c r="AM54" s="387"/>
      <c r="AN54" s="388">
        <f>SUM(AG54,AT54)</f>
        <v>0</v>
      </c>
      <c r="AO54" s="388"/>
      <c r="AP54" s="388"/>
      <c r="AQ54" s="80" t="s">
        <v>19</v>
      </c>
      <c r="AR54" s="81"/>
      <c r="AS54" s="82">
        <f>ROUND(SUM(AS55:AS56),2)</f>
        <v>0</v>
      </c>
      <c r="AT54" s="83">
        <f>ROUND(SUM(AV54:AW54),2)</f>
        <v>0</v>
      </c>
      <c r="AU54" s="84">
        <f>ROUND(SUM(AU55:AU56),5)</f>
        <v>0</v>
      </c>
      <c r="AV54" s="83">
        <f>ROUND(AZ54*L29,2)</f>
        <v>0</v>
      </c>
      <c r="AW54" s="83">
        <f>ROUND(BA54*L30,2)</f>
        <v>0</v>
      </c>
      <c r="AX54" s="83">
        <f>ROUND(BB54*L29,2)</f>
        <v>0</v>
      </c>
      <c r="AY54" s="83">
        <f>ROUND(BC54*L30,2)</f>
        <v>0</v>
      </c>
      <c r="AZ54" s="83">
        <f>ROUND(SUM(AZ55:AZ56),2)</f>
        <v>0</v>
      </c>
      <c r="BA54" s="83">
        <f>ROUND(SUM(BA55:BA56),2)</f>
        <v>0</v>
      </c>
      <c r="BB54" s="83">
        <f>ROUND(SUM(BB55:BB56),2)</f>
        <v>0</v>
      </c>
      <c r="BC54" s="83">
        <f>ROUND(SUM(BC55:BC56),2)</f>
        <v>0</v>
      </c>
      <c r="BD54" s="85">
        <f>ROUND(SUM(BD55:BD56),2)</f>
        <v>0</v>
      </c>
      <c r="BS54" s="86" t="s">
        <v>75</v>
      </c>
      <c r="BT54" s="86" t="s">
        <v>76</v>
      </c>
      <c r="BU54" s="87" t="s">
        <v>77</v>
      </c>
      <c r="BV54" s="86" t="s">
        <v>78</v>
      </c>
      <c r="BW54" s="86" t="s">
        <v>5</v>
      </c>
      <c r="BX54" s="86" t="s">
        <v>79</v>
      </c>
      <c r="CL54" s="86" t="s">
        <v>19</v>
      </c>
    </row>
    <row r="55" spans="1:91" s="7" customFormat="1" ht="16.5" customHeight="1">
      <c r="A55" s="88" t="s">
        <v>80</v>
      </c>
      <c r="B55" s="89"/>
      <c r="C55" s="90"/>
      <c r="D55" s="386" t="s">
        <v>81</v>
      </c>
      <c r="E55" s="386"/>
      <c r="F55" s="386"/>
      <c r="G55" s="386"/>
      <c r="H55" s="386"/>
      <c r="I55" s="91"/>
      <c r="J55" s="386" t="s">
        <v>82</v>
      </c>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4">
        <f>'SO 01 - Úprava toku'!J30</f>
        <v>0</v>
      </c>
      <c r="AH55" s="385"/>
      <c r="AI55" s="385"/>
      <c r="AJ55" s="385"/>
      <c r="AK55" s="385"/>
      <c r="AL55" s="385"/>
      <c r="AM55" s="385"/>
      <c r="AN55" s="384">
        <f>SUM(AG55,AT55)</f>
        <v>0</v>
      </c>
      <c r="AO55" s="385"/>
      <c r="AP55" s="385"/>
      <c r="AQ55" s="92" t="s">
        <v>83</v>
      </c>
      <c r="AR55" s="93"/>
      <c r="AS55" s="94">
        <v>0</v>
      </c>
      <c r="AT55" s="95">
        <f>ROUND(SUM(AV55:AW55),2)</f>
        <v>0</v>
      </c>
      <c r="AU55" s="96">
        <f>'SO 01 - Úprava toku'!P88</f>
        <v>0</v>
      </c>
      <c r="AV55" s="95">
        <f>'SO 01 - Úprava toku'!J33</f>
        <v>0</v>
      </c>
      <c r="AW55" s="95">
        <f>'SO 01 - Úprava toku'!J34</f>
        <v>0</v>
      </c>
      <c r="AX55" s="95">
        <f>'SO 01 - Úprava toku'!J35</f>
        <v>0</v>
      </c>
      <c r="AY55" s="95">
        <f>'SO 01 - Úprava toku'!J36</f>
        <v>0</v>
      </c>
      <c r="AZ55" s="95">
        <f>'SO 01 - Úprava toku'!F33</f>
        <v>0</v>
      </c>
      <c r="BA55" s="95">
        <f>'SO 01 - Úprava toku'!F34</f>
        <v>0</v>
      </c>
      <c r="BB55" s="95">
        <f>'SO 01 - Úprava toku'!F35</f>
        <v>0</v>
      </c>
      <c r="BC55" s="95">
        <f>'SO 01 - Úprava toku'!F36</f>
        <v>0</v>
      </c>
      <c r="BD55" s="97">
        <f>'SO 01 - Úprava toku'!F37</f>
        <v>0</v>
      </c>
      <c r="BT55" s="98" t="s">
        <v>84</v>
      </c>
      <c r="BV55" s="98" t="s">
        <v>78</v>
      </c>
      <c r="BW55" s="98" t="s">
        <v>85</v>
      </c>
      <c r="BX55" s="98" t="s">
        <v>5</v>
      </c>
      <c r="CL55" s="98" t="s">
        <v>19</v>
      </c>
      <c r="CM55" s="98" t="s">
        <v>86</v>
      </c>
    </row>
    <row r="56" spans="1:91" s="7" customFormat="1" ht="16.5" customHeight="1">
      <c r="A56" s="88" t="s">
        <v>80</v>
      </c>
      <c r="B56" s="89"/>
      <c r="C56" s="90"/>
      <c r="D56" s="386" t="s">
        <v>87</v>
      </c>
      <c r="E56" s="386"/>
      <c r="F56" s="386"/>
      <c r="G56" s="386"/>
      <c r="H56" s="386"/>
      <c r="I56" s="91"/>
      <c r="J56" s="386" t="s">
        <v>88</v>
      </c>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4">
        <f>'VON - Vedlejší a ostatní ...'!J30</f>
        <v>0</v>
      </c>
      <c r="AH56" s="385"/>
      <c r="AI56" s="385"/>
      <c r="AJ56" s="385"/>
      <c r="AK56" s="385"/>
      <c r="AL56" s="385"/>
      <c r="AM56" s="385"/>
      <c r="AN56" s="384">
        <f>SUM(AG56,AT56)</f>
        <v>0</v>
      </c>
      <c r="AO56" s="385"/>
      <c r="AP56" s="385"/>
      <c r="AQ56" s="92" t="s">
        <v>87</v>
      </c>
      <c r="AR56" s="93"/>
      <c r="AS56" s="99">
        <v>0</v>
      </c>
      <c r="AT56" s="100">
        <f>ROUND(SUM(AV56:AW56),2)</f>
        <v>0</v>
      </c>
      <c r="AU56" s="101">
        <f>'VON - Vedlejší a ostatní ...'!P80</f>
        <v>0</v>
      </c>
      <c r="AV56" s="100">
        <f>'VON - Vedlejší a ostatní ...'!J33</f>
        <v>0</v>
      </c>
      <c r="AW56" s="100">
        <f>'VON - Vedlejší a ostatní ...'!J34</f>
        <v>0</v>
      </c>
      <c r="AX56" s="100">
        <f>'VON - Vedlejší a ostatní ...'!J35</f>
        <v>0</v>
      </c>
      <c r="AY56" s="100">
        <f>'VON - Vedlejší a ostatní ...'!J36</f>
        <v>0</v>
      </c>
      <c r="AZ56" s="100">
        <f>'VON - Vedlejší a ostatní ...'!F33</f>
        <v>0</v>
      </c>
      <c r="BA56" s="100">
        <f>'VON - Vedlejší a ostatní ...'!F34</f>
        <v>0</v>
      </c>
      <c r="BB56" s="100">
        <f>'VON - Vedlejší a ostatní ...'!F35</f>
        <v>0</v>
      </c>
      <c r="BC56" s="100">
        <f>'VON - Vedlejší a ostatní ...'!F36</f>
        <v>0</v>
      </c>
      <c r="BD56" s="102">
        <f>'VON - Vedlejší a ostatní ...'!F37</f>
        <v>0</v>
      </c>
      <c r="BT56" s="98" t="s">
        <v>84</v>
      </c>
      <c r="BV56" s="98" t="s">
        <v>78</v>
      </c>
      <c r="BW56" s="98" t="s">
        <v>89</v>
      </c>
      <c r="BX56" s="98" t="s">
        <v>5</v>
      </c>
      <c r="CL56" s="98" t="s">
        <v>19</v>
      </c>
      <c r="CM56" s="98" t="s">
        <v>86</v>
      </c>
    </row>
    <row r="57" spans="1:57" s="2" customFormat="1" ht="30" customHeight="1">
      <c r="A57" s="36"/>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41"/>
      <c r="AS57" s="36"/>
      <c r="AT57" s="36"/>
      <c r="AU57" s="36"/>
      <c r="AV57" s="36"/>
      <c r="AW57" s="36"/>
      <c r="AX57" s="36"/>
      <c r="AY57" s="36"/>
      <c r="AZ57" s="36"/>
      <c r="BA57" s="36"/>
      <c r="BB57" s="36"/>
      <c r="BC57" s="36"/>
      <c r="BD57" s="36"/>
      <c r="BE57" s="36"/>
    </row>
    <row r="58" spans="1:57" s="2" customFormat="1" ht="6.95" customHeight="1">
      <c r="A58" s="36"/>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41"/>
      <c r="AS58" s="36"/>
      <c r="AT58" s="36"/>
      <c r="AU58" s="36"/>
      <c r="AV58" s="36"/>
      <c r="AW58" s="36"/>
      <c r="AX58" s="36"/>
      <c r="AY58" s="36"/>
      <c r="AZ58" s="36"/>
      <c r="BA58" s="36"/>
      <c r="BB58" s="36"/>
      <c r="BC58" s="36"/>
      <c r="BD58" s="36"/>
      <c r="BE58" s="36"/>
    </row>
  </sheetData>
  <sheetProtection algorithmName="SHA-512" hashValue="UdM2KVm81Ulmg3D/FIfDe2zwkOkurNPTb2lET2eTiMz6ud2VaOGYnUW7FQM0iQvIAUizEkzIBk8H95MazMPT7w==" saltValue="QKuZZRfSiDv5P9KOWhJuMGDCo7/xa86bJtsW2Bh59ZPxepn2qmgEX+MEEoHVDadc+r9+lgO5dhVLiuIwfu4hpw=="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SO 01 - Úprava toku'!C2" display="/"/>
    <hyperlink ref="A56"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9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89"/>
      <c r="M2" s="389"/>
      <c r="N2" s="389"/>
      <c r="O2" s="389"/>
      <c r="P2" s="389"/>
      <c r="Q2" s="389"/>
      <c r="R2" s="389"/>
      <c r="S2" s="389"/>
      <c r="T2" s="389"/>
      <c r="U2" s="389"/>
      <c r="V2" s="389"/>
      <c r="AT2" s="19" t="s">
        <v>85</v>
      </c>
      <c r="AZ2" s="103" t="s">
        <v>90</v>
      </c>
      <c r="BA2" s="103" t="s">
        <v>91</v>
      </c>
      <c r="BB2" s="103" t="s">
        <v>92</v>
      </c>
      <c r="BC2" s="103" t="s">
        <v>93</v>
      </c>
      <c r="BD2" s="103" t="s">
        <v>86</v>
      </c>
    </row>
    <row r="3" spans="2:56" s="1" customFormat="1" ht="6.95" customHeight="1">
      <c r="B3" s="104"/>
      <c r="C3" s="105"/>
      <c r="D3" s="105"/>
      <c r="E3" s="105"/>
      <c r="F3" s="105"/>
      <c r="G3" s="105"/>
      <c r="H3" s="105"/>
      <c r="I3" s="105"/>
      <c r="J3" s="105"/>
      <c r="K3" s="105"/>
      <c r="L3" s="22"/>
      <c r="AT3" s="19" t="s">
        <v>86</v>
      </c>
      <c r="AZ3" s="103" t="s">
        <v>94</v>
      </c>
      <c r="BA3" s="103" t="s">
        <v>95</v>
      </c>
      <c r="BB3" s="103" t="s">
        <v>92</v>
      </c>
      <c r="BC3" s="103" t="s">
        <v>96</v>
      </c>
      <c r="BD3" s="103" t="s">
        <v>86</v>
      </c>
    </row>
    <row r="4" spans="2:56" s="1" customFormat="1" ht="24.95" customHeight="1">
      <c r="B4" s="22"/>
      <c r="D4" s="106" t="s">
        <v>97</v>
      </c>
      <c r="L4" s="22"/>
      <c r="M4" s="107" t="s">
        <v>10</v>
      </c>
      <c r="AT4" s="19" t="s">
        <v>4</v>
      </c>
      <c r="AZ4" s="103" t="s">
        <v>98</v>
      </c>
      <c r="BA4" s="103" t="s">
        <v>99</v>
      </c>
      <c r="BB4" s="103" t="s">
        <v>92</v>
      </c>
      <c r="BC4" s="103" t="s">
        <v>100</v>
      </c>
      <c r="BD4" s="103" t="s">
        <v>86</v>
      </c>
    </row>
    <row r="5" spans="2:56" s="1" customFormat="1" ht="6.95" customHeight="1">
      <c r="B5" s="22"/>
      <c r="L5" s="22"/>
      <c r="AZ5" s="103" t="s">
        <v>101</v>
      </c>
      <c r="BA5" s="103" t="s">
        <v>102</v>
      </c>
      <c r="BB5" s="103" t="s">
        <v>103</v>
      </c>
      <c r="BC5" s="103" t="s">
        <v>104</v>
      </c>
      <c r="BD5" s="103" t="s">
        <v>86</v>
      </c>
    </row>
    <row r="6" spans="2:56" s="1" customFormat="1" ht="12" customHeight="1">
      <c r="B6" s="22"/>
      <c r="D6" s="108" t="s">
        <v>16</v>
      </c>
      <c r="L6" s="22"/>
      <c r="AZ6" s="103" t="s">
        <v>105</v>
      </c>
      <c r="BA6" s="103" t="s">
        <v>106</v>
      </c>
      <c r="BB6" s="103" t="s">
        <v>107</v>
      </c>
      <c r="BC6" s="103" t="s">
        <v>12</v>
      </c>
      <c r="BD6" s="103" t="s">
        <v>86</v>
      </c>
    </row>
    <row r="7" spans="2:56" s="1" customFormat="1" ht="16.5" customHeight="1">
      <c r="B7" s="22"/>
      <c r="E7" s="390" t="str">
        <f>'Rekapitulace stavby'!K6</f>
        <v>VT Líštnice, Dolní Líštná, km 1,208 - 1,333, rekonstrukce PB opevnění</v>
      </c>
      <c r="F7" s="391"/>
      <c r="G7" s="391"/>
      <c r="H7" s="391"/>
      <c r="L7" s="22"/>
      <c r="AZ7" s="103" t="s">
        <v>108</v>
      </c>
      <c r="BA7" s="103" t="s">
        <v>109</v>
      </c>
      <c r="BB7" s="103" t="s">
        <v>92</v>
      </c>
      <c r="BC7" s="103" t="s">
        <v>110</v>
      </c>
      <c r="BD7" s="103" t="s">
        <v>86</v>
      </c>
    </row>
    <row r="8" spans="1:56" s="2" customFormat="1" ht="12" customHeight="1">
      <c r="A8" s="36"/>
      <c r="B8" s="41"/>
      <c r="C8" s="36"/>
      <c r="D8" s="108" t="s">
        <v>111</v>
      </c>
      <c r="E8" s="36"/>
      <c r="F8" s="36"/>
      <c r="G8" s="36"/>
      <c r="H8" s="36"/>
      <c r="I8" s="36"/>
      <c r="J8" s="36"/>
      <c r="K8" s="36"/>
      <c r="L8" s="109"/>
      <c r="S8" s="36"/>
      <c r="T8" s="36"/>
      <c r="U8" s="36"/>
      <c r="V8" s="36"/>
      <c r="W8" s="36"/>
      <c r="X8" s="36"/>
      <c r="Y8" s="36"/>
      <c r="Z8" s="36"/>
      <c r="AA8" s="36"/>
      <c r="AB8" s="36"/>
      <c r="AC8" s="36"/>
      <c r="AD8" s="36"/>
      <c r="AE8" s="36"/>
      <c r="AZ8" s="103" t="s">
        <v>112</v>
      </c>
      <c r="BA8" s="103" t="s">
        <v>113</v>
      </c>
      <c r="BB8" s="103" t="s">
        <v>114</v>
      </c>
      <c r="BC8" s="103" t="s">
        <v>115</v>
      </c>
      <c r="BD8" s="103" t="s">
        <v>86</v>
      </c>
    </row>
    <row r="9" spans="1:56" s="2" customFormat="1" ht="16.5" customHeight="1">
      <c r="A9" s="36"/>
      <c r="B9" s="41"/>
      <c r="C9" s="36"/>
      <c r="D9" s="36"/>
      <c r="E9" s="392" t="s">
        <v>116</v>
      </c>
      <c r="F9" s="393"/>
      <c r="G9" s="393"/>
      <c r="H9" s="393"/>
      <c r="I9" s="36"/>
      <c r="J9" s="36"/>
      <c r="K9" s="36"/>
      <c r="L9" s="109"/>
      <c r="S9" s="36"/>
      <c r="T9" s="36"/>
      <c r="U9" s="36"/>
      <c r="V9" s="36"/>
      <c r="W9" s="36"/>
      <c r="X9" s="36"/>
      <c r="Y9" s="36"/>
      <c r="Z9" s="36"/>
      <c r="AA9" s="36"/>
      <c r="AB9" s="36"/>
      <c r="AC9" s="36"/>
      <c r="AD9" s="36"/>
      <c r="AE9" s="36"/>
      <c r="AZ9" s="103" t="s">
        <v>117</v>
      </c>
      <c r="BA9" s="103" t="s">
        <v>118</v>
      </c>
      <c r="BB9" s="103" t="s">
        <v>114</v>
      </c>
      <c r="BC9" s="103" t="s">
        <v>119</v>
      </c>
      <c r="BD9" s="103" t="s">
        <v>86</v>
      </c>
    </row>
    <row r="10" spans="1:56" s="2" customFormat="1" ht="11.25">
      <c r="A10" s="36"/>
      <c r="B10" s="41"/>
      <c r="C10" s="36"/>
      <c r="D10" s="36"/>
      <c r="E10" s="36"/>
      <c r="F10" s="36"/>
      <c r="G10" s="36"/>
      <c r="H10" s="36"/>
      <c r="I10" s="36"/>
      <c r="J10" s="36"/>
      <c r="K10" s="36"/>
      <c r="L10" s="109"/>
      <c r="S10" s="36"/>
      <c r="T10" s="36"/>
      <c r="U10" s="36"/>
      <c r="V10" s="36"/>
      <c r="W10" s="36"/>
      <c r="X10" s="36"/>
      <c r="Y10" s="36"/>
      <c r="Z10" s="36"/>
      <c r="AA10" s="36"/>
      <c r="AB10" s="36"/>
      <c r="AC10" s="36"/>
      <c r="AD10" s="36"/>
      <c r="AE10" s="36"/>
      <c r="AZ10" s="103" t="s">
        <v>120</v>
      </c>
      <c r="BA10" s="103" t="s">
        <v>121</v>
      </c>
      <c r="BB10" s="103" t="s">
        <v>114</v>
      </c>
      <c r="BC10" s="103" t="s">
        <v>84</v>
      </c>
      <c r="BD10" s="103" t="s">
        <v>86</v>
      </c>
    </row>
    <row r="11" spans="1:56" s="2" customFormat="1" ht="12" customHeight="1">
      <c r="A11" s="36"/>
      <c r="B11" s="41"/>
      <c r="C11" s="36"/>
      <c r="D11" s="108" t="s">
        <v>18</v>
      </c>
      <c r="E11" s="36"/>
      <c r="F11" s="110" t="s">
        <v>19</v>
      </c>
      <c r="G11" s="36"/>
      <c r="H11" s="36"/>
      <c r="I11" s="108" t="s">
        <v>20</v>
      </c>
      <c r="J11" s="110" t="s">
        <v>19</v>
      </c>
      <c r="K11" s="36"/>
      <c r="L11" s="109"/>
      <c r="S11" s="36"/>
      <c r="T11" s="36"/>
      <c r="U11" s="36"/>
      <c r="V11" s="36"/>
      <c r="W11" s="36"/>
      <c r="X11" s="36"/>
      <c r="Y11" s="36"/>
      <c r="Z11" s="36"/>
      <c r="AA11" s="36"/>
      <c r="AB11" s="36"/>
      <c r="AC11" s="36"/>
      <c r="AD11" s="36"/>
      <c r="AE11" s="36"/>
      <c r="AZ11" s="103" t="s">
        <v>122</v>
      </c>
      <c r="BA11" s="103" t="s">
        <v>123</v>
      </c>
      <c r="BB11" s="103" t="s">
        <v>114</v>
      </c>
      <c r="BC11" s="103" t="s">
        <v>84</v>
      </c>
      <c r="BD11" s="103" t="s">
        <v>86</v>
      </c>
    </row>
    <row r="12" spans="1:56" s="2" customFormat="1" ht="12" customHeight="1">
      <c r="A12" s="36"/>
      <c r="B12" s="41"/>
      <c r="C12" s="36"/>
      <c r="D12" s="108" t="s">
        <v>21</v>
      </c>
      <c r="E12" s="36"/>
      <c r="F12" s="110" t="s">
        <v>22</v>
      </c>
      <c r="G12" s="36"/>
      <c r="H12" s="36"/>
      <c r="I12" s="108" t="s">
        <v>23</v>
      </c>
      <c r="J12" s="111" t="str">
        <f>'Rekapitulace stavby'!AN8</f>
        <v>1. 7. 2021</v>
      </c>
      <c r="K12" s="36"/>
      <c r="L12" s="109"/>
      <c r="S12" s="36"/>
      <c r="T12" s="36"/>
      <c r="U12" s="36"/>
      <c r="V12" s="36"/>
      <c r="W12" s="36"/>
      <c r="X12" s="36"/>
      <c r="Y12" s="36"/>
      <c r="Z12" s="36"/>
      <c r="AA12" s="36"/>
      <c r="AB12" s="36"/>
      <c r="AC12" s="36"/>
      <c r="AD12" s="36"/>
      <c r="AE12" s="36"/>
      <c r="AZ12" s="103" t="s">
        <v>124</v>
      </c>
      <c r="BA12" s="103" t="s">
        <v>125</v>
      </c>
      <c r="BB12" s="103" t="s">
        <v>114</v>
      </c>
      <c r="BC12" s="103" t="s">
        <v>126</v>
      </c>
      <c r="BD12" s="103" t="s">
        <v>86</v>
      </c>
    </row>
    <row r="13" spans="1:56" s="2" customFormat="1" ht="10.9" customHeight="1">
      <c r="A13" s="36"/>
      <c r="B13" s="41"/>
      <c r="C13" s="36"/>
      <c r="D13" s="36"/>
      <c r="E13" s="36"/>
      <c r="F13" s="36"/>
      <c r="G13" s="36"/>
      <c r="H13" s="36"/>
      <c r="I13" s="36"/>
      <c r="J13" s="36"/>
      <c r="K13" s="36"/>
      <c r="L13" s="109"/>
      <c r="S13" s="36"/>
      <c r="T13" s="36"/>
      <c r="U13" s="36"/>
      <c r="V13" s="36"/>
      <c r="W13" s="36"/>
      <c r="X13" s="36"/>
      <c r="Y13" s="36"/>
      <c r="Z13" s="36"/>
      <c r="AA13" s="36"/>
      <c r="AB13" s="36"/>
      <c r="AC13" s="36"/>
      <c r="AD13" s="36"/>
      <c r="AE13" s="36"/>
      <c r="AZ13" s="103" t="s">
        <v>127</v>
      </c>
      <c r="BA13" s="103" t="s">
        <v>125</v>
      </c>
      <c r="BB13" s="103" t="s">
        <v>114</v>
      </c>
      <c r="BC13" s="103" t="s">
        <v>84</v>
      </c>
      <c r="BD13" s="103" t="s">
        <v>86</v>
      </c>
    </row>
    <row r="14" spans="1:56" s="2" customFormat="1" ht="12" customHeight="1">
      <c r="A14" s="36"/>
      <c r="B14" s="41"/>
      <c r="C14" s="36"/>
      <c r="D14" s="108" t="s">
        <v>25</v>
      </c>
      <c r="E14" s="36"/>
      <c r="F14" s="36"/>
      <c r="G14" s="36"/>
      <c r="H14" s="36"/>
      <c r="I14" s="108" t="s">
        <v>26</v>
      </c>
      <c r="J14" s="110" t="s">
        <v>27</v>
      </c>
      <c r="K14" s="36"/>
      <c r="L14" s="109"/>
      <c r="S14" s="36"/>
      <c r="T14" s="36"/>
      <c r="U14" s="36"/>
      <c r="V14" s="36"/>
      <c r="W14" s="36"/>
      <c r="X14" s="36"/>
      <c r="Y14" s="36"/>
      <c r="Z14" s="36"/>
      <c r="AA14" s="36"/>
      <c r="AB14" s="36"/>
      <c r="AC14" s="36"/>
      <c r="AD14" s="36"/>
      <c r="AE14" s="36"/>
      <c r="AZ14" s="103" t="s">
        <v>128</v>
      </c>
      <c r="BA14" s="103" t="s">
        <v>129</v>
      </c>
      <c r="BB14" s="103" t="s">
        <v>114</v>
      </c>
      <c r="BC14" s="103" t="s">
        <v>130</v>
      </c>
      <c r="BD14" s="103" t="s">
        <v>86</v>
      </c>
    </row>
    <row r="15" spans="1:56" s="2" customFormat="1" ht="18" customHeight="1">
      <c r="A15" s="36"/>
      <c r="B15" s="41"/>
      <c r="C15" s="36"/>
      <c r="D15" s="36"/>
      <c r="E15" s="110" t="s">
        <v>28</v>
      </c>
      <c r="F15" s="36"/>
      <c r="G15" s="36"/>
      <c r="H15" s="36"/>
      <c r="I15" s="108" t="s">
        <v>29</v>
      </c>
      <c r="J15" s="110" t="s">
        <v>30</v>
      </c>
      <c r="K15" s="36"/>
      <c r="L15" s="109"/>
      <c r="S15" s="36"/>
      <c r="T15" s="36"/>
      <c r="U15" s="36"/>
      <c r="V15" s="36"/>
      <c r="W15" s="36"/>
      <c r="X15" s="36"/>
      <c r="Y15" s="36"/>
      <c r="Z15" s="36"/>
      <c r="AA15" s="36"/>
      <c r="AB15" s="36"/>
      <c r="AC15" s="36"/>
      <c r="AD15" s="36"/>
      <c r="AE15" s="36"/>
      <c r="AZ15" s="103" t="s">
        <v>131</v>
      </c>
      <c r="BA15" s="103" t="s">
        <v>132</v>
      </c>
      <c r="BB15" s="103" t="s">
        <v>114</v>
      </c>
      <c r="BC15" s="103" t="s">
        <v>84</v>
      </c>
      <c r="BD15" s="103" t="s">
        <v>86</v>
      </c>
    </row>
    <row r="16" spans="1:56" s="2" customFormat="1" ht="6.95" customHeight="1">
      <c r="A16" s="36"/>
      <c r="B16" s="41"/>
      <c r="C16" s="36"/>
      <c r="D16" s="36"/>
      <c r="E16" s="36"/>
      <c r="F16" s="36"/>
      <c r="G16" s="36"/>
      <c r="H16" s="36"/>
      <c r="I16" s="36"/>
      <c r="J16" s="36"/>
      <c r="K16" s="36"/>
      <c r="L16" s="109"/>
      <c r="S16" s="36"/>
      <c r="T16" s="36"/>
      <c r="U16" s="36"/>
      <c r="V16" s="36"/>
      <c r="W16" s="36"/>
      <c r="X16" s="36"/>
      <c r="Y16" s="36"/>
      <c r="Z16" s="36"/>
      <c r="AA16" s="36"/>
      <c r="AB16" s="36"/>
      <c r="AC16" s="36"/>
      <c r="AD16" s="36"/>
      <c r="AE16" s="36"/>
      <c r="AZ16" s="103" t="s">
        <v>133</v>
      </c>
      <c r="BA16" s="103" t="s">
        <v>134</v>
      </c>
      <c r="BB16" s="103" t="s">
        <v>114</v>
      </c>
      <c r="BC16" s="103" t="s">
        <v>8</v>
      </c>
      <c r="BD16" s="103" t="s">
        <v>86</v>
      </c>
    </row>
    <row r="17" spans="1:56" s="2" customFormat="1" ht="12" customHeight="1">
      <c r="A17" s="36"/>
      <c r="B17" s="41"/>
      <c r="C17" s="36"/>
      <c r="D17" s="108" t="s">
        <v>31</v>
      </c>
      <c r="E17" s="36"/>
      <c r="F17" s="36"/>
      <c r="G17" s="36"/>
      <c r="H17" s="36"/>
      <c r="I17" s="108" t="s">
        <v>26</v>
      </c>
      <c r="J17" s="32" t="str">
        <f>'Rekapitulace stavby'!AN13</f>
        <v>Vyplň údaj</v>
      </c>
      <c r="K17" s="36"/>
      <c r="L17" s="109"/>
      <c r="S17" s="36"/>
      <c r="T17" s="36"/>
      <c r="U17" s="36"/>
      <c r="V17" s="36"/>
      <c r="W17" s="36"/>
      <c r="X17" s="36"/>
      <c r="Y17" s="36"/>
      <c r="Z17" s="36"/>
      <c r="AA17" s="36"/>
      <c r="AB17" s="36"/>
      <c r="AC17" s="36"/>
      <c r="AD17" s="36"/>
      <c r="AE17" s="36"/>
      <c r="AZ17" s="103" t="s">
        <v>135</v>
      </c>
      <c r="BA17" s="103" t="s">
        <v>136</v>
      </c>
      <c r="BB17" s="103" t="s">
        <v>114</v>
      </c>
      <c r="BC17" s="103" t="s">
        <v>137</v>
      </c>
      <c r="BD17" s="103" t="s">
        <v>86</v>
      </c>
    </row>
    <row r="18" spans="1:56" s="2" customFormat="1" ht="18" customHeight="1">
      <c r="A18" s="36"/>
      <c r="B18" s="41"/>
      <c r="C18" s="36"/>
      <c r="D18" s="36"/>
      <c r="E18" s="394" t="str">
        <f>'Rekapitulace stavby'!E14</f>
        <v>Vyplň údaj</v>
      </c>
      <c r="F18" s="395"/>
      <c r="G18" s="395"/>
      <c r="H18" s="395"/>
      <c r="I18" s="108" t="s">
        <v>29</v>
      </c>
      <c r="J18" s="32" t="str">
        <f>'Rekapitulace stavby'!AN14</f>
        <v>Vyplň údaj</v>
      </c>
      <c r="K18" s="36"/>
      <c r="L18" s="109"/>
      <c r="S18" s="36"/>
      <c r="T18" s="36"/>
      <c r="U18" s="36"/>
      <c r="V18" s="36"/>
      <c r="W18" s="36"/>
      <c r="X18" s="36"/>
      <c r="Y18" s="36"/>
      <c r="Z18" s="36"/>
      <c r="AA18" s="36"/>
      <c r="AB18" s="36"/>
      <c r="AC18" s="36"/>
      <c r="AD18" s="36"/>
      <c r="AE18" s="36"/>
      <c r="AZ18" s="103" t="s">
        <v>138</v>
      </c>
      <c r="BA18" s="103" t="s">
        <v>139</v>
      </c>
      <c r="BB18" s="103" t="s">
        <v>114</v>
      </c>
      <c r="BC18" s="103" t="s">
        <v>119</v>
      </c>
      <c r="BD18" s="103" t="s">
        <v>86</v>
      </c>
    </row>
    <row r="19" spans="1:56" s="2" customFormat="1" ht="6.95" customHeight="1">
      <c r="A19" s="36"/>
      <c r="B19" s="41"/>
      <c r="C19" s="36"/>
      <c r="D19" s="36"/>
      <c r="E19" s="36"/>
      <c r="F19" s="36"/>
      <c r="G19" s="36"/>
      <c r="H19" s="36"/>
      <c r="I19" s="36"/>
      <c r="J19" s="36"/>
      <c r="K19" s="36"/>
      <c r="L19" s="109"/>
      <c r="S19" s="36"/>
      <c r="T19" s="36"/>
      <c r="U19" s="36"/>
      <c r="V19" s="36"/>
      <c r="W19" s="36"/>
      <c r="X19" s="36"/>
      <c r="Y19" s="36"/>
      <c r="Z19" s="36"/>
      <c r="AA19" s="36"/>
      <c r="AB19" s="36"/>
      <c r="AC19" s="36"/>
      <c r="AD19" s="36"/>
      <c r="AE19" s="36"/>
      <c r="AZ19" s="103" t="s">
        <v>140</v>
      </c>
      <c r="BA19" s="103" t="s">
        <v>141</v>
      </c>
      <c r="BB19" s="103" t="s">
        <v>103</v>
      </c>
      <c r="BC19" s="103" t="s">
        <v>119</v>
      </c>
      <c r="BD19" s="103" t="s">
        <v>86</v>
      </c>
    </row>
    <row r="20" spans="1:56" s="2" customFormat="1" ht="12" customHeight="1">
      <c r="A20" s="36"/>
      <c r="B20" s="41"/>
      <c r="C20" s="36"/>
      <c r="D20" s="108" t="s">
        <v>33</v>
      </c>
      <c r="E20" s="36"/>
      <c r="F20" s="36"/>
      <c r="G20" s="36"/>
      <c r="H20" s="36"/>
      <c r="I20" s="108" t="s">
        <v>26</v>
      </c>
      <c r="J20" s="110" t="s">
        <v>34</v>
      </c>
      <c r="K20" s="36"/>
      <c r="L20" s="109"/>
      <c r="S20" s="36"/>
      <c r="T20" s="36"/>
      <c r="U20" s="36"/>
      <c r="V20" s="36"/>
      <c r="W20" s="36"/>
      <c r="X20" s="36"/>
      <c r="Y20" s="36"/>
      <c r="Z20" s="36"/>
      <c r="AA20" s="36"/>
      <c r="AB20" s="36"/>
      <c r="AC20" s="36"/>
      <c r="AD20" s="36"/>
      <c r="AE20" s="36"/>
      <c r="AZ20" s="103" t="s">
        <v>142</v>
      </c>
      <c r="BA20" s="103" t="s">
        <v>143</v>
      </c>
      <c r="BB20" s="103" t="s">
        <v>92</v>
      </c>
      <c r="BC20" s="103" t="s">
        <v>144</v>
      </c>
      <c r="BD20" s="103" t="s">
        <v>86</v>
      </c>
    </row>
    <row r="21" spans="1:56" s="2" customFormat="1" ht="18" customHeight="1">
      <c r="A21" s="36"/>
      <c r="B21" s="41"/>
      <c r="C21" s="36"/>
      <c r="D21" s="36"/>
      <c r="E21" s="110" t="s">
        <v>35</v>
      </c>
      <c r="F21" s="36"/>
      <c r="G21" s="36"/>
      <c r="H21" s="36"/>
      <c r="I21" s="108" t="s">
        <v>29</v>
      </c>
      <c r="J21" s="110" t="s">
        <v>36</v>
      </c>
      <c r="K21" s="36"/>
      <c r="L21" s="109"/>
      <c r="S21" s="36"/>
      <c r="T21" s="36"/>
      <c r="U21" s="36"/>
      <c r="V21" s="36"/>
      <c r="W21" s="36"/>
      <c r="X21" s="36"/>
      <c r="Y21" s="36"/>
      <c r="Z21" s="36"/>
      <c r="AA21" s="36"/>
      <c r="AB21" s="36"/>
      <c r="AC21" s="36"/>
      <c r="AD21" s="36"/>
      <c r="AE21" s="36"/>
      <c r="AZ21" s="103" t="s">
        <v>145</v>
      </c>
      <c r="BA21" s="103" t="s">
        <v>146</v>
      </c>
      <c r="BB21" s="103" t="s">
        <v>92</v>
      </c>
      <c r="BC21" s="103" t="s">
        <v>147</v>
      </c>
      <c r="BD21" s="103" t="s">
        <v>86</v>
      </c>
    </row>
    <row r="22" spans="1:56" s="2" customFormat="1" ht="6.95" customHeight="1">
      <c r="A22" s="36"/>
      <c r="B22" s="41"/>
      <c r="C22" s="36"/>
      <c r="D22" s="36"/>
      <c r="E22" s="36"/>
      <c r="F22" s="36"/>
      <c r="G22" s="36"/>
      <c r="H22" s="36"/>
      <c r="I22" s="36"/>
      <c r="J22" s="36"/>
      <c r="K22" s="36"/>
      <c r="L22" s="109"/>
      <c r="S22" s="36"/>
      <c r="T22" s="36"/>
      <c r="U22" s="36"/>
      <c r="V22" s="36"/>
      <c r="W22" s="36"/>
      <c r="X22" s="36"/>
      <c r="Y22" s="36"/>
      <c r="Z22" s="36"/>
      <c r="AA22" s="36"/>
      <c r="AB22" s="36"/>
      <c r="AC22" s="36"/>
      <c r="AD22" s="36"/>
      <c r="AE22" s="36"/>
      <c r="AZ22" s="103" t="s">
        <v>148</v>
      </c>
      <c r="BA22" s="103" t="s">
        <v>149</v>
      </c>
      <c r="BB22" s="103" t="s">
        <v>114</v>
      </c>
      <c r="BC22" s="103" t="s">
        <v>84</v>
      </c>
      <c r="BD22" s="103" t="s">
        <v>86</v>
      </c>
    </row>
    <row r="23" spans="1:56" s="2" customFormat="1" ht="12" customHeight="1">
      <c r="A23" s="36"/>
      <c r="B23" s="41"/>
      <c r="C23" s="36"/>
      <c r="D23" s="108" t="s">
        <v>38</v>
      </c>
      <c r="E23" s="36"/>
      <c r="F23" s="36"/>
      <c r="G23" s="36"/>
      <c r="H23" s="36"/>
      <c r="I23" s="108" t="s">
        <v>26</v>
      </c>
      <c r="J23" s="110" t="str">
        <f>IF('Rekapitulace stavby'!AN19="","",'Rekapitulace stavby'!AN19)</f>
        <v/>
      </c>
      <c r="K23" s="36"/>
      <c r="L23" s="109"/>
      <c r="S23" s="36"/>
      <c r="T23" s="36"/>
      <c r="U23" s="36"/>
      <c r="V23" s="36"/>
      <c r="W23" s="36"/>
      <c r="X23" s="36"/>
      <c r="Y23" s="36"/>
      <c r="Z23" s="36"/>
      <c r="AA23" s="36"/>
      <c r="AB23" s="36"/>
      <c r="AC23" s="36"/>
      <c r="AD23" s="36"/>
      <c r="AE23" s="36"/>
      <c r="AZ23" s="103" t="s">
        <v>150</v>
      </c>
      <c r="BA23" s="103" t="s">
        <v>151</v>
      </c>
      <c r="BB23" s="103" t="s">
        <v>152</v>
      </c>
      <c r="BC23" s="103" t="s">
        <v>7</v>
      </c>
      <c r="BD23" s="103" t="s">
        <v>86</v>
      </c>
    </row>
    <row r="24" spans="1:56" s="2" customFormat="1" ht="18" customHeight="1">
      <c r="A24" s="36"/>
      <c r="B24" s="41"/>
      <c r="C24" s="36"/>
      <c r="D24" s="36"/>
      <c r="E24" s="110" t="str">
        <f>IF('Rekapitulace stavby'!E20="","",'Rekapitulace stavby'!E20)</f>
        <v xml:space="preserve"> </v>
      </c>
      <c r="F24" s="36"/>
      <c r="G24" s="36"/>
      <c r="H24" s="36"/>
      <c r="I24" s="108" t="s">
        <v>29</v>
      </c>
      <c r="J24" s="110" t="str">
        <f>IF('Rekapitulace stavby'!AN20="","",'Rekapitulace stavby'!AN20)</f>
        <v/>
      </c>
      <c r="K24" s="36"/>
      <c r="L24" s="109"/>
      <c r="S24" s="36"/>
      <c r="T24" s="36"/>
      <c r="U24" s="36"/>
      <c r="V24" s="36"/>
      <c r="W24" s="36"/>
      <c r="X24" s="36"/>
      <c r="Y24" s="36"/>
      <c r="Z24" s="36"/>
      <c r="AA24" s="36"/>
      <c r="AB24" s="36"/>
      <c r="AC24" s="36"/>
      <c r="AD24" s="36"/>
      <c r="AE24" s="36"/>
      <c r="AZ24" s="103" t="s">
        <v>153</v>
      </c>
      <c r="BA24" s="103" t="s">
        <v>154</v>
      </c>
      <c r="BB24" s="103" t="s">
        <v>114</v>
      </c>
      <c r="BC24" s="103" t="s">
        <v>84</v>
      </c>
      <c r="BD24" s="103" t="s">
        <v>86</v>
      </c>
    </row>
    <row r="25" spans="1:56" s="2" customFormat="1" ht="6.95" customHeight="1">
      <c r="A25" s="36"/>
      <c r="B25" s="41"/>
      <c r="C25" s="36"/>
      <c r="D25" s="36"/>
      <c r="E25" s="36"/>
      <c r="F25" s="36"/>
      <c r="G25" s="36"/>
      <c r="H25" s="36"/>
      <c r="I25" s="36"/>
      <c r="J25" s="36"/>
      <c r="K25" s="36"/>
      <c r="L25" s="109"/>
      <c r="S25" s="36"/>
      <c r="T25" s="36"/>
      <c r="U25" s="36"/>
      <c r="V25" s="36"/>
      <c r="W25" s="36"/>
      <c r="X25" s="36"/>
      <c r="Y25" s="36"/>
      <c r="Z25" s="36"/>
      <c r="AA25" s="36"/>
      <c r="AB25" s="36"/>
      <c r="AC25" s="36"/>
      <c r="AD25" s="36"/>
      <c r="AE25" s="36"/>
      <c r="AZ25" s="103" t="s">
        <v>155</v>
      </c>
      <c r="BA25" s="103" t="s">
        <v>156</v>
      </c>
      <c r="BB25" s="103" t="s">
        <v>103</v>
      </c>
      <c r="BC25" s="103" t="s">
        <v>157</v>
      </c>
      <c r="BD25" s="103" t="s">
        <v>86</v>
      </c>
    </row>
    <row r="26" spans="1:56" s="2" customFormat="1" ht="12" customHeight="1">
      <c r="A26" s="36"/>
      <c r="B26" s="41"/>
      <c r="C26" s="36"/>
      <c r="D26" s="108" t="s">
        <v>40</v>
      </c>
      <c r="E26" s="36"/>
      <c r="F26" s="36"/>
      <c r="G26" s="36"/>
      <c r="H26" s="36"/>
      <c r="I26" s="36"/>
      <c r="J26" s="36"/>
      <c r="K26" s="36"/>
      <c r="L26" s="109"/>
      <c r="S26" s="36"/>
      <c r="T26" s="36"/>
      <c r="U26" s="36"/>
      <c r="V26" s="36"/>
      <c r="W26" s="36"/>
      <c r="X26" s="36"/>
      <c r="Y26" s="36"/>
      <c r="Z26" s="36"/>
      <c r="AA26" s="36"/>
      <c r="AB26" s="36"/>
      <c r="AC26" s="36"/>
      <c r="AD26" s="36"/>
      <c r="AE26" s="36"/>
      <c r="AZ26" s="103" t="s">
        <v>158</v>
      </c>
      <c r="BA26" s="103" t="s">
        <v>159</v>
      </c>
      <c r="BB26" s="103" t="s">
        <v>114</v>
      </c>
      <c r="BC26" s="103" t="s">
        <v>84</v>
      </c>
      <c r="BD26" s="103" t="s">
        <v>86</v>
      </c>
    </row>
    <row r="27" spans="1:56" s="8" customFormat="1" ht="16.5" customHeight="1">
      <c r="A27" s="112"/>
      <c r="B27" s="113"/>
      <c r="C27" s="112"/>
      <c r="D27" s="112"/>
      <c r="E27" s="396" t="s">
        <v>19</v>
      </c>
      <c r="F27" s="396"/>
      <c r="G27" s="396"/>
      <c r="H27" s="396"/>
      <c r="I27" s="112"/>
      <c r="J27" s="112"/>
      <c r="K27" s="112"/>
      <c r="L27" s="114"/>
      <c r="S27" s="112"/>
      <c r="T27" s="112"/>
      <c r="U27" s="112"/>
      <c r="V27" s="112"/>
      <c r="W27" s="112"/>
      <c r="X27" s="112"/>
      <c r="Y27" s="112"/>
      <c r="Z27" s="112"/>
      <c r="AA27" s="112"/>
      <c r="AB27" s="112"/>
      <c r="AC27" s="112"/>
      <c r="AD27" s="112"/>
      <c r="AE27" s="112"/>
      <c r="AZ27" s="115" t="s">
        <v>160</v>
      </c>
      <c r="BA27" s="115" t="s">
        <v>161</v>
      </c>
      <c r="BB27" s="115" t="s">
        <v>114</v>
      </c>
      <c r="BC27" s="115" t="s">
        <v>162</v>
      </c>
      <c r="BD27" s="115" t="s">
        <v>86</v>
      </c>
    </row>
    <row r="28" spans="1:56" s="2" customFormat="1" ht="6.95" customHeight="1">
      <c r="A28" s="36"/>
      <c r="B28" s="41"/>
      <c r="C28" s="36"/>
      <c r="D28" s="36"/>
      <c r="E28" s="36"/>
      <c r="F28" s="36"/>
      <c r="G28" s="36"/>
      <c r="H28" s="36"/>
      <c r="I28" s="36"/>
      <c r="J28" s="36"/>
      <c r="K28" s="36"/>
      <c r="L28" s="109"/>
      <c r="S28" s="36"/>
      <c r="T28" s="36"/>
      <c r="U28" s="36"/>
      <c r="V28" s="36"/>
      <c r="W28" s="36"/>
      <c r="X28" s="36"/>
      <c r="Y28" s="36"/>
      <c r="Z28" s="36"/>
      <c r="AA28" s="36"/>
      <c r="AB28" s="36"/>
      <c r="AC28" s="36"/>
      <c r="AD28" s="36"/>
      <c r="AE28" s="36"/>
      <c r="AZ28" s="103" t="s">
        <v>163</v>
      </c>
      <c r="BA28" s="103" t="s">
        <v>164</v>
      </c>
      <c r="BB28" s="103" t="s">
        <v>114</v>
      </c>
      <c r="BC28" s="103" t="s">
        <v>165</v>
      </c>
      <c r="BD28" s="103" t="s">
        <v>86</v>
      </c>
    </row>
    <row r="29" spans="1:56" s="2" customFormat="1" ht="6.95" customHeight="1">
      <c r="A29" s="36"/>
      <c r="B29" s="41"/>
      <c r="C29" s="36"/>
      <c r="D29" s="116"/>
      <c r="E29" s="116"/>
      <c r="F29" s="116"/>
      <c r="G29" s="116"/>
      <c r="H29" s="116"/>
      <c r="I29" s="116"/>
      <c r="J29" s="116"/>
      <c r="K29" s="116"/>
      <c r="L29" s="109"/>
      <c r="S29" s="36"/>
      <c r="T29" s="36"/>
      <c r="U29" s="36"/>
      <c r="V29" s="36"/>
      <c r="W29" s="36"/>
      <c r="X29" s="36"/>
      <c r="Y29" s="36"/>
      <c r="Z29" s="36"/>
      <c r="AA29" s="36"/>
      <c r="AB29" s="36"/>
      <c r="AC29" s="36"/>
      <c r="AD29" s="36"/>
      <c r="AE29" s="36"/>
      <c r="AZ29" s="103" t="s">
        <v>166</v>
      </c>
      <c r="BA29" s="103" t="s">
        <v>167</v>
      </c>
      <c r="BB29" s="103" t="s">
        <v>114</v>
      </c>
      <c r="BC29" s="103" t="s">
        <v>137</v>
      </c>
      <c r="BD29" s="103" t="s">
        <v>86</v>
      </c>
    </row>
    <row r="30" spans="1:56" s="2" customFormat="1" ht="25.35" customHeight="1">
      <c r="A30" s="36"/>
      <c r="B30" s="41"/>
      <c r="C30" s="36"/>
      <c r="D30" s="117" t="s">
        <v>42</v>
      </c>
      <c r="E30" s="36"/>
      <c r="F30" s="36"/>
      <c r="G30" s="36"/>
      <c r="H30" s="36"/>
      <c r="I30" s="36"/>
      <c r="J30" s="118">
        <f>ROUND(J88,2)</f>
        <v>0</v>
      </c>
      <c r="K30" s="36"/>
      <c r="L30" s="109"/>
      <c r="S30" s="36"/>
      <c r="T30" s="36"/>
      <c r="U30" s="36"/>
      <c r="V30" s="36"/>
      <c r="W30" s="36"/>
      <c r="X30" s="36"/>
      <c r="Y30" s="36"/>
      <c r="Z30" s="36"/>
      <c r="AA30" s="36"/>
      <c r="AB30" s="36"/>
      <c r="AC30" s="36"/>
      <c r="AD30" s="36"/>
      <c r="AE30" s="36"/>
      <c r="AZ30" s="103" t="s">
        <v>168</v>
      </c>
      <c r="BA30" s="103" t="s">
        <v>169</v>
      </c>
      <c r="BB30" s="103" t="s">
        <v>114</v>
      </c>
      <c r="BC30" s="103" t="s">
        <v>115</v>
      </c>
      <c r="BD30" s="103" t="s">
        <v>86</v>
      </c>
    </row>
    <row r="31" spans="1:56" s="2" customFormat="1" ht="6.95" customHeight="1">
      <c r="A31" s="36"/>
      <c r="B31" s="41"/>
      <c r="C31" s="36"/>
      <c r="D31" s="116"/>
      <c r="E31" s="116"/>
      <c r="F31" s="116"/>
      <c r="G31" s="116"/>
      <c r="H31" s="116"/>
      <c r="I31" s="116"/>
      <c r="J31" s="116"/>
      <c r="K31" s="116"/>
      <c r="L31" s="109"/>
      <c r="S31" s="36"/>
      <c r="T31" s="36"/>
      <c r="U31" s="36"/>
      <c r="V31" s="36"/>
      <c r="W31" s="36"/>
      <c r="X31" s="36"/>
      <c r="Y31" s="36"/>
      <c r="Z31" s="36"/>
      <c r="AA31" s="36"/>
      <c r="AB31" s="36"/>
      <c r="AC31" s="36"/>
      <c r="AD31" s="36"/>
      <c r="AE31" s="36"/>
      <c r="AZ31" s="103" t="s">
        <v>170</v>
      </c>
      <c r="BA31" s="103" t="s">
        <v>171</v>
      </c>
      <c r="BB31" s="103" t="s">
        <v>114</v>
      </c>
      <c r="BC31" s="103" t="s">
        <v>86</v>
      </c>
      <c r="BD31" s="103" t="s">
        <v>86</v>
      </c>
    </row>
    <row r="32" spans="1:56" s="2" customFormat="1" ht="14.45" customHeight="1">
      <c r="A32" s="36"/>
      <c r="B32" s="41"/>
      <c r="C32" s="36"/>
      <c r="D32" s="36"/>
      <c r="E32" s="36"/>
      <c r="F32" s="119" t="s">
        <v>44</v>
      </c>
      <c r="G32" s="36"/>
      <c r="H32" s="36"/>
      <c r="I32" s="119" t="s">
        <v>43</v>
      </c>
      <c r="J32" s="119" t="s">
        <v>45</v>
      </c>
      <c r="K32" s="36"/>
      <c r="L32" s="109"/>
      <c r="S32" s="36"/>
      <c r="T32" s="36"/>
      <c r="U32" s="36"/>
      <c r="V32" s="36"/>
      <c r="W32" s="36"/>
      <c r="X32" s="36"/>
      <c r="Y32" s="36"/>
      <c r="Z32" s="36"/>
      <c r="AA32" s="36"/>
      <c r="AB32" s="36"/>
      <c r="AC32" s="36"/>
      <c r="AD32" s="36"/>
      <c r="AE32" s="36"/>
      <c r="AZ32" s="103" t="s">
        <v>172</v>
      </c>
      <c r="BA32" s="103" t="s">
        <v>173</v>
      </c>
      <c r="BB32" s="103" t="s">
        <v>114</v>
      </c>
      <c r="BC32" s="103" t="s">
        <v>84</v>
      </c>
      <c r="BD32" s="103" t="s">
        <v>86</v>
      </c>
    </row>
    <row r="33" spans="1:56" s="2" customFormat="1" ht="14.45" customHeight="1">
      <c r="A33" s="36"/>
      <c r="B33" s="41"/>
      <c r="C33" s="36"/>
      <c r="D33" s="120" t="s">
        <v>46</v>
      </c>
      <c r="E33" s="108" t="s">
        <v>47</v>
      </c>
      <c r="F33" s="121">
        <f>ROUND((SUM(BE88:BE912)),2)</f>
        <v>0</v>
      </c>
      <c r="G33" s="36"/>
      <c r="H33" s="36"/>
      <c r="I33" s="122">
        <v>0.21</v>
      </c>
      <c r="J33" s="121">
        <f>ROUND(((SUM(BE88:BE912))*I33),2)</f>
        <v>0</v>
      </c>
      <c r="K33" s="36"/>
      <c r="L33" s="109"/>
      <c r="S33" s="36"/>
      <c r="T33" s="36"/>
      <c r="U33" s="36"/>
      <c r="V33" s="36"/>
      <c r="W33" s="36"/>
      <c r="X33" s="36"/>
      <c r="Y33" s="36"/>
      <c r="Z33" s="36"/>
      <c r="AA33" s="36"/>
      <c r="AB33" s="36"/>
      <c r="AC33" s="36"/>
      <c r="AD33" s="36"/>
      <c r="AE33" s="36"/>
      <c r="AZ33" s="103" t="s">
        <v>174</v>
      </c>
      <c r="BA33" s="103" t="s">
        <v>175</v>
      </c>
      <c r="BB33" s="103" t="s">
        <v>114</v>
      </c>
      <c r="BC33" s="103" t="s">
        <v>86</v>
      </c>
      <c r="BD33" s="103" t="s">
        <v>86</v>
      </c>
    </row>
    <row r="34" spans="1:56" s="2" customFormat="1" ht="14.45" customHeight="1">
      <c r="A34" s="36"/>
      <c r="B34" s="41"/>
      <c r="C34" s="36"/>
      <c r="D34" s="36"/>
      <c r="E34" s="108" t="s">
        <v>48</v>
      </c>
      <c r="F34" s="121">
        <f>ROUND((SUM(BF88:BF912)),2)</f>
        <v>0</v>
      </c>
      <c r="G34" s="36"/>
      <c r="H34" s="36"/>
      <c r="I34" s="122">
        <v>0.15</v>
      </c>
      <c r="J34" s="121">
        <f>ROUND(((SUM(BF88:BF912))*I34),2)</f>
        <v>0</v>
      </c>
      <c r="K34" s="36"/>
      <c r="L34" s="109"/>
      <c r="S34" s="36"/>
      <c r="T34" s="36"/>
      <c r="U34" s="36"/>
      <c r="V34" s="36"/>
      <c r="W34" s="36"/>
      <c r="X34" s="36"/>
      <c r="Y34" s="36"/>
      <c r="Z34" s="36"/>
      <c r="AA34" s="36"/>
      <c r="AB34" s="36"/>
      <c r="AC34" s="36"/>
      <c r="AD34" s="36"/>
      <c r="AE34" s="36"/>
      <c r="AZ34" s="103" t="s">
        <v>176</v>
      </c>
      <c r="BA34" s="103" t="s">
        <v>177</v>
      </c>
      <c r="BB34" s="103" t="s">
        <v>114</v>
      </c>
      <c r="BC34" s="103" t="s">
        <v>178</v>
      </c>
      <c r="BD34" s="103" t="s">
        <v>86</v>
      </c>
    </row>
    <row r="35" spans="1:56" s="2" customFormat="1" ht="14.45" customHeight="1" hidden="1">
      <c r="A35" s="36"/>
      <c r="B35" s="41"/>
      <c r="C35" s="36"/>
      <c r="D35" s="36"/>
      <c r="E35" s="108" t="s">
        <v>49</v>
      </c>
      <c r="F35" s="121">
        <f>ROUND((SUM(BG88:BG912)),2)</f>
        <v>0</v>
      </c>
      <c r="G35" s="36"/>
      <c r="H35" s="36"/>
      <c r="I35" s="122">
        <v>0.21</v>
      </c>
      <c r="J35" s="121">
        <f>0</f>
        <v>0</v>
      </c>
      <c r="K35" s="36"/>
      <c r="L35" s="109"/>
      <c r="S35" s="36"/>
      <c r="T35" s="36"/>
      <c r="U35" s="36"/>
      <c r="V35" s="36"/>
      <c r="W35" s="36"/>
      <c r="X35" s="36"/>
      <c r="Y35" s="36"/>
      <c r="Z35" s="36"/>
      <c r="AA35" s="36"/>
      <c r="AB35" s="36"/>
      <c r="AC35" s="36"/>
      <c r="AD35" s="36"/>
      <c r="AE35" s="36"/>
      <c r="AZ35" s="103" t="s">
        <v>179</v>
      </c>
      <c r="BA35" s="103" t="s">
        <v>180</v>
      </c>
      <c r="BB35" s="103" t="s">
        <v>92</v>
      </c>
      <c r="BC35" s="103" t="s">
        <v>181</v>
      </c>
      <c r="BD35" s="103" t="s">
        <v>86</v>
      </c>
    </row>
    <row r="36" spans="1:56" s="2" customFormat="1" ht="14.45" customHeight="1" hidden="1">
      <c r="A36" s="36"/>
      <c r="B36" s="41"/>
      <c r="C36" s="36"/>
      <c r="D36" s="36"/>
      <c r="E36" s="108" t="s">
        <v>50</v>
      </c>
      <c r="F36" s="121">
        <f>ROUND((SUM(BH88:BH912)),2)</f>
        <v>0</v>
      </c>
      <c r="G36" s="36"/>
      <c r="H36" s="36"/>
      <c r="I36" s="122">
        <v>0.15</v>
      </c>
      <c r="J36" s="121">
        <f>0</f>
        <v>0</v>
      </c>
      <c r="K36" s="36"/>
      <c r="L36" s="109"/>
      <c r="S36" s="36"/>
      <c r="T36" s="36"/>
      <c r="U36" s="36"/>
      <c r="V36" s="36"/>
      <c r="W36" s="36"/>
      <c r="X36" s="36"/>
      <c r="Y36" s="36"/>
      <c r="Z36" s="36"/>
      <c r="AA36" s="36"/>
      <c r="AB36" s="36"/>
      <c r="AC36" s="36"/>
      <c r="AD36" s="36"/>
      <c r="AE36" s="36"/>
      <c r="AZ36" s="103" t="s">
        <v>182</v>
      </c>
      <c r="BA36" s="103" t="s">
        <v>159</v>
      </c>
      <c r="BB36" s="103" t="s">
        <v>114</v>
      </c>
      <c r="BC36" s="103" t="s">
        <v>84</v>
      </c>
      <c r="BD36" s="103" t="s">
        <v>86</v>
      </c>
    </row>
    <row r="37" spans="1:56" s="2" customFormat="1" ht="14.45" customHeight="1" hidden="1">
      <c r="A37" s="36"/>
      <c r="B37" s="41"/>
      <c r="C37" s="36"/>
      <c r="D37" s="36"/>
      <c r="E37" s="108" t="s">
        <v>51</v>
      </c>
      <c r="F37" s="121">
        <f>ROUND((SUM(BI88:BI912)),2)</f>
        <v>0</v>
      </c>
      <c r="G37" s="36"/>
      <c r="H37" s="36"/>
      <c r="I37" s="122">
        <v>0</v>
      </c>
      <c r="J37" s="121">
        <f>0</f>
        <v>0</v>
      </c>
      <c r="K37" s="36"/>
      <c r="L37" s="109"/>
      <c r="S37" s="36"/>
      <c r="T37" s="36"/>
      <c r="U37" s="36"/>
      <c r="V37" s="36"/>
      <c r="W37" s="36"/>
      <c r="X37" s="36"/>
      <c r="Y37" s="36"/>
      <c r="Z37" s="36"/>
      <c r="AA37" s="36"/>
      <c r="AB37" s="36"/>
      <c r="AC37" s="36"/>
      <c r="AD37" s="36"/>
      <c r="AE37" s="36"/>
      <c r="AZ37" s="103" t="s">
        <v>183</v>
      </c>
      <c r="BA37" s="103" t="s">
        <v>184</v>
      </c>
      <c r="BB37" s="103" t="s">
        <v>114</v>
      </c>
      <c r="BC37" s="103" t="s">
        <v>185</v>
      </c>
      <c r="BD37" s="103" t="s">
        <v>86</v>
      </c>
    </row>
    <row r="38" spans="1:56" s="2" customFormat="1" ht="6.95" customHeight="1">
      <c r="A38" s="36"/>
      <c r="B38" s="41"/>
      <c r="C38" s="36"/>
      <c r="D38" s="36"/>
      <c r="E38" s="36"/>
      <c r="F38" s="36"/>
      <c r="G38" s="36"/>
      <c r="H38" s="36"/>
      <c r="I38" s="36"/>
      <c r="J38" s="36"/>
      <c r="K38" s="36"/>
      <c r="L38" s="109"/>
      <c r="S38" s="36"/>
      <c r="T38" s="36"/>
      <c r="U38" s="36"/>
      <c r="V38" s="36"/>
      <c r="W38" s="36"/>
      <c r="X38" s="36"/>
      <c r="Y38" s="36"/>
      <c r="Z38" s="36"/>
      <c r="AA38" s="36"/>
      <c r="AB38" s="36"/>
      <c r="AC38" s="36"/>
      <c r="AD38" s="36"/>
      <c r="AE38" s="36"/>
      <c r="AZ38" s="103" t="s">
        <v>186</v>
      </c>
      <c r="BA38" s="103" t="s">
        <v>187</v>
      </c>
      <c r="BB38" s="103" t="s">
        <v>114</v>
      </c>
      <c r="BC38" s="103" t="s">
        <v>188</v>
      </c>
      <c r="BD38" s="103" t="s">
        <v>86</v>
      </c>
    </row>
    <row r="39" spans="1:56" s="2" customFormat="1" ht="25.35" customHeight="1">
      <c r="A39" s="36"/>
      <c r="B39" s="41"/>
      <c r="C39" s="123"/>
      <c r="D39" s="124" t="s">
        <v>52</v>
      </c>
      <c r="E39" s="125"/>
      <c r="F39" s="125"/>
      <c r="G39" s="126" t="s">
        <v>53</v>
      </c>
      <c r="H39" s="127" t="s">
        <v>54</v>
      </c>
      <c r="I39" s="125"/>
      <c r="J39" s="128">
        <f>SUM(J30:J37)</f>
        <v>0</v>
      </c>
      <c r="K39" s="129"/>
      <c r="L39" s="109"/>
      <c r="S39" s="36"/>
      <c r="T39" s="36"/>
      <c r="U39" s="36"/>
      <c r="V39" s="36"/>
      <c r="W39" s="36"/>
      <c r="X39" s="36"/>
      <c r="Y39" s="36"/>
      <c r="Z39" s="36"/>
      <c r="AA39" s="36"/>
      <c r="AB39" s="36"/>
      <c r="AC39" s="36"/>
      <c r="AD39" s="36"/>
      <c r="AE39" s="36"/>
      <c r="AZ39" s="103" t="s">
        <v>189</v>
      </c>
      <c r="BA39" s="103" t="s">
        <v>190</v>
      </c>
      <c r="BB39" s="103" t="s">
        <v>114</v>
      </c>
      <c r="BC39" s="103" t="s">
        <v>86</v>
      </c>
      <c r="BD39" s="103" t="s">
        <v>86</v>
      </c>
    </row>
    <row r="40" spans="1:56" s="2" customFormat="1" ht="14.45" customHeight="1">
      <c r="A40" s="36"/>
      <c r="B40" s="130"/>
      <c r="C40" s="131"/>
      <c r="D40" s="131"/>
      <c r="E40" s="131"/>
      <c r="F40" s="131"/>
      <c r="G40" s="131"/>
      <c r="H40" s="131"/>
      <c r="I40" s="131"/>
      <c r="J40" s="131"/>
      <c r="K40" s="131"/>
      <c r="L40" s="109"/>
      <c r="S40" s="36"/>
      <c r="T40" s="36"/>
      <c r="U40" s="36"/>
      <c r="V40" s="36"/>
      <c r="W40" s="36"/>
      <c r="X40" s="36"/>
      <c r="Y40" s="36"/>
      <c r="Z40" s="36"/>
      <c r="AA40" s="36"/>
      <c r="AB40" s="36"/>
      <c r="AC40" s="36"/>
      <c r="AD40" s="36"/>
      <c r="AE40" s="36"/>
      <c r="AZ40" s="103" t="s">
        <v>191</v>
      </c>
      <c r="BA40" s="103" t="s">
        <v>192</v>
      </c>
      <c r="BB40" s="103" t="s">
        <v>114</v>
      </c>
      <c r="BC40" s="103" t="s">
        <v>130</v>
      </c>
      <c r="BD40" s="103" t="s">
        <v>86</v>
      </c>
    </row>
    <row r="41" spans="52:56" ht="11.25">
      <c r="AZ41" s="103" t="s">
        <v>193</v>
      </c>
      <c r="BA41" s="103" t="s">
        <v>194</v>
      </c>
      <c r="BB41" s="103" t="s">
        <v>92</v>
      </c>
      <c r="BC41" s="103" t="s">
        <v>195</v>
      </c>
      <c r="BD41" s="103" t="s">
        <v>86</v>
      </c>
    </row>
    <row r="42" spans="52:56" ht="11.25">
      <c r="AZ42" s="103" t="s">
        <v>196</v>
      </c>
      <c r="BA42" s="103" t="s">
        <v>197</v>
      </c>
      <c r="BB42" s="103" t="s">
        <v>103</v>
      </c>
      <c r="BC42" s="103" t="s">
        <v>198</v>
      </c>
      <c r="BD42" s="103" t="s">
        <v>86</v>
      </c>
    </row>
    <row r="43" spans="52:56" ht="11.25">
      <c r="AZ43" s="103" t="s">
        <v>199</v>
      </c>
      <c r="BA43" s="103" t="s">
        <v>200</v>
      </c>
      <c r="BB43" s="103" t="s">
        <v>103</v>
      </c>
      <c r="BC43" s="103" t="s">
        <v>201</v>
      </c>
      <c r="BD43" s="103" t="s">
        <v>86</v>
      </c>
    </row>
    <row r="44" spans="1:56" s="2" customFormat="1" ht="6.95" customHeight="1">
      <c r="A44" s="36"/>
      <c r="B44" s="132"/>
      <c r="C44" s="133"/>
      <c r="D44" s="133"/>
      <c r="E44" s="133"/>
      <c r="F44" s="133"/>
      <c r="G44" s="133"/>
      <c r="H44" s="133"/>
      <c r="I44" s="133"/>
      <c r="J44" s="133"/>
      <c r="K44" s="133"/>
      <c r="L44" s="109"/>
      <c r="S44" s="36"/>
      <c r="T44" s="36"/>
      <c r="U44" s="36"/>
      <c r="V44" s="36"/>
      <c r="W44" s="36"/>
      <c r="X44" s="36"/>
      <c r="Y44" s="36"/>
      <c r="Z44" s="36"/>
      <c r="AA44" s="36"/>
      <c r="AB44" s="36"/>
      <c r="AC44" s="36"/>
      <c r="AD44" s="36"/>
      <c r="AE44" s="36"/>
      <c r="AZ44" s="103" t="s">
        <v>202</v>
      </c>
      <c r="BA44" s="103" t="s">
        <v>203</v>
      </c>
      <c r="BB44" s="103" t="s">
        <v>103</v>
      </c>
      <c r="BC44" s="103" t="s">
        <v>204</v>
      </c>
      <c r="BD44" s="103" t="s">
        <v>86</v>
      </c>
    </row>
    <row r="45" spans="1:56" s="2" customFormat="1" ht="24.95" customHeight="1">
      <c r="A45" s="36"/>
      <c r="B45" s="37"/>
      <c r="C45" s="25" t="s">
        <v>205</v>
      </c>
      <c r="D45" s="38"/>
      <c r="E45" s="38"/>
      <c r="F45" s="38"/>
      <c r="G45" s="38"/>
      <c r="H45" s="38"/>
      <c r="I45" s="38"/>
      <c r="J45" s="38"/>
      <c r="K45" s="38"/>
      <c r="L45" s="109"/>
      <c r="S45" s="36"/>
      <c r="T45" s="36"/>
      <c r="U45" s="36"/>
      <c r="V45" s="36"/>
      <c r="W45" s="36"/>
      <c r="X45" s="36"/>
      <c r="Y45" s="36"/>
      <c r="Z45" s="36"/>
      <c r="AA45" s="36"/>
      <c r="AB45" s="36"/>
      <c r="AC45" s="36"/>
      <c r="AD45" s="36"/>
      <c r="AE45" s="36"/>
      <c r="AZ45" s="103" t="s">
        <v>206</v>
      </c>
      <c r="BA45" s="103" t="s">
        <v>207</v>
      </c>
      <c r="BB45" s="103" t="s">
        <v>103</v>
      </c>
      <c r="BC45" s="103" t="s">
        <v>208</v>
      </c>
      <c r="BD45" s="103" t="s">
        <v>86</v>
      </c>
    </row>
    <row r="46" spans="1:56" s="2" customFormat="1" ht="6.95" customHeight="1">
      <c r="A46" s="36"/>
      <c r="B46" s="37"/>
      <c r="C46" s="38"/>
      <c r="D46" s="38"/>
      <c r="E46" s="38"/>
      <c r="F46" s="38"/>
      <c r="G46" s="38"/>
      <c r="H46" s="38"/>
      <c r="I46" s="38"/>
      <c r="J46" s="38"/>
      <c r="K46" s="38"/>
      <c r="L46" s="109"/>
      <c r="S46" s="36"/>
      <c r="T46" s="36"/>
      <c r="U46" s="36"/>
      <c r="V46" s="36"/>
      <c r="W46" s="36"/>
      <c r="X46" s="36"/>
      <c r="Y46" s="36"/>
      <c r="Z46" s="36"/>
      <c r="AA46" s="36"/>
      <c r="AB46" s="36"/>
      <c r="AC46" s="36"/>
      <c r="AD46" s="36"/>
      <c r="AE46" s="36"/>
      <c r="AZ46" s="103" t="s">
        <v>209</v>
      </c>
      <c r="BA46" s="103" t="s">
        <v>210</v>
      </c>
      <c r="BB46" s="103" t="s">
        <v>103</v>
      </c>
      <c r="BC46" s="103" t="s">
        <v>211</v>
      </c>
      <c r="BD46" s="103" t="s">
        <v>86</v>
      </c>
    </row>
    <row r="47" spans="1:56" s="2" customFormat="1" ht="12" customHeight="1">
      <c r="A47" s="36"/>
      <c r="B47" s="37"/>
      <c r="C47" s="31" t="s">
        <v>16</v>
      </c>
      <c r="D47" s="38"/>
      <c r="E47" s="38"/>
      <c r="F47" s="38"/>
      <c r="G47" s="38"/>
      <c r="H47" s="38"/>
      <c r="I47" s="38"/>
      <c r="J47" s="38"/>
      <c r="K47" s="38"/>
      <c r="L47" s="109"/>
      <c r="S47" s="36"/>
      <c r="T47" s="36"/>
      <c r="U47" s="36"/>
      <c r="V47" s="36"/>
      <c r="W47" s="36"/>
      <c r="X47" s="36"/>
      <c r="Y47" s="36"/>
      <c r="Z47" s="36"/>
      <c r="AA47" s="36"/>
      <c r="AB47" s="36"/>
      <c r="AC47" s="36"/>
      <c r="AD47" s="36"/>
      <c r="AE47" s="36"/>
      <c r="AZ47" s="103" t="s">
        <v>212</v>
      </c>
      <c r="BA47" s="103" t="s">
        <v>213</v>
      </c>
      <c r="BB47" s="103" t="s">
        <v>92</v>
      </c>
      <c r="BC47" s="103" t="s">
        <v>214</v>
      </c>
      <c r="BD47" s="103" t="s">
        <v>86</v>
      </c>
    </row>
    <row r="48" spans="1:56" s="2" customFormat="1" ht="16.5" customHeight="1">
      <c r="A48" s="36"/>
      <c r="B48" s="37"/>
      <c r="C48" s="38"/>
      <c r="D48" s="38"/>
      <c r="E48" s="397" t="str">
        <f>E7</f>
        <v>VT Líštnice, Dolní Líštná, km 1,208 - 1,333, rekonstrukce PB opevnění</v>
      </c>
      <c r="F48" s="398"/>
      <c r="G48" s="398"/>
      <c r="H48" s="398"/>
      <c r="I48" s="38"/>
      <c r="J48" s="38"/>
      <c r="K48" s="38"/>
      <c r="L48" s="109"/>
      <c r="S48" s="36"/>
      <c r="T48" s="36"/>
      <c r="U48" s="36"/>
      <c r="V48" s="36"/>
      <c r="W48" s="36"/>
      <c r="X48" s="36"/>
      <c r="Y48" s="36"/>
      <c r="Z48" s="36"/>
      <c r="AA48" s="36"/>
      <c r="AB48" s="36"/>
      <c r="AC48" s="36"/>
      <c r="AD48" s="36"/>
      <c r="AE48" s="36"/>
      <c r="AZ48" s="103" t="s">
        <v>215</v>
      </c>
      <c r="BA48" s="103" t="s">
        <v>216</v>
      </c>
      <c r="BB48" s="103" t="s">
        <v>103</v>
      </c>
      <c r="BC48" s="103" t="s">
        <v>217</v>
      </c>
      <c r="BD48" s="103" t="s">
        <v>86</v>
      </c>
    </row>
    <row r="49" spans="1:56" s="2" customFormat="1" ht="12" customHeight="1">
      <c r="A49" s="36"/>
      <c r="B49" s="37"/>
      <c r="C49" s="31" t="s">
        <v>111</v>
      </c>
      <c r="D49" s="38"/>
      <c r="E49" s="38"/>
      <c r="F49" s="38"/>
      <c r="G49" s="38"/>
      <c r="H49" s="38"/>
      <c r="I49" s="38"/>
      <c r="J49" s="38"/>
      <c r="K49" s="38"/>
      <c r="L49" s="109"/>
      <c r="S49" s="36"/>
      <c r="T49" s="36"/>
      <c r="U49" s="36"/>
      <c r="V49" s="36"/>
      <c r="W49" s="36"/>
      <c r="X49" s="36"/>
      <c r="Y49" s="36"/>
      <c r="Z49" s="36"/>
      <c r="AA49" s="36"/>
      <c r="AB49" s="36"/>
      <c r="AC49" s="36"/>
      <c r="AD49" s="36"/>
      <c r="AE49" s="36"/>
      <c r="AZ49" s="103" t="s">
        <v>218</v>
      </c>
      <c r="BA49" s="103" t="s">
        <v>219</v>
      </c>
      <c r="BB49" s="103" t="s">
        <v>103</v>
      </c>
      <c r="BC49" s="103" t="s">
        <v>220</v>
      </c>
      <c r="BD49" s="103" t="s">
        <v>86</v>
      </c>
    </row>
    <row r="50" spans="1:56" s="2" customFormat="1" ht="16.5" customHeight="1">
      <c r="A50" s="36"/>
      <c r="B50" s="37"/>
      <c r="C50" s="38"/>
      <c r="D50" s="38"/>
      <c r="E50" s="369" t="str">
        <f>E9</f>
        <v>SO 01 - Úprava toku</v>
      </c>
      <c r="F50" s="399"/>
      <c r="G50" s="399"/>
      <c r="H50" s="399"/>
      <c r="I50" s="38"/>
      <c r="J50" s="38"/>
      <c r="K50" s="38"/>
      <c r="L50" s="109"/>
      <c r="S50" s="36"/>
      <c r="T50" s="36"/>
      <c r="U50" s="36"/>
      <c r="V50" s="36"/>
      <c r="W50" s="36"/>
      <c r="X50" s="36"/>
      <c r="Y50" s="36"/>
      <c r="Z50" s="36"/>
      <c r="AA50" s="36"/>
      <c r="AB50" s="36"/>
      <c r="AC50" s="36"/>
      <c r="AD50" s="36"/>
      <c r="AE50" s="36"/>
      <c r="AZ50" s="103" t="s">
        <v>221</v>
      </c>
      <c r="BA50" s="103" t="s">
        <v>222</v>
      </c>
      <c r="BB50" s="103" t="s">
        <v>92</v>
      </c>
      <c r="BC50" s="103" t="s">
        <v>223</v>
      </c>
      <c r="BD50" s="103" t="s">
        <v>86</v>
      </c>
    </row>
    <row r="51" spans="1:56" s="2" customFormat="1" ht="6.95" customHeight="1">
      <c r="A51" s="36"/>
      <c r="B51" s="37"/>
      <c r="C51" s="38"/>
      <c r="D51" s="38"/>
      <c r="E51" s="38"/>
      <c r="F51" s="38"/>
      <c r="G51" s="38"/>
      <c r="H51" s="38"/>
      <c r="I51" s="38"/>
      <c r="J51" s="38"/>
      <c r="K51" s="38"/>
      <c r="L51" s="109"/>
      <c r="S51" s="36"/>
      <c r="T51" s="36"/>
      <c r="U51" s="36"/>
      <c r="V51" s="36"/>
      <c r="W51" s="36"/>
      <c r="X51" s="36"/>
      <c r="Y51" s="36"/>
      <c r="Z51" s="36"/>
      <c r="AA51" s="36"/>
      <c r="AB51" s="36"/>
      <c r="AC51" s="36"/>
      <c r="AD51" s="36"/>
      <c r="AE51" s="36"/>
      <c r="AZ51" s="103" t="s">
        <v>224</v>
      </c>
      <c r="BA51" s="103" t="s">
        <v>225</v>
      </c>
      <c r="BB51" s="103" t="s">
        <v>114</v>
      </c>
      <c r="BC51" s="103" t="s">
        <v>84</v>
      </c>
      <c r="BD51" s="103" t="s">
        <v>86</v>
      </c>
    </row>
    <row r="52" spans="1:56" s="2" customFormat="1" ht="12" customHeight="1">
      <c r="A52" s="36"/>
      <c r="B52" s="37"/>
      <c r="C52" s="31" t="s">
        <v>21</v>
      </c>
      <c r="D52" s="38"/>
      <c r="E52" s="38"/>
      <c r="F52" s="29" t="str">
        <f>F12</f>
        <v>k. ú. Dolní Líštná</v>
      </c>
      <c r="G52" s="38"/>
      <c r="H52" s="38"/>
      <c r="I52" s="31" t="s">
        <v>23</v>
      </c>
      <c r="J52" s="61" t="str">
        <f>IF(J12="","",J12)</f>
        <v>1. 7. 2021</v>
      </c>
      <c r="K52" s="38"/>
      <c r="L52" s="109"/>
      <c r="S52" s="36"/>
      <c r="T52" s="36"/>
      <c r="U52" s="36"/>
      <c r="V52" s="36"/>
      <c r="W52" s="36"/>
      <c r="X52" s="36"/>
      <c r="Y52" s="36"/>
      <c r="Z52" s="36"/>
      <c r="AA52" s="36"/>
      <c r="AB52" s="36"/>
      <c r="AC52" s="36"/>
      <c r="AD52" s="36"/>
      <c r="AE52" s="36"/>
      <c r="AZ52" s="103" t="s">
        <v>226</v>
      </c>
      <c r="BA52" s="103" t="s">
        <v>227</v>
      </c>
      <c r="BB52" s="103" t="s">
        <v>92</v>
      </c>
      <c r="BC52" s="103" t="s">
        <v>228</v>
      </c>
      <c r="BD52" s="103" t="s">
        <v>86</v>
      </c>
    </row>
    <row r="53" spans="1:56" s="2" customFormat="1" ht="6.95" customHeight="1">
      <c r="A53" s="36"/>
      <c r="B53" s="37"/>
      <c r="C53" s="38"/>
      <c r="D53" s="38"/>
      <c r="E53" s="38"/>
      <c r="F53" s="38"/>
      <c r="G53" s="38"/>
      <c r="H53" s="38"/>
      <c r="I53" s="38"/>
      <c r="J53" s="38"/>
      <c r="K53" s="38"/>
      <c r="L53" s="109"/>
      <c r="S53" s="36"/>
      <c r="T53" s="36"/>
      <c r="U53" s="36"/>
      <c r="V53" s="36"/>
      <c r="W53" s="36"/>
      <c r="X53" s="36"/>
      <c r="Y53" s="36"/>
      <c r="Z53" s="36"/>
      <c r="AA53" s="36"/>
      <c r="AB53" s="36"/>
      <c r="AC53" s="36"/>
      <c r="AD53" s="36"/>
      <c r="AE53" s="36"/>
      <c r="AZ53" s="103" t="s">
        <v>229</v>
      </c>
      <c r="BA53" s="103" t="s">
        <v>230</v>
      </c>
      <c r="BB53" s="103" t="s">
        <v>92</v>
      </c>
      <c r="BC53" s="103" t="s">
        <v>231</v>
      </c>
      <c r="BD53" s="103" t="s">
        <v>86</v>
      </c>
    </row>
    <row r="54" spans="1:31" s="2" customFormat="1" ht="15.2" customHeight="1">
      <c r="A54" s="36"/>
      <c r="B54" s="37"/>
      <c r="C54" s="31" t="s">
        <v>25</v>
      </c>
      <c r="D54" s="38"/>
      <c r="E54" s="38"/>
      <c r="F54" s="29" t="str">
        <f>E15</f>
        <v>Povodí Odry, státní podnik</v>
      </c>
      <c r="G54" s="38"/>
      <c r="H54" s="38"/>
      <c r="I54" s="31" t="s">
        <v>33</v>
      </c>
      <c r="J54" s="34" t="str">
        <f>E21</f>
        <v xml:space="preserve">Golik VH, s. r. o. </v>
      </c>
      <c r="K54" s="38"/>
      <c r="L54" s="109"/>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31" t="s">
        <v>38</v>
      </c>
      <c r="J55" s="34" t="str">
        <f>E24</f>
        <v xml:space="preserve"> </v>
      </c>
      <c r="K55" s="38"/>
      <c r="L55" s="109"/>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9"/>
      <c r="S56" s="36"/>
      <c r="T56" s="36"/>
      <c r="U56" s="36"/>
      <c r="V56" s="36"/>
      <c r="W56" s="36"/>
      <c r="X56" s="36"/>
      <c r="Y56" s="36"/>
      <c r="Z56" s="36"/>
      <c r="AA56" s="36"/>
      <c r="AB56" s="36"/>
      <c r="AC56" s="36"/>
      <c r="AD56" s="36"/>
      <c r="AE56" s="36"/>
    </row>
    <row r="57" spans="1:31" s="2" customFormat="1" ht="29.25" customHeight="1">
      <c r="A57" s="36"/>
      <c r="B57" s="37"/>
      <c r="C57" s="134" t="s">
        <v>232</v>
      </c>
      <c r="D57" s="135"/>
      <c r="E57" s="135"/>
      <c r="F57" s="135"/>
      <c r="G57" s="135"/>
      <c r="H57" s="135"/>
      <c r="I57" s="135"/>
      <c r="J57" s="136" t="s">
        <v>233</v>
      </c>
      <c r="K57" s="135"/>
      <c r="L57" s="109"/>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9"/>
      <c r="S58" s="36"/>
      <c r="T58" s="36"/>
      <c r="U58" s="36"/>
      <c r="V58" s="36"/>
      <c r="W58" s="36"/>
      <c r="X58" s="36"/>
      <c r="Y58" s="36"/>
      <c r="Z58" s="36"/>
      <c r="AA58" s="36"/>
      <c r="AB58" s="36"/>
      <c r="AC58" s="36"/>
      <c r="AD58" s="36"/>
      <c r="AE58" s="36"/>
    </row>
    <row r="59" spans="1:47" s="2" customFormat="1" ht="22.9" customHeight="1">
      <c r="A59" s="36"/>
      <c r="B59" s="37"/>
      <c r="C59" s="137" t="s">
        <v>74</v>
      </c>
      <c r="D59" s="38"/>
      <c r="E59" s="38"/>
      <c r="F59" s="38"/>
      <c r="G59" s="38"/>
      <c r="H59" s="38"/>
      <c r="I59" s="38"/>
      <c r="J59" s="79">
        <f>J88</f>
        <v>0</v>
      </c>
      <c r="K59" s="38"/>
      <c r="L59" s="109"/>
      <c r="S59" s="36"/>
      <c r="T59" s="36"/>
      <c r="U59" s="36"/>
      <c r="V59" s="36"/>
      <c r="W59" s="36"/>
      <c r="X59" s="36"/>
      <c r="Y59" s="36"/>
      <c r="Z59" s="36"/>
      <c r="AA59" s="36"/>
      <c r="AB59" s="36"/>
      <c r="AC59" s="36"/>
      <c r="AD59" s="36"/>
      <c r="AE59" s="36"/>
      <c r="AU59" s="19" t="s">
        <v>234</v>
      </c>
    </row>
    <row r="60" spans="2:12" s="9" customFormat="1" ht="24.95" customHeight="1">
      <c r="B60" s="138"/>
      <c r="C60" s="139"/>
      <c r="D60" s="140" t="s">
        <v>235</v>
      </c>
      <c r="E60" s="141"/>
      <c r="F60" s="141"/>
      <c r="G60" s="141"/>
      <c r="H60" s="141"/>
      <c r="I60" s="141"/>
      <c r="J60" s="142">
        <f>J89</f>
        <v>0</v>
      </c>
      <c r="K60" s="139"/>
      <c r="L60" s="143"/>
    </row>
    <row r="61" spans="2:12" s="10" customFormat="1" ht="19.9" customHeight="1">
      <c r="B61" s="144"/>
      <c r="C61" s="145"/>
      <c r="D61" s="146" t="s">
        <v>236</v>
      </c>
      <c r="E61" s="147"/>
      <c r="F61" s="147"/>
      <c r="G61" s="147"/>
      <c r="H61" s="147"/>
      <c r="I61" s="147"/>
      <c r="J61" s="148">
        <f>J90</f>
        <v>0</v>
      </c>
      <c r="K61" s="145"/>
      <c r="L61" s="149"/>
    </row>
    <row r="62" spans="2:12" s="10" customFormat="1" ht="19.9" customHeight="1">
      <c r="B62" s="144"/>
      <c r="C62" s="145"/>
      <c r="D62" s="146" t="s">
        <v>237</v>
      </c>
      <c r="E62" s="147"/>
      <c r="F62" s="147"/>
      <c r="G62" s="147"/>
      <c r="H62" s="147"/>
      <c r="I62" s="147"/>
      <c r="J62" s="148">
        <f>J708</f>
        <v>0</v>
      </c>
      <c r="K62" s="145"/>
      <c r="L62" s="149"/>
    </row>
    <row r="63" spans="2:12" s="10" customFormat="1" ht="19.9" customHeight="1">
      <c r="B63" s="144"/>
      <c r="C63" s="145"/>
      <c r="D63" s="146" t="s">
        <v>238</v>
      </c>
      <c r="E63" s="147"/>
      <c r="F63" s="147"/>
      <c r="G63" s="147"/>
      <c r="H63" s="147"/>
      <c r="I63" s="147"/>
      <c r="J63" s="148">
        <f>J713</f>
        <v>0</v>
      </c>
      <c r="K63" s="145"/>
      <c r="L63" s="149"/>
    </row>
    <row r="64" spans="2:12" s="10" customFormat="1" ht="19.9" customHeight="1">
      <c r="B64" s="144"/>
      <c r="C64" s="145"/>
      <c r="D64" s="146" t="s">
        <v>239</v>
      </c>
      <c r="E64" s="147"/>
      <c r="F64" s="147"/>
      <c r="G64" s="147"/>
      <c r="H64" s="147"/>
      <c r="I64" s="147"/>
      <c r="J64" s="148">
        <f>J740</f>
        <v>0</v>
      </c>
      <c r="K64" s="145"/>
      <c r="L64" s="149"/>
    </row>
    <row r="65" spans="2:12" s="10" customFormat="1" ht="19.9" customHeight="1">
      <c r="B65" s="144"/>
      <c r="C65" s="145"/>
      <c r="D65" s="146" t="s">
        <v>240</v>
      </c>
      <c r="E65" s="147"/>
      <c r="F65" s="147"/>
      <c r="G65" s="147"/>
      <c r="H65" s="147"/>
      <c r="I65" s="147"/>
      <c r="J65" s="148">
        <f>J758</f>
        <v>0</v>
      </c>
      <c r="K65" s="145"/>
      <c r="L65" s="149"/>
    </row>
    <row r="66" spans="2:12" s="10" customFormat="1" ht="19.9" customHeight="1">
      <c r="B66" s="144"/>
      <c r="C66" s="145"/>
      <c r="D66" s="146" t="s">
        <v>241</v>
      </c>
      <c r="E66" s="147"/>
      <c r="F66" s="147"/>
      <c r="G66" s="147"/>
      <c r="H66" s="147"/>
      <c r="I66" s="147"/>
      <c r="J66" s="148">
        <f>J773</f>
        <v>0</v>
      </c>
      <c r="K66" s="145"/>
      <c r="L66" s="149"/>
    </row>
    <row r="67" spans="2:12" s="10" customFormat="1" ht="19.9" customHeight="1">
      <c r="B67" s="144"/>
      <c r="C67" s="145"/>
      <c r="D67" s="146" t="s">
        <v>242</v>
      </c>
      <c r="E67" s="147"/>
      <c r="F67" s="147"/>
      <c r="G67" s="147"/>
      <c r="H67" s="147"/>
      <c r="I67" s="147"/>
      <c r="J67" s="148">
        <f>J831</f>
        <v>0</v>
      </c>
      <c r="K67" s="145"/>
      <c r="L67" s="149"/>
    </row>
    <row r="68" spans="2:12" s="10" customFormat="1" ht="19.9" customHeight="1">
      <c r="B68" s="144"/>
      <c r="C68" s="145"/>
      <c r="D68" s="146" t="s">
        <v>243</v>
      </c>
      <c r="E68" s="147"/>
      <c r="F68" s="147"/>
      <c r="G68" s="147"/>
      <c r="H68" s="147"/>
      <c r="I68" s="147"/>
      <c r="J68" s="148">
        <f>J908</f>
        <v>0</v>
      </c>
      <c r="K68" s="145"/>
      <c r="L68" s="149"/>
    </row>
    <row r="69" spans="1:31" s="2" customFormat="1" ht="21.75" customHeight="1">
      <c r="A69" s="36"/>
      <c r="B69" s="37"/>
      <c r="C69" s="38"/>
      <c r="D69" s="38"/>
      <c r="E69" s="38"/>
      <c r="F69" s="38"/>
      <c r="G69" s="38"/>
      <c r="H69" s="38"/>
      <c r="I69" s="38"/>
      <c r="J69" s="38"/>
      <c r="K69" s="38"/>
      <c r="L69" s="109"/>
      <c r="S69" s="36"/>
      <c r="T69" s="36"/>
      <c r="U69" s="36"/>
      <c r="V69" s="36"/>
      <c r="W69" s="36"/>
      <c r="X69" s="36"/>
      <c r="Y69" s="36"/>
      <c r="Z69" s="36"/>
      <c r="AA69" s="36"/>
      <c r="AB69" s="36"/>
      <c r="AC69" s="36"/>
      <c r="AD69" s="36"/>
      <c r="AE69" s="36"/>
    </row>
    <row r="70" spans="1:31" s="2" customFormat="1" ht="6.95" customHeight="1">
      <c r="A70" s="36"/>
      <c r="B70" s="49"/>
      <c r="C70" s="50"/>
      <c r="D70" s="50"/>
      <c r="E70" s="50"/>
      <c r="F70" s="50"/>
      <c r="G70" s="50"/>
      <c r="H70" s="50"/>
      <c r="I70" s="50"/>
      <c r="J70" s="50"/>
      <c r="K70" s="50"/>
      <c r="L70" s="109"/>
      <c r="S70" s="36"/>
      <c r="T70" s="36"/>
      <c r="U70" s="36"/>
      <c r="V70" s="36"/>
      <c r="W70" s="36"/>
      <c r="X70" s="36"/>
      <c r="Y70" s="36"/>
      <c r="Z70" s="36"/>
      <c r="AA70" s="36"/>
      <c r="AB70" s="36"/>
      <c r="AC70" s="36"/>
      <c r="AD70" s="36"/>
      <c r="AE70" s="36"/>
    </row>
    <row r="74" spans="1:31" s="2" customFormat="1" ht="6.95" customHeight="1">
      <c r="A74" s="36"/>
      <c r="B74" s="51"/>
      <c r="C74" s="52"/>
      <c r="D74" s="52"/>
      <c r="E74" s="52"/>
      <c r="F74" s="52"/>
      <c r="G74" s="52"/>
      <c r="H74" s="52"/>
      <c r="I74" s="52"/>
      <c r="J74" s="52"/>
      <c r="K74" s="52"/>
      <c r="L74" s="109"/>
      <c r="S74" s="36"/>
      <c r="T74" s="36"/>
      <c r="U74" s="36"/>
      <c r="V74" s="36"/>
      <c r="W74" s="36"/>
      <c r="X74" s="36"/>
      <c r="Y74" s="36"/>
      <c r="Z74" s="36"/>
      <c r="AA74" s="36"/>
      <c r="AB74" s="36"/>
      <c r="AC74" s="36"/>
      <c r="AD74" s="36"/>
      <c r="AE74" s="36"/>
    </row>
    <row r="75" spans="1:31" s="2" customFormat="1" ht="24.95" customHeight="1">
      <c r="A75" s="36"/>
      <c r="B75" s="37"/>
      <c r="C75" s="25" t="s">
        <v>244</v>
      </c>
      <c r="D75" s="38"/>
      <c r="E75" s="38"/>
      <c r="F75" s="38"/>
      <c r="G75" s="38"/>
      <c r="H75" s="38"/>
      <c r="I75" s="38"/>
      <c r="J75" s="38"/>
      <c r="K75" s="38"/>
      <c r="L75" s="109"/>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09"/>
      <c r="S76" s="36"/>
      <c r="T76" s="36"/>
      <c r="U76" s="36"/>
      <c r="V76" s="36"/>
      <c r="W76" s="36"/>
      <c r="X76" s="36"/>
      <c r="Y76" s="36"/>
      <c r="Z76" s="36"/>
      <c r="AA76" s="36"/>
      <c r="AB76" s="36"/>
      <c r="AC76" s="36"/>
      <c r="AD76" s="36"/>
      <c r="AE76" s="36"/>
    </row>
    <row r="77" spans="1:31" s="2" customFormat="1" ht="12" customHeight="1">
      <c r="A77" s="36"/>
      <c r="B77" s="37"/>
      <c r="C77" s="31" t="s">
        <v>16</v>
      </c>
      <c r="D77" s="38"/>
      <c r="E77" s="38"/>
      <c r="F77" s="38"/>
      <c r="G77" s="38"/>
      <c r="H77" s="38"/>
      <c r="I77" s="38"/>
      <c r="J77" s="38"/>
      <c r="K77" s="38"/>
      <c r="L77" s="109"/>
      <c r="S77" s="36"/>
      <c r="T77" s="36"/>
      <c r="U77" s="36"/>
      <c r="V77" s="36"/>
      <c r="W77" s="36"/>
      <c r="X77" s="36"/>
      <c r="Y77" s="36"/>
      <c r="Z77" s="36"/>
      <c r="AA77" s="36"/>
      <c r="AB77" s="36"/>
      <c r="AC77" s="36"/>
      <c r="AD77" s="36"/>
      <c r="AE77" s="36"/>
    </row>
    <row r="78" spans="1:31" s="2" customFormat="1" ht="16.5" customHeight="1">
      <c r="A78" s="36"/>
      <c r="B78" s="37"/>
      <c r="C78" s="38"/>
      <c r="D78" s="38"/>
      <c r="E78" s="397" t="str">
        <f>E7</f>
        <v>VT Líštnice, Dolní Líštná, km 1,208 - 1,333, rekonstrukce PB opevnění</v>
      </c>
      <c r="F78" s="398"/>
      <c r="G78" s="398"/>
      <c r="H78" s="398"/>
      <c r="I78" s="38"/>
      <c r="J78" s="38"/>
      <c r="K78" s="38"/>
      <c r="L78" s="109"/>
      <c r="S78" s="36"/>
      <c r="T78" s="36"/>
      <c r="U78" s="36"/>
      <c r="V78" s="36"/>
      <c r="W78" s="36"/>
      <c r="X78" s="36"/>
      <c r="Y78" s="36"/>
      <c r="Z78" s="36"/>
      <c r="AA78" s="36"/>
      <c r="AB78" s="36"/>
      <c r="AC78" s="36"/>
      <c r="AD78" s="36"/>
      <c r="AE78" s="36"/>
    </row>
    <row r="79" spans="1:31" s="2" customFormat="1" ht="12" customHeight="1">
      <c r="A79" s="36"/>
      <c r="B79" s="37"/>
      <c r="C79" s="31" t="s">
        <v>111</v>
      </c>
      <c r="D79" s="38"/>
      <c r="E79" s="38"/>
      <c r="F79" s="38"/>
      <c r="G79" s="38"/>
      <c r="H79" s="38"/>
      <c r="I79" s="38"/>
      <c r="J79" s="38"/>
      <c r="K79" s="38"/>
      <c r="L79" s="109"/>
      <c r="S79" s="36"/>
      <c r="T79" s="36"/>
      <c r="U79" s="36"/>
      <c r="V79" s="36"/>
      <c r="W79" s="36"/>
      <c r="X79" s="36"/>
      <c r="Y79" s="36"/>
      <c r="Z79" s="36"/>
      <c r="AA79" s="36"/>
      <c r="AB79" s="36"/>
      <c r="AC79" s="36"/>
      <c r="AD79" s="36"/>
      <c r="AE79" s="36"/>
    </row>
    <row r="80" spans="1:31" s="2" customFormat="1" ht="16.5" customHeight="1">
      <c r="A80" s="36"/>
      <c r="B80" s="37"/>
      <c r="C80" s="38"/>
      <c r="D80" s="38"/>
      <c r="E80" s="369" t="str">
        <f>E9</f>
        <v>SO 01 - Úprava toku</v>
      </c>
      <c r="F80" s="399"/>
      <c r="G80" s="399"/>
      <c r="H80" s="399"/>
      <c r="I80" s="38"/>
      <c r="J80" s="38"/>
      <c r="K80" s="38"/>
      <c r="L80" s="109"/>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09"/>
      <c r="S81" s="36"/>
      <c r="T81" s="36"/>
      <c r="U81" s="36"/>
      <c r="V81" s="36"/>
      <c r="W81" s="36"/>
      <c r="X81" s="36"/>
      <c r="Y81" s="36"/>
      <c r="Z81" s="36"/>
      <c r="AA81" s="36"/>
      <c r="AB81" s="36"/>
      <c r="AC81" s="36"/>
      <c r="AD81" s="36"/>
      <c r="AE81" s="36"/>
    </row>
    <row r="82" spans="1:31" s="2" customFormat="1" ht="12" customHeight="1">
      <c r="A82" s="36"/>
      <c r="B82" s="37"/>
      <c r="C82" s="31" t="s">
        <v>21</v>
      </c>
      <c r="D82" s="38"/>
      <c r="E82" s="38"/>
      <c r="F82" s="29" t="str">
        <f>F12</f>
        <v>k. ú. Dolní Líštná</v>
      </c>
      <c r="G82" s="38"/>
      <c r="H82" s="38"/>
      <c r="I82" s="31" t="s">
        <v>23</v>
      </c>
      <c r="J82" s="61" t="str">
        <f>IF(J12="","",J12)</f>
        <v>1. 7. 2021</v>
      </c>
      <c r="K82" s="38"/>
      <c r="L82" s="109"/>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09"/>
      <c r="S83" s="36"/>
      <c r="T83" s="36"/>
      <c r="U83" s="36"/>
      <c r="V83" s="36"/>
      <c r="W83" s="36"/>
      <c r="X83" s="36"/>
      <c r="Y83" s="36"/>
      <c r="Z83" s="36"/>
      <c r="AA83" s="36"/>
      <c r="AB83" s="36"/>
      <c r="AC83" s="36"/>
      <c r="AD83" s="36"/>
      <c r="AE83" s="36"/>
    </row>
    <row r="84" spans="1:31" s="2" customFormat="1" ht="15.2" customHeight="1">
      <c r="A84" s="36"/>
      <c r="B84" s="37"/>
      <c r="C84" s="31" t="s">
        <v>25</v>
      </c>
      <c r="D84" s="38"/>
      <c r="E84" s="38"/>
      <c r="F84" s="29" t="str">
        <f>E15</f>
        <v>Povodí Odry, státní podnik</v>
      </c>
      <c r="G84" s="38"/>
      <c r="H84" s="38"/>
      <c r="I84" s="31" t="s">
        <v>33</v>
      </c>
      <c r="J84" s="34" t="str">
        <f>E21</f>
        <v xml:space="preserve">Golik VH, s. r. o. </v>
      </c>
      <c r="K84" s="38"/>
      <c r="L84" s="109"/>
      <c r="S84" s="36"/>
      <c r="T84" s="36"/>
      <c r="U84" s="36"/>
      <c r="V84" s="36"/>
      <c r="W84" s="36"/>
      <c r="X84" s="36"/>
      <c r="Y84" s="36"/>
      <c r="Z84" s="36"/>
      <c r="AA84" s="36"/>
      <c r="AB84" s="36"/>
      <c r="AC84" s="36"/>
      <c r="AD84" s="36"/>
      <c r="AE84" s="36"/>
    </row>
    <row r="85" spans="1:31" s="2" customFormat="1" ht="15.2" customHeight="1">
      <c r="A85" s="36"/>
      <c r="B85" s="37"/>
      <c r="C85" s="31" t="s">
        <v>31</v>
      </c>
      <c r="D85" s="38"/>
      <c r="E85" s="38"/>
      <c r="F85" s="29" t="str">
        <f>IF(E18="","",E18)</f>
        <v>Vyplň údaj</v>
      </c>
      <c r="G85" s="38"/>
      <c r="H85" s="38"/>
      <c r="I85" s="31" t="s">
        <v>38</v>
      </c>
      <c r="J85" s="34" t="str">
        <f>E24</f>
        <v xml:space="preserve"> </v>
      </c>
      <c r="K85" s="38"/>
      <c r="L85" s="109"/>
      <c r="S85" s="36"/>
      <c r="T85" s="36"/>
      <c r="U85" s="36"/>
      <c r="V85" s="36"/>
      <c r="W85" s="36"/>
      <c r="X85" s="36"/>
      <c r="Y85" s="36"/>
      <c r="Z85" s="36"/>
      <c r="AA85" s="36"/>
      <c r="AB85" s="36"/>
      <c r="AC85" s="36"/>
      <c r="AD85" s="36"/>
      <c r="AE85" s="36"/>
    </row>
    <row r="86" spans="1:31" s="2" customFormat="1" ht="10.35" customHeight="1">
      <c r="A86" s="36"/>
      <c r="B86" s="37"/>
      <c r="C86" s="38"/>
      <c r="D86" s="38"/>
      <c r="E86" s="38"/>
      <c r="F86" s="38"/>
      <c r="G86" s="38"/>
      <c r="H86" s="38"/>
      <c r="I86" s="38"/>
      <c r="J86" s="38"/>
      <c r="K86" s="38"/>
      <c r="L86" s="109"/>
      <c r="S86" s="36"/>
      <c r="T86" s="36"/>
      <c r="U86" s="36"/>
      <c r="V86" s="36"/>
      <c r="W86" s="36"/>
      <c r="X86" s="36"/>
      <c r="Y86" s="36"/>
      <c r="Z86" s="36"/>
      <c r="AA86" s="36"/>
      <c r="AB86" s="36"/>
      <c r="AC86" s="36"/>
      <c r="AD86" s="36"/>
      <c r="AE86" s="36"/>
    </row>
    <row r="87" spans="1:31" s="11" customFormat="1" ht="29.25" customHeight="1">
      <c r="A87" s="150"/>
      <c r="B87" s="151"/>
      <c r="C87" s="152" t="s">
        <v>245</v>
      </c>
      <c r="D87" s="153" t="s">
        <v>61</v>
      </c>
      <c r="E87" s="153" t="s">
        <v>57</v>
      </c>
      <c r="F87" s="153" t="s">
        <v>58</v>
      </c>
      <c r="G87" s="153" t="s">
        <v>246</v>
      </c>
      <c r="H87" s="153" t="s">
        <v>247</v>
      </c>
      <c r="I87" s="153" t="s">
        <v>248</v>
      </c>
      <c r="J87" s="153" t="s">
        <v>233</v>
      </c>
      <c r="K87" s="154" t="s">
        <v>249</v>
      </c>
      <c r="L87" s="155"/>
      <c r="M87" s="70" t="s">
        <v>19</v>
      </c>
      <c r="N87" s="71" t="s">
        <v>46</v>
      </c>
      <c r="O87" s="71" t="s">
        <v>250</v>
      </c>
      <c r="P87" s="71" t="s">
        <v>251</v>
      </c>
      <c r="Q87" s="71" t="s">
        <v>252</v>
      </c>
      <c r="R87" s="71" t="s">
        <v>253</v>
      </c>
      <c r="S87" s="71" t="s">
        <v>254</v>
      </c>
      <c r="T87" s="72" t="s">
        <v>255</v>
      </c>
      <c r="U87" s="150"/>
      <c r="V87" s="150"/>
      <c r="W87" s="150"/>
      <c r="X87" s="150"/>
      <c r="Y87" s="150"/>
      <c r="Z87" s="150"/>
      <c r="AA87" s="150"/>
      <c r="AB87" s="150"/>
      <c r="AC87" s="150"/>
      <c r="AD87" s="150"/>
      <c r="AE87" s="150"/>
    </row>
    <row r="88" spans="1:63" s="2" customFormat="1" ht="22.9" customHeight="1">
      <c r="A88" s="36"/>
      <c r="B88" s="37"/>
      <c r="C88" s="77" t="s">
        <v>256</v>
      </c>
      <c r="D88" s="38"/>
      <c r="E88" s="38"/>
      <c r="F88" s="38"/>
      <c r="G88" s="38"/>
      <c r="H88" s="38"/>
      <c r="I88" s="38"/>
      <c r="J88" s="156">
        <f>BK88</f>
        <v>0</v>
      </c>
      <c r="K88" s="38"/>
      <c r="L88" s="41"/>
      <c r="M88" s="73"/>
      <c r="N88" s="157"/>
      <c r="O88" s="74"/>
      <c r="P88" s="158">
        <f>P89</f>
        <v>0</v>
      </c>
      <c r="Q88" s="74"/>
      <c r="R88" s="158">
        <f>R89</f>
        <v>1172.17759872</v>
      </c>
      <c r="S88" s="74"/>
      <c r="T88" s="159">
        <f>T89</f>
        <v>394.388652</v>
      </c>
      <c r="U88" s="36"/>
      <c r="V88" s="36"/>
      <c r="W88" s="36"/>
      <c r="X88" s="36"/>
      <c r="Y88" s="36"/>
      <c r="Z88" s="36"/>
      <c r="AA88" s="36"/>
      <c r="AB88" s="36"/>
      <c r="AC88" s="36"/>
      <c r="AD88" s="36"/>
      <c r="AE88" s="36"/>
      <c r="AT88" s="19" t="s">
        <v>75</v>
      </c>
      <c r="AU88" s="19" t="s">
        <v>234</v>
      </c>
      <c r="BK88" s="160">
        <f>BK89</f>
        <v>0</v>
      </c>
    </row>
    <row r="89" spans="2:63" s="12" customFormat="1" ht="25.9" customHeight="1">
      <c r="B89" s="161"/>
      <c r="C89" s="162"/>
      <c r="D89" s="163" t="s">
        <v>75</v>
      </c>
      <c r="E89" s="164" t="s">
        <v>257</v>
      </c>
      <c r="F89" s="164" t="s">
        <v>258</v>
      </c>
      <c r="G89" s="162"/>
      <c r="H89" s="162"/>
      <c r="I89" s="165"/>
      <c r="J89" s="166">
        <f>BK89</f>
        <v>0</v>
      </c>
      <c r="K89" s="162"/>
      <c r="L89" s="167"/>
      <c r="M89" s="168"/>
      <c r="N89" s="169"/>
      <c r="O89" s="169"/>
      <c r="P89" s="170">
        <f>P90+P708+P713+P740+P758+P773+P831+P908</f>
        <v>0</v>
      </c>
      <c r="Q89" s="169"/>
      <c r="R89" s="170">
        <f>R90+R708+R713+R740+R758+R773+R831+R908</f>
        <v>1172.17759872</v>
      </c>
      <c r="S89" s="169"/>
      <c r="T89" s="171">
        <f>T90+T708+T713+T740+T758+T773+T831+T908</f>
        <v>394.388652</v>
      </c>
      <c r="AR89" s="172" t="s">
        <v>84</v>
      </c>
      <c r="AT89" s="173" t="s">
        <v>75</v>
      </c>
      <c r="AU89" s="173" t="s">
        <v>76</v>
      </c>
      <c r="AY89" s="172" t="s">
        <v>259</v>
      </c>
      <c r="BK89" s="174">
        <f>BK90+BK708+BK713+BK740+BK758+BK773+BK831+BK908</f>
        <v>0</v>
      </c>
    </row>
    <row r="90" spans="2:63" s="12" customFormat="1" ht="22.9" customHeight="1">
      <c r="B90" s="161"/>
      <c r="C90" s="162"/>
      <c r="D90" s="163" t="s">
        <v>75</v>
      </c>
      <c r="E90" s="175" t="s">
        <v>84</v>
      </c>
      <c r="F90" s="175" t="s">
        <v>260</v>
      </c>
      <c r="G90" s="162"/>
      <c r="H90" s="162"/>
      <c r="I90" s="165"/>
      <c r="J90" s="176">
        <f>BK90</f>
        <v>0</v>
      </c>
      <c r="K90" s="162"/>
      <c r="L90" s="167"/>
      <c r="M90" s="168"/>
      <c r="N90" s="169"/>
      <c r="O90" s="169"/>
      <c r="P90" s="170">
        <f>SUM(P91:P707)</f>
        <v>0</v>
      </c>
      <c r="Q90" s="169"/>
      <c r="R90" s="170">
        <f>SUM(R91:R707)</f>
        <v>95.38827180000001</v>
      </c>
      <c r="S90" s="169"/>
      <c r="T90" s="171">
        <f>SUM(T91:T707)</f>
        <v>318.3024</v>
      </c>
      <c r="AR90" s="172" t="s">
        <v>84</v>
      </c>
      <c r="AT90" s="173" t="s">
        <v>75</v>
      </c>
      <c r="AU90" s="173" t="s">
        <v>84</v>
      </c>
      <c r="AY90" s="172" t="s">
        <v>259</v>
      </c>
      <c r="BK90" s="174">
        <f>SUM(BK91:BK707)</f>
        <v>0</v>
      </c>
    </row>
    <row r="91" spans="1:65" s="2" customFormat="1" ht="24.2" customHeight="1">
      <c r="A91" s="36"/>
      <c r="B91" s="37"/>
      <c r="C91" s="177" t="s">
        <v>84</v>
      </c>
      <c r="D91" s="177" t="s">
        <v>261</v>
      </c>
      <c r="E91" s="178" t="s">
        <v>262</v>
      </c>
      <c r="F91" s="179" t="s">
        <v>263</v>
      </c>
      <c r="G91" s="180" t="s">
        <v>103</v>
      </c>
      <c r="H91" s="181">
        <v>105</v>
      </c>
      <c r="I91" s="182"/>
      <c r="J91" s="183">
        <f>ROUND(I91*H91,2)</f>
        <v>0</v>
      </c>
      <c r="K91" s="179" t="s">
        <v>264</v>
      </c>
      <c r="L91" s="41"/>
      <c r="M91" s="184" t="s">
        <v>19</v>
      </c>
      <c r="N91" s="185" t="s">
        <v>47</v>
      </c>
      <c r="O91" s="66"/>
      <c r="P91" s="186">
        <f>O91*H91</f>
        <v>0</v>
      </c>
      <c r="Q91" s="186">
        <v>0</v>
      </c>
      <c r="R91" s="186">
        <f>Q91*H91</f>
        <v>0</v>
      </c>
      <c r="S91" s="186">
        <v>0</v>
      </c>
      <c r="T91" s="187">
        <f>S91*H91</f>
        <v>0</v>
      </c>
      <c r="U91" s="36"/>
      <c r="V91" s="36"/>
      <c r="W91" s="36"/>
      <c r="X91" s="36"/>
      <c r="Y91" s="36"/>
      <c r="Z91" s="36"/>
      <c r="AA91" s="36"/>
      <c r="AB91" s="36"/>
      <c r="AC91" s="36"/>
      <c r="AD91" s="36"/>
      <c r="AE91" s="36"/>
      <c r="AR91" s="188" t="s">
        <v>137</v>
      </c>
      <c r="AT91" s="188" t="s">
        <v>261</v>
      </c>
      <c r="AU91" s="188" t="s">
        <v>86</v>
      </c>
      <c r="AY91" s="19" t="s">
        <v>259</v>
      </c>
      <c r="BE91" s="189">
        <f>IF(N91="základní",J91,0)</f>
        <v>0</v>
      </c>
      <c r="BF91" s="189">
        <f>IF(N91="snížená",J91,0)</f>
        <v>0</v>
      </c>
      <c r="BG91" s="189">
        <f>IF(N91="zákl. přenesená",J91,0)</f>
        <v>0</v>
      </c>
      <c r="BH91" s="189">
        <f>IF(N91="sníž. přenesená",J91,0)</f>
        <v>0</v>
      </c>
      <c r="BI91" s="189">
        <f>IF(N91="nulová",J91,0)</f>
        <v>0</v>
      </c>
      <c r="BJ91" s="19" t="s">
        <v>84</v>
      </c>
      <c r="BK91" s="189">
        <f>ROUND(I91*H91,2)</f>
        <v>0</v>
      </c>
      <c r="BL91" s="19" t="s">
        <v>137</v>
      </c>
      <c r="BM91" s="188" t="s">
        <v>265</v>
      </c>
    </row>
    <row r="92" spans="1:47" s="2" customFormat="1" ht="19.5">
      <c r="A92" s="36"/>
      <c r="B92" s="37"/>
      <c r="C92" s="38"/>
      <c r="D92" s="190" t="s">
        <v>266</v>
      </c>
      <c r="E92" s="38"/>
      <c r="F92" s="191" t="s">
        <v>267</v>
      </c>
      <c r="G92" s="38"/>
      <c r="H92" s="38"/>
      <c r="I92" s="192"/>
      <c r="J92" s="38"/>
      <c r="K92" s="38"/>
      <c r="L92" s="41"/>
      <c r="M92" s="193"/>
      <c r="N92" s="194"/>
      <c r="O92" s="66"/>
      <c r="P92" s="66"/>
      <c r="Q92" s="66"/>
      <c r="R92" s="66"/>
      <c r="S92" s="66"/>
      <c r="T92" s="67"/>
      <c r="U92" s="36"/>
      <c r="V92" s="36"/>
      <c r="W92" s="36"/>
      <c r="X92" s="36"/>
      <c r="Y92" s="36"/>
      <c r="Z92" s="36"/>
      <c r="AA92" s="36"/>
      <c r="AB92" s="36"/>
      <c r="AC92" s="36"/>
      <c r="AD92" s="36"/>
      <c r="AE92" s="36"/>
      <c r="AT92" s="19" t="s">
        <v>266</v>
      </c>
      <c r="AU92" s="19" t="s">
        <v>86</v>
      </c>
    </row>
    <row r="93" spans="1:47" s="2" customFormat="1" ht="11.25">
      <c r="A93" s="36"/>
      <c r="B93" s="37"/>
      <c r="C93" s="38"/>
      <c r="D93" s="195" t="s">
        <v>268</v>
      </c>
      <c r="E93" s="38"/>
      <c r="F93" s="196" t="s">
        <v>269</v>
      </c>
      <c r="G93" s="38"/>
      <c r="H93" s="38"/>
      <c r="I93" s="192"/>
      <c r="J93" s="38"/>
      <c r="K93" s="38"/>
      <c r="L93" s="41"/>
      <c r="M93" s="193"/>
      <c r="N93" s="194"/>
      <c r="O93" s="66"/>
      <c r="P93" s="66"/>
      <c r="Q93" s="66"/>
      <c r="R93" s="66"/>
      <c r="S93" s="66"/>
      <c r="T93" s="67"/>
      <c r="U93" s="36"/>
      <c r="V93" s="36"/>
      <c r="W93" s="36"/>
      <c r="X93" s="36"/>
      <c r="Y93" s="36"/>
      <c r="Z93" s="36"/>
      <c r="AA93" s="36"/>
      <c r="AB93" s="36"/>
      <c r="AC93" s="36"/>
      <c r="AD93" s="36"/>
      <c r="AE93" s="36"/>
      <c r="AT93" s="19" t="s">
        <v>268</v>
      </c>
      <c r="AU93" s="19" t="s">
        <v>86</v>
      </c>
    </row>
    <row r="94" spans="1:47" s="2" customFormat="1" ht="78">
      <c r="A94" s="36"/>
      <c r="B94" s="37"/>
      <c r="C94" s="38"/>
      <c r="D94" s="190" t="s">
        <v>270</v>
      </c>
      <c r="E94" s="38"/>
      <c r="F94" s="197" t="s">
        <v>271</v>
      </c>
      <c r="G94" s="38"/>
      <c r="H94" s="38"/>
      <c r="I94" s="192"/>
      <c r="J94" s="38"/>
      <c r="K94" s="38"/>
      <c r="L94" s="41"/>
      <c r="M94" s="193"/>
      <c r="N94" s="194"/>
      <c r="O94" s="66"/>
      <c r="P94" s="66"/>
      <c r="Q94" s="66"/>
      <c r="R94" s="66"/>
      <c r="S94" s="66"/>
      <c r="T94" s="67"/>
      <c r="U94" s="36"/>
      <c r="V94" s="36"/>
      <c r="W94" s="36"/>
      <c r="X94" s="36"/>
      <c r="Y94" s="36"/>
      <c r="Z94" s="36"/>
      <c r="AA94" s="36"/>
      <c r="AB94" s="36"/>
      <c r="AC94" s="36"/>
      <c r="AD94" s="36"/>
      <c r="AE94" s="36"/>
      <c r="AT94" s="19" t="s">
        <v>270</v>
      </c>
      <c r="AU94" s="19" t="s">
        <v>86</v>
      </c>
    </row>
    <row r="95" spans="2:51" s="13" customFormat="1" ht="11.25">
      <c r="B95" s="198"/>
      <c r="C95" s="199"/>
      <c r="D95" s="190" t="s">
        <v>272</v>
      </c>
      <c r="E95" s="200" t="s">
        <v>19</v>
      </c>
      <c r="F95" s="201" t="s">
        <v>273</v>
      </c>
      <c r="G95" s="199"/>
      <c r="H95" s="200" t="s">
        <v>19</v>
      </c>
      <c r="I95" s="202"/>
      <c r="J95" s="199"/>
      <c r="K95" s="199"/>
      <c r="L95" s="203"/>
      <c r="M95" s="204"/>
      <c r="N95" s="205"/>
      <c r="O95" s="205"/>
      <c r="P95" s="205"/>
      <c r="Q95" s="205"/>
      <c r="R95" s="205"/>
      <c r="S95" s="205"/>
      <c r="T95" s="206"/>
      <c r="AT95" s="207" t="s">
        <v>272</v>
      </c>
      <c r="AU95" s="207" t="s">
        <v>86</v>
      </c>
      <c r="AV95" s="13" t="s">
        <v>84</v>
      </c>
      <c r="AW95" s="13" t="s">
        <v>37</v>
      </c>
      <c r="AX95" s="13" t="s">
        <v>76</v>
      </c>
      <c r="AY95" s="207" t="s">
        <v>259</v>
      </c>
    </row>
    <row r="96" spans="2:51" s="14" customFormat="1" ht="11.25">
      <c r="B96" s="208"/>
      <c r="C96" s="209"/>
      <c r="D96" s="190" t="s">
        <v>272</v>
      </c>
      <c r="E96" s="210" t="s">
        <v>155</v>
      </c>
      <c r="F96" s="211" t="s">
        <v>274</v>
      </c>
      <c r="G96" s="209"/>
      <c r="H96" s="212">
        <v>105</v>
      </c>
      <c r="I96" s="213"/>
      <c r="J96" s="209"/>
      <c r="K96" s="209"/>
      <c r="L96" s="214"/>
      <c r="M96" s="215"/>
      <c r="N96" s="216"/>
      <c r="O96" s="216"/>
      <c r="P96" s="216"/>
      <c r="Q96" s="216"/>
      <c r="R96" s="216"/>
      <c r="S96" s="216"/>
      <c r="T96" s="217"/>
      <c r="AT96" s="218" t="s">
        <v>272</v>
      </c>
      <c r="AU96" s="218" t="s">
        <v>86</v>
      </c>
      <c r="AV96" s="14" t="s">
        <v>86</v>
      </c>
      <c r="AW96" s="14" t="s">
        <v>37</v>
      </c>
      <c r="AX96" s="14" t="s">
        <v>84</v>
      </c>
      <c r="AY96" s="218" t="s">
        <v>259</v>
      </c>
    </row>
    <row r="97" spans="1:65" s="2" customFormat="1" ht="16.5" customHeight="1">
      <c r="A97" s="36"/>
      <c r="B97" s="37"/>
      <c r="C97" s="177" t="s">
        <v>86</v>
      </c>
      <c r="D97" s="177" t="s">
        <v>261</v>
      </c>
      <c r="E97" s="178" t="s">
        <v>275</v>
      </c>
      <c r="F97" s="179" t="s">
        <v>276</v>
      </c>
      <c r="G97" s="180" t="s">
        <v>114</v>
      </c>
      <c r="H97" s="181">
        <v>15</v>
      </c>
      <c r="I97" s="182"/>
      <c r="J97" s="183">
        <f>ROUND(I97*H97,2)</f>
        <v>0</v>
      </c>
      <c r="K97" s="179" t="s">
        <v>264</v>
      </c>
      <c r="L97" s="41"/>
      <c r="M97" s="184" t="s">
        <v>19</v>
      </c>
      <c r="N97" s="185" t="s">
        <v>47</v>
      </c>
      <c r="O97" s="66"/>
      <c r="P97" s="186">
        <f>O97*H97</f>
        <v>0</v>
      </c>
      <c r="Q97" s="186">
        <v>0</v>
      </c>
      <c r="R97" s="186">
        <f>Q97*H97</f>
        <v>0</v>
      </c>
      <c r="S97" s="186">
        <v>0</v>
      </c>
      <c r="T97" s="187">
        <f>S97*H97</f>
        <v>0</v>
      </c>
      <c r="U97" s="36"/>
      <c r="V97" s="36"/>
      <c r="W97" s="36"/>
      <c r="X97" s="36"/>
      <c r="Y97" s="36"/>
      <c r="Z97" s="36"/>
      <c r="AA97" s="36"/>
      <c r="AB97" s="36"/>
      <c r="AC97" s="36"/>
      <c r="AD97" s="36"/>
      <c r="AE97" s="36"/>
      <c r="AR97" s="188" t="s">
        <v>137</v>
      </c>
      <c r="AT97" s="188" t="s">
        <v>261</v>
      </c>
      <c r="AU97" s="188" t="s">
        <v>86</v>
      </c>
      <c r="AY97" s="19" t="s">
        <v>259</v>
      </c>
      <c r="BE97" s="189">
        <f>IF(N97="základní",J97,0)</f>
        <v>0</v>
      </c>
      <c r="BF97" s="189">
        <f>IF(N97="snížená",J97,0)</f>
        <v>0</v>
      </c>
      <c r="BG97" s="189">
        <f>IF(N97="zákl. přenesená",J97,0)</f>
        <v>0</v>
      </c>
      <c r="BH97" s="189">
        <f>IF(N97="sníž. přenesená",J97,0)</f>
        <v>0</v>
      </c>
      <c r="BI97" s="189">
        <f>IF(N97="nulová",J97,0)</f>
        <v>0</v>
      </c>
      <c r="BJ97" s="19" t="s">
        <v>84</v>
      </c>
      <c r="BK97" s="189">
        <f>ROUND(I97*H97,2)</f>
        <v>0</v>
      </c>
      <c r="BL97" s="19" t="s">
        <v>137</v>
      </c>
      <c r="BM97" s="188" t="s">
        <v>277</v>
      </c>
    </row>
    <row r="98" spans="1:47" s="2" customFormat="1" ht="11.25">
      <c r="A98" s="36"/>
      <c r="B98" s="37"/>
      <c r="C98" s="38"/>
      <c r="D98" s="190" t="s">
        <v>266</v>
      </c>
      <c r="E98" s="38"/>
      <c r="F98" s="191" t="s">
        <v>278</v>
      </c>
      <c r="G98" s="38"/>
      <c r="H98" s="38"/>
      <c r="I98" s="192"/>
      <c r="J98" s="38"/>
      <c r="K98" s="38"/>
      <c r="L98" s="41"/>
      <c r="M98" s="193"/>
      <c r="N98" s="194"/>
      <c r="O98" s="66"/>
      <c r="P98" s="66"/>
      <c r="Q98" s="66"/>
      <c r="R98" s="66"/>
      <c r="S98" s="66"/>
      <c r="T98" s="67"/>
      <c r="U98" s="36"/>
      <c r="V98" s="36"/>
      <c r="W98" s="36"/>
      <c r="X98" s="36"/>
      <c r="Y98" s="36"/>
      <c r="Z98" s="36"/>
      <c r="AA98" s="36"/>
      <c r="AB98" s="36"/>
      <c r="AC98" s="36"/>
      <c r="AD98" s="36"/>
      <c r="AE98" s="36"/>
      <c r="AT98" s="19" t="s">
        <v>266</v>
      </c>
      <c r="AU98" s="19" t="s">
        <v>86</v>
      </c>
    </row>
    <row r="99" spans="1:47" s="2" customFormat="1" ht="11.25">
      <c r="A99" s="36"/>
      <c r="B99" s="37"/>
      <c r="C99" s="38"/>
      <c r="D99" s="195" t="s">
        <v>268</v>
      </c>
      <c r="E99" s="38"/>
      <c r="F99" s="196" t="s">
        <v>279</v>
      </c>
      <c r="G99" s="38"/>
      <c r="H99" s="38"/>
      <c r="I99" s="192"/>
      <c r="J99" s="38"/>
      <c r="K99" s="38"/>
      <c r="L99" s="41"/>
      <c r="M99" s="193"/>
      <c r="N99" s="194"/>
      <c r="O99" s="66"/>
      <c r="P99" s="66"/>
      <c r="Q99" s="66"/>
      <c r="R99" s="66"/>
      <c r="S99" s="66"/>
      <c r="T99" s="67"/>
      <c r="U99" s="36"/>
      <c r="V99" s="36"/>
      <c r="W99" s="36"/>
      <c r="X99" s="36"/>
      <c r="Y99" s="36"/>
      <c r="Z99" s="36"/>
      <c r="AA99" s="36"/>
      <c r="AB99" s="36"/>
      <c r="AC99" s="36"/>
      <c r="AD99" s="36"/>
      <c r="AE99" s="36"/>
      <c r="AT99" s="19" t="s">
        <v>268</v>
      </c>
      <c r="AU99" s="19" t="s">
        <v>86</v>
      </c>
    </row>
    <row r="100" spans="1:47" s="2" customFormat="1" ht="126.75">
      <c r="A100" s="36"/>
      <c r="B100" s="37"/>
      <c r="C100" s="38"/>
      <c r="D100" s="190" t="s">
        <v>270</v>
      </c>
      <c r="E100" s="38"/>
      <c r="F100" s="197" t="s">
        <v>280</v>
      </c>
      <c r="G100" s="38"/>
      <c r="H100" s="38"/>
      <c r="I100" s="192"/>
      <c r="J100" s="38"/>
      <c r="K100" s="38"/>
      <c r="L100" s="41"/>
      <c r="M100" s="193"/>
      <c r="N100" s="194"/>
      <c r="O100" s="66"/>
      <c r="P100" s="66"/>
      <c r="Q100" s="66"/>
      <c r="R100" s="66"/>
      <c r="S100" s="66"/>
      <c r="T100" s="67"/>
      <c r="U100" s="36"/>
      <c r="V100" s="36"/>
      <c r="W100" s="36"/>
      <c r="X100" s="36"/>
      <c r="Y100" s="36"/>
      <c r="Z100" s="36"/>
      <c r="AA100" s="36"/>
      <c r="AB100" s="36"/>
      <c r="AC100" s="36"/>
      <c r="AD100" s="36"/>
      <c r="AE100" s="36"/>
      <c r="AT100" s="19" t="s">
        <v>270</v>
      </c>
      <c r="AU100" s="19" t="s">
        <v>86</v>
      </c>
    </row>
    <row r="101" spans="2:51" s="14" customFormat="1" ht="11.25">
      <c r="B101" s="208"/>
      <c r="C101" s="209"/>
      <c r="D101" s="190" t="s">
        <v>272</v>
      </c>
      <c r="E101" s="210" t="s">
        <v>133</v>
      </c>
      <c r="F101" s="211" t="s">
        <v>281</v>
      </c>
      <c r="G101" s="209"/>
      <c r="H101" s="212">
        <v>15</v>
      </c>
      <c r="I101" s="213"/>
      <c r="J101" s="209"/>
      <c r="K101" s="209"/>
      <c r="L101" s="214"/>
      <c r="M101" s="215"/>
      <c r="N101" s="216"/>
      <c r="O101" s="216"/>
      <c r="P101" s="216"/>
      <c r="Q101" s="216"/>
      <c r="R101" s="216"/>
      <c r="S101" s="216"/>
      <c r="T101" s="217"/>
      <c r="AT101" s="218" t="s">
        <v>272</v>
      </c>
      <c r="AU101" s="218" t="s">
        <v>86</v>
      </c>
      <c r="AV101" s="14" t="s">
        <v>86</v>
      </c>
      <c r="AW101" s="14" t="s">
        <v>37</v>
      </c>
      <c r="AX101" s="14" t="s">
        <v>84</v>
      </c>
      <c r="AY101" s="218" t="s">
        <v>259</v>
      </c>
    </row>
    <row r="102" spans="1:65" s="2" customFormat="1" ht="16.5" customHeight="1">
      <c r="A102" s="36"/>
      <c r="B102" s="37"/>
      <c r="C102" s="177" t="s">
        <v>130</v>
      </c>
      <c r="D102" s="177" t="s">
        <v>261</v>
      </c>
      <c r="E102" s="178" t="s">
        <v>282</v>
      </c>
      <c r="F102" s="179" t="s">
        <v>283</v>
      </c>
      <c r="G102" s="180" t="s">
        <v>114</v>
      </c>
      <c r="H102" s="181">
        <v>4</v>
      </c>
      <c r="I102" s="182"/>
      <c r="J102" s="183">
        <f>ROUND(I102*H102,2)</f>
        <v>0</v>
      </c>
      <c r="K102" s="179" t="s">
        <v>264</v>
      </c>
      <c r="L102" s="41"/>
      <c r="M102" s="184" t="s">
        <v>19</v>
      </c>
      <c r="N102" s="185" t="s">
        <v>47</v>
      </c>
      <c r="O102" s="66"/>
      <c r="P102" s="186">
        <f>O102*H102</f>
        <v>0</v>
      </c>
      <c r="Q102" s="186">
        <v>0</v>
      </c>
      <c r="R102" s="186">
        <f>Q102*H102</f>
        <v>0</v>
      </c>
      <c r="S102" s="186">
        <v>0</v>
      </c>
      <c r="T102" s="187">
        <f>S102*H102</f>
        <v>0</v>
      </c>
      <c r="U102" s="36"/>
      <c r="V102" s="36"/>
      <c r="W102" s="36"/>
      <c r="X102" s="36"/>
      <c r="Y102" s="36"/>
      <c r="Z102" s="36"/>
      <c r="AA102" s="36"/>
      <c r="AB102" s="36"/>
      <c r="AC102" s="36"/>
      <c r="AD102" s="36"/>
      <c r="AE102" s="36"/>
      <c r="AR102" s="188" t="s">
        <v>137</v>
      </c>
      <c r="AT102" s="188" t="s">
        <v>261</v>
      </c>
      <c r="AU102" s="188" t="s">
        <v>86</v>
      </c>
      <c r="AY102" s="19" t="s">
        <v>259</v>
      </c>
      <c r="BE102" s="189">
        <f>IF(N102="základní",J102,0)</f>
        <v>0</v>
      </c>
      <c r="BF102" s="189">
        <f>IF(N102="snížená",J102,0)</f>
        <v>0</v>
      </c>
      <c r="BG102" s="189">
        <f>IF(N102="zákl. přenesená",J102,0)</f>
        <v>0</v>
      </c>
      <c r="BH102" s="189">
        <f>IF(N102="sníž. přenesená",J102,0)</f>
        <v>0</v>
      </c>
      <c r="BI102" s="189">
        <f>IF(N102="nulová",J102,0)</f>
        <v>0</v>
      </c>
      <c r="BJ102" s="19" t="s">
        <v>84</v>
      </c>
      <c r="BK102" s="189">
        <f>ROUND(I102*H102,2)</f>
        <v>0</v>
      </c>
      <c r="BL102" s="19" t="s">
        <v>137</v>
      </c>
      <c r="BM102" s="188" t="s">
        <v>284</v>
      </c>
    </row>
    <row r="103" spans="1:47" s="2" customFormat="1" ht="11.25">
      <c r="A103" s="36"/>
      <c r="B103" s="37"/>
      <c r="C103" s="38"/>
      <c r="D103" s="190" t="s">
        <v>266</v>
      </c>
      <c r="E103" s="38"/>
      <c r="F103" s="191" t="s">
        <v>285</v>
      </c>
      <c r="G103" s="38"/>
      <c r="H103" s="38"/>
      <c r="I103" s="192"/>
      <c r="J103" s="38"/>
      <c r="K103" s="38"/>
      <c r="L103" s="41"/>
      <c r="M103" s="193"/>
      <c r="N103" s="194"/>
      <c r="O103" s="66"/>
      <c r="P103" s="66"/>
      <c r="Q103" s="66"/>
      <c r="R103" s="66"/>
      <c r="S103" s="66"/>
      <c r="T103" s="67"/>
      <c r="U103" s="36"/>
      <c r="V103" s="36"/>
      <c r="W103" s="36"/>
      <c r="X103" s="36"/>
      <c r="Y103" s="36"/>
      <c r="Z103" s="36"/>
      <c r="AA103" s="36"/>
      <c r="AB103" s="36"/>
      <c r="AC103" s="36"/>
      <c r="AD103" s="36"/>
      <c r="AE103" s="36"/>
      <c r="AT103" s="19" t="s">
        <v>266</v>
      </c>
      <c r="AU103" s="19" t="s">
        <v>86</v>
      </c>
    </row>
    <row r="104" spans="1:47" s="2" customFormat="1" ht="11.25">
      <c r="A104" s="36"/>
      <c r="B104" s="37"/>
      <c r="C104" s="38"/>
      <c r="D104" s="195" t="s">
        <v>268</v>
      </c>
      <c r="E104" s="38"/>
      <c r="F104" s="196" t="s">
        <v>286</v>
      </c>
      <c r="G104" s="38"/>
      <c r="H104" s="38"/>
      <c r="I104" s="192"/>
      <c r="J104" s="38"/>
      <c r="K104" s="38"/>
      <c r="L104" s="41"/>
      <c r="M104" s="193"/>
      <c r="N104" s="194"/>
      <c r="O104" s="66"/>
      <c r="P104" s="66"/>
      <c r="Q104" s="66"/>
      <c r="R104" s="66"/>
      <c r="S104" s="66"/>
      <c r="T104" s="67"/>
      <c r="U104" s="36"/>
      <c r="V104" s="36"/>
      <c r="W104" s="36"/>
      <c r="X104" s="36"/>
      <c r="Y104" s="36"/>
      <c r="Z104" s="36"/>
      <c r="AA104" s="36"/>
      <c r="AB104" s="36"/>
      <c r="AC104" s="36"/>
      <c r="AD104" s="36"/>
      <c r="AE104" s="36"/>
      <c r="AT104" s="19" t="s">
        <v>268</v>
      </c>
      <c r="AU104" s="19" t="s">
        <v>86</v>
      </c>
    </row>
    <row r="105" spans="1:47" s="2" customFormat="1" ht="126.75">
      <c r="A105" s="36"/>
      <c r="B105" s="37"/>
      <c r="C105" s="38"/>
      <c r="D105" s="190" t="s">
        <v>270</v>
      </c>
      <c r="E105" s="38"/>
      <c r="F105" s="197" t="s">
        <v>280</v>
      </c>
      <c r="G105" s="38"/>
      <c r="H105" s="38"/>
      <c r="I105" s="192"/>
      <c r="J105" s="38"/>
      <c r="K105" s="38"/>
      <c r="L105" s="41"/>
      <c r="M105" s="193"/>
      <c r="N105" s="194"/>
      <c r="O105" s="66"/>
      <c r="P105" s="66"/>
      <c r="Q105" s="66"/>
      <c r="R105" s="66"/>
      <c r="S105" s="66"/>
      <c r="T105" s="67"/>
      <c r="U105" s="36"/>
      <c r="V105" s="36"/>
      <c r="W105" s="36"/>
      <c r="X105" s="36"/>
      <c r="Y105" s="36"/>
      <c r="Z105" s="36"/>
      <c r="AA105" s="36"/>
      <c r="AB105" s="36"/>
      <c r="AC105" s="36"/>
      <c r="AD105" s="36"/>
      <c r="AE105" s="36"/>
      <c r="AT105" s="19" t="s">
        <v>270</v>
      </c>
      <c r="AU105" s="19" t="s">
        <v>86</v>
      </c>
    </row>
    <row r="106" spans="2:51" s="14" customFormat="1" ht="11.25">
      <c r="B106" s="208"/>
      <c r="C106" s="209"/>
      <c r="D106" s="190" t="s">
        <v>272</v>
      </c>
      <c r="E106" s="210" t="s">
        <v>135</v>
      </c>
      <c r="F106" s="211" t="s">
        <v>287</v>
      </c>
      <c r="G106" s="209"/>
      <c r="H106" s="212">
        <v>4</v>
      </c>
      <c r="I106" s="213"/>
      <c r="J106" s="209"/>
      <c r="K106" s="209"/>
      <c r="L106" s="214"/>
      <c r="M106" s="215"/>
      <c r="N106" s="216"/>
      <c r="O106" s="216"/>
      <c r="P106" s="216"/>
      <c r="Q106" s="216"/>
      <c r="R106" s="216"/>
      <c r="S106" s="216"/>
      <c r="T106" s="217"/>
      <c r="AT106" s="218" t="s">
        <v>272</v>
      </c>
      <c r="AU106" s="218" t="s">
        <v>86</v>
      </c>
      <c r="AV106" s="14" t="s">
        <v>86</v>
      </c>
      <c r="AW106" s="14" t="s">
        <v>37</v>
      </c>
      <c r="AX106" s="14" t="s">
        <v>84</v>
      </c>
      <c r="AY106" s="218" t="s">
        <v>259</v>
      </c>
    </row>
    <row r="107" spans="1:65" s="2" customFormat="1" ht="16.5" customHeight="1">
      <c r="A107" s="36"/>
      <c r="B107" s="37"/>
      <c r="C107" s="177" t="s">
        <v>137</v>
      </c>
      <c r="D107" s="177" t="s">
        <v>261</v>
      </c>
      <c r="E107" s="178" t="s">
        <v>288</v>
      </c>
      <c r="F107" s="179" t="s">
        <v>289</v>
      </c>
      <c r="G107" s="180" t="s">
        <v>114</v>
      </c>
      <c r="H107" s="181">
        <v>6</v>
      </c>
      <c r="I107" s="182"/>
      <c r="J107" s="183">
        <f>ROUND(I107*H107,2)</f>
        <v>0</v>
      </c>
      <c r="K107" s="179" t="s">
        <v>264</v>
      </c>
      <c r="L107" s="41"/>
      <c r="M107" s="184" t="s">
        <v>19</v>
      </c>
      <c r="N107" s="185" t="s">
        <v>47</v>
      </c>
      <c r="O107" s="66"/>
      <c r="P107" s="186">
        <f>O107*H107</f>
        <v>0</v>
      </c>
      <c r="Q107" s="186">
        <v>0</v>
      </c>
      <c r="R107" s="186">
        <f>Q107*H107</f>
        <v>0</v>
      </c>
      <c r="S107" s="186">
        <v>0</v>
      </c>
      <c r="T107" s="187">
        <f>S107*H107</f>
        <v>0</v>
      </c>
      <c r="U107" s="36"/>
      <c r="V107" s="36"/>
      <c r="W107" s="36"/>
      <c r="X107" s="36"/>
      <c r="Y107" s="36"/>
      <c r="Z107" s="36"/>
      <c r="AA107" s="36"/>
      <c r="AB107" s="36"/>
      <c r="AC107" s="36"/>
      <c r="AD107" s="36"/>
      <c r="AE107" s="36"/>
      <c r="AR107" s="188" t="s">
        <v>137</v>
      </c>
      <c r="AT107" s="188" t="s">
        <v>261</v>
      </c>
      <c r="AU107" s="188" t="s">
        <v>86</v>
      </c>
      <c r="AY107" s="19" t="s">
        <v>259</v>
      </c>
      <c r="BE107" s="189">
        <f>IF(N107="základní",J107,0)</f>
        <v>0</v>
      </c>
      <c r="BF107" s="189">
        <f>IF(N107="snížená",J107,0)</f>
        <v>0</v>
      </c>
      <c r="BG107" s="189">
        <f>IF(N107="zákl. přenesená",J107,0)</f>
        <v>0</v>
      </c>
      <c r="BH107" s="189">
        <f>IF(N107="sníž. přenesená",J107,0)</f>
        <v>0</v>
      </c>
      <c r="BI107" s="189">
        <f>IF(N107="nulová",J107,0)</f>
        <v>0</v>
      </c>
      <c r="BJ107" s="19" t="s">
        <v>84</v>
      </c>
      <c r="BK107" s="189">
        <f>ROUND(I107*H107,2)</f>
        <v>0</v>
      </c>
      <c r="BL107" s="19" t="s">
        <v>137</v>
      </c>
      <c r="BM107" s="188" t="s">
        <v>290</v>
      </c>
    </row>
    <row r="108" spans="1:47" s="2" customFormat="1" ht="11.25">
      <c r="A108" s="36"/>
      <c r="B108" s="37"/>
      <c r="C108" s="38"/>
      <c r="D108" s="190" t="s">
        <v>266</v>
      </c>
      <c r="E108" s="38"/>
      <c r="F108" s="191" t="s">
        <v>291</v>
      </c>
      <c r="G108" s="38"/>
      <c r="H108" s="38"/>
      <c r="I108" s="192"/>
      <c r="J108" s="38"/>
      <c r="K108" s="38"/>
      <c r="L108" s="41"/>
      <c r="M108" s="193"/>
      <c r="N108" s="194"/>
      <c r="O108" s="66"/>
      <c r="P108" s="66"/>
      <c r="Q108" s="66"/>
      <c r="R108" s="66"/>
      <c r="S108" s="66"/>
      <c r="T108" s="67"/>
      <c r="U108" s="36"/>
      <c r="V108" s="36"/>
      <c r="W108" s="36"/>
      <c r="X108" s="36"/>
      <c r="Y108" s="36"/>
      <c r="Z108" s="36"/>
      <c r="AA108" s="36"/>
      <c r="AB108" s="36"/>
      <c r="AC108" s="36"/>
      <c r="AD108" s="36"/>
      <c r="AE108" s="36"/>
      <c r="AT108" s="19" t="s">
        <v>266</v>
      </c>
      <c r="AU108" s="19" t="s">
        <v>86</v>
      </c>
    </row>
    <row r="109" spans="1:47" s="2" customFormat="1" ht="11.25">
      <c r="A109" s="36"/>
      <c r="B109" s="37"/>
      <c r="C109" s="38"/>
      <c r="D109" s="195" t="s">
        <v>268</v>
      </c>
      <c r="E109" s="38"/>
      <c r="F109" s="196" t="s">
        <v>292</v>
      </c>
      <c r="G109" s="38"/>
      <c r="H109" s="38"/>
      <c r="I109" s="192"/>
      <c r="J109" s="38"/>
      <c r="K109" s="38"/>
      <c r="L109" s="41"/>
      <c r="M109" s="193"/>
      <c r="N109" s="194"/>
      <c r="O109" s="66"/>
      <c r="P109" s="66"/>
      <c r="Q109" s="66"/>
      <c r="R109" s="66"/>
      <c r="S109" s="66"/>
      <c r="T109" s="67"/>
      <c r="U109" s="36"/>
      <c r="V109" s="36"/>
      <c r="W109" s="36"/>
      <c r="X109" s="36"/>
      <c r="Y109" s="36"/>
      <c r="Z109" s="36"/>
      <c r="AA109" s="36"/>
      <c r="AB109" s="36"/>
      <c r="AC109" s="36"/>
      <c r="AD109" s="36"/>
      <c r="AE109" s="36"/>
      <c r="AT109" s="19" t="s">
        <v>268</v>
      </c>
      <c r="AU109" s="19" t="s">
        <v>86</v>
      </c>
    </row>
    <row r="110" spans="1:47" s="2" customFormat="1" ht="126.75">
      <c r="A110" s="36"/>
      <c r="B110" s="37"/>
      <c r="C110" s="38"/>
      <c r="D110" s="190" t="s">
        <v>270</v>
      </c>
      <c r="E110" s="38"/>
      <c r="F110" s="197" t="s">
        <v>280</v>
      </c>
      <c r="G110" s="38"/>
      <c r="H110" s="38"/>
      <c r="I110" s="192"/>
      <c r="J110" s="38"/>
      <c r="K110" s="38"/>
      <c r="L110" s="41"/>
      <c r="M110" s="193"/>
      <c r="N110" s="194"/>
      <c r="O110" s="66"/>
      <c r="P110" s="66"/>
      <c r="Q110" s="66"/>
      <c r="R110" s="66"/>
      <c r="S110" s="66"/>
      <c r="T110" s="67"/>
      <c r="U110" s="36"/>
      <c r="V110" s="36"/>
      <c r="W110" s="36"/>
      <c r="X110" s="36"/>
      <c r="Y110" s="36"/>
      <c r="Z110" s="36"/>
      <c r="AA110" s="36"/>
      <c r="AB110" s="36"/>
      <c r="AC110" s="36"/>
      <c r="AD110" s="36"/>
      <c r="AE110" s="36"/>
      <c r="AT110" s="19" t="s">
        <v>270</v>
      </c>
      <c r="AU110" s="19" t="s">
        <v>86</v>
      </c>
    </row>
    <row r="111" spans="2:51" s="14" customFormat="1" ht="11.25">
      <c r="B111" s="208"/>
      <c r="C111" s="209"/>
      <c r="D111" s="190" t="s">
        <v>272</v>
      </c>
      <c r="E111" s="210" t="s">
        <v>112</v>
      </c>
      <c r="F111" s="211" t="s">
        <v>293</v>
      </c>
      <c r="G111" s="209"/>
      <c r="H111" s="212">
        <v>6</v>
      </c>
      <c r="I111" s="213"/>
      <c r="J111" s="209"/>
      <c r="K111" s="209"/>
      <c r="L111" s="214"/>
      <c r="M111" s="215"/>
      <c r="N111" s="216"/>
      <c r="O111" s="216"/>
      <c r="P111" s="216"/>
      <c r="Q111" s="216"/>
      <c r="R111" s="216"/>
      <c r="S111" s="216"/>
      <c r="T111" s="217"/>
      <c r="AT111" s="218" t="s">
        <v>272</v>
      </c>
      <c r="AU111" s="218" t="s">
        <v>86</v>
      </c>
      <c r="AV111" s="14" t="s">
        <v>86</v>
      </c>
      <c r="AW111" s="14" t="s">
        <v>37</v>
      </c>
      <c r="AX111" s="14" t="s">
        <v>84</v>
      </c>
      <c r="AY111" s="218" t="s">
        <v>259</v>
      </c>
    </row>
    <row r="112" spans="1:65" s="2" customFormat="1" ht="16.5" customHeight="1">
      <c r="A112" s="36"/>
      <c r="B112" s="37"/>
      <c r="C112" s="177" t="s">
        <v>119</v>
      </c>
      <c r="D112" s="177" t="s">
        <v>261</v>
      </c>
      <c r="E112" s="178" t="s">
        <v>294</v>
      </c>
      <c r="F112" s="179" t="s">
        <v>295</v>
      </c>
      <c r="G112" s="180" t="s">
        <v>114</v>
      </c>
      <c r="H112" s="181">
        <v>5</v>
      </c>
      <c r="I112" s="182"/>
      <c r="J112" s="183">
        <f>ROUND(I112*H112,2)</f>
        <v>0</v>
      </c>
      <c r="K112" s="179" t="s">
        <v>264</v>
      </c>
      <c r="L112" s="41"/>
      <c r="M112" s="184" t="s">
        <v>19</v>
      </c>
      <c r="N112" s="185" t="s">
        <v>47</v>
      </c>
      <c r="O112" s="66"/>
      <c r="P112" s="186">
        <f>O112*H112</f>
        <v>0</v>
      </c>
      <c r="Q112" s="186">
        <v>0</v>
      </c>
      <c r="R112" s="186">
        <f>Q112*H112</f>
        <v>0</v>
      </c>
      <c r="S112" s="186">
        <v>0</v>
      </c>
      <c r="T112" s="187">
        <f>S112*H112</f>
        <v>0</v>
      </c>
      <c r="U112" s="36"/>
      <c r="V112" s="36"/>
      <c r="W112" s="36"/>
      <c r="X112" s="36"/>
      <c r="Y112" s="36"/>
      <c r="Z112" s="36"/>
      <c r="AA112" s="36"/>
      <c r="AB112" s="36"/>
      <c r="AC112" s="36"/>
      <c r="AD112" s="36"/>
      <c r="AE112" s="36"/>
      <c r="AR112" s="188" t="s">
        <v>137</v>
      </c>
      <c r="AT112" s="188" t="s">
        <v>261</v>
      </c>
      <c r="AU112" s="188" t="s">
        <v>86</v>
      </c>
      <c r="AY112" s="19" t="s">
        <v>259</v>
      </c>
      <c r="BE112" s="189">
        <f>IF(N112="základní",J112,0)</f>
        <v>0</v>
      </c>
      <c r="BF112" s="189">
        <f>IF(N112="snížená",J112,0)</f>
        <v>0</v>
      </c>
      <c r="BG112" s="189">
        <f>IF(N112="zákl. přenesená",J112,0)</f>
        <v>0</v>
      </c>
      <c r="BH112" s="189">
        <f>IF(N112="sníž. přenesená",J112,0)</f>
        <v>0</v>
      </c>
      <c r="BI112" s="189">
        <f>IF(N112="nulová",J112,0)</f>
        <v>0</v>
      </c>
      <c r="BJ112" s="19" t="s">
        <v>84</v>
      </c>
      <c r="BK112" s="189">
        <f>ROUND(I112*H112,2)</f>
        <v>0</v>
      </c>
      <c r="BL112" s="19" t="s">
        <v>137</v>
      </c>
      <c r="BM112" s="188" t="s">
        <v>296</v>
      </c>
    </row>
    <row r="113" spans="1:47" s="2" customFormat="1" ht="11.25">
      <c r="A113" s="36"/>
      <c r="B113" s="37"/>
      <c r="C113" s="38"/>
      <c r="D113" s="190" t="s">
        <v>266</v>
      </c>
      <c r="E113" s="38"/>
      <c r="F113" s="191" t="s">
        <v>297</v>
      </c>
      <c r="G113" s="38"/>
      <c r="H113" s="38"/>
      <c r="I113" s="192"/>
      <c r="J113" s="38"/>
      <c r="K113" s="38"/>
      <c r="L113" s="41"/>
      <c r="M113" s="193"/>
      <c r="N113" s="194"/>
      <c r="O113" s="66"/>
      <c r="P113" s="66"/>
      <c r="Q113" s="66"/>
      <c r="R113" s="66"/>
      <c r="S113" s="66"/>
      <c r="T113" s="67"/>
      <c r="U113" s="36"/>
      <c r="V113" s="36"/>
      <c r="W113" s="36"/>
      <c r="X113" s="36"/>
      <c r="Y113" s="36"/>
      <c r="Z113" s="36"/>
      <c r="AA113" s="36"/>
      <c r="AB113" s="36"/>
      <c r="AC113" s="36"/>
      <c r="AD113" s="36"/>
      <c r="AE113" s="36"/>
      <c r="AT113" s="19" t="s">
        <v>266</v>
      </c>
      <c r="AU113" s="19" t="s">
        <v>86</v>
      </c>
    </row>
    <row r="114" spans="1:47" s="2" customFormat="1" ht="11.25">
      <c r="A114" s="36"/>
      <c r="B114" s="37"/>
      <c r="C114" s="38"/>
      <c r="D114" s="195" t="s">
        <v>268</v>
      </c>
      <c r="E114" s="38"/>
      <c r="F114" s="196" t="s">
        <v>298</v>
      </c>
      <c r="G114" s="38"/>
      <c r="H114" s="38"/>
      <c r="I114" s="192"/>
      <c r="J114" s="38"/>
      <c r="K114" s="38"/>
      <c r="L114" s="41"/>
      <c r="M114" s="193"/>
      <c r="N114" s="194"/>
      <c r="O114" s="66"/>
      <c r="P114" s="66"/>
      <c r="Q114" s="66"/>
      <c r="R114" s="66"/>
      <c r="S114" s="66"/>
      <c r="T114" s="67"/>
      <c r="U114" s="36"/>
      <c r="V114" s="36"/>
      <c r="W114" s="36"/>
      <c r="X114" s="36"/>
      <c r="Y114" s="36"/>
      <c r="Z114" s="36"/>
      <c r="AA114" s="36"/>
      <c r="AB114" s="36"/>
      <c r="AC114" s="36"/>
      <c r="AD114" s="36"/>
      <c r="AE114" s="36"/>
      <c r="AT114" s="19" t="s">
        <v>268</v>
      </c>
      <c r="AU114" s="19" t="s">
        <v>86</v>
      </c>
    </row>
    <row r="115" spans="1:47" s="2" customFormat="1" ht="126.75">
      <c r="A115" s="36"/>
      <c r="B115" s="37"/>
      <c r="C115" s="38"/>
      <c r="D115" s="190" t="s">
        <v>270</v>
      </c>
      <c r="E115" s="38"/>
      <c r="F115" s="197" t="s">
        <v>280</v>
      </c>
      <c r="G115" s="38"/>
      <c r="H115" s="38"/>
      <c r="I115" s="192"/>
      <c r="J115" s="38"/>
      <c r="K115" s="38"/>
      <c r="L115" s="41"/>
      <c r="M115" s="193"/>
      <c r="N115" s="194"/>
      <c r="O115" s="66"/>
      <c r="P115" s="66"/>
      <c r="Q115" s="66"/>
      <c r="R115" s="66"/>
      <c r="S115" s="66"/>
      <c r="T115" s="67"/>
      <c r="U115" s="36"/>
      <c r="V115" s="36"/>
      <c r="W115" s="36"/>
      <c r="X115" s="36"/>
      <c r="Y115" s="36"/>
      <c r="Z115" s="36"/>
      <c r="AA115" s="36"/>
      <c r="AB115" s="36"/>
      <c r="AC115" s="36"/>
      <c r="AD115" s="36"/>
      <c r="AE115" s="36"/>
      <c r="AT115" s="19" t="s">
        <v>270</v>
      </c>
      <c r="AU115" s="19" t="s">
        <v>86</v>
      </c>
    </row>
    <row r="116" spans="2:51" s="14" customFormat="1" ht="11.25">
      <c r="B116" s="208"/>
      <c r="C116" s="209"/>
      <c r="D116" s="190" t="s">
        <v>272</v>
      </c>
      <c r="E116" s="210" t="s">
        <v>117</v>
      </c>
      <c r="F116" s="211" t="s">
        <v>299</v>
      </c>
      <c r="G116" s="209"/>
      <c r="H116" s="212">
        <v>5</v>
      </c>
      <c r="I116" s="213"/>
      <c r="J116" s="209"/>
      <c r="K116" s="209"/>
      <c r="L116" s="214"/>
      <c r="M116" s="215"/>
      <c r="N116" s="216"/>
      <c r="O116" s="216"/>
      <c r="P116" s="216"/>
      <c r="Q116" s="216"/>
      <c r="R116" s="216"/>
      <c r="S116" s="216"/>
      <c r="T116" s="217"/>
      <c r="AT116" s="218" t="s">
        <v>272</v>
      </c>
      <c r="AU116" s="218" t="s">
        <v>86</v>
      </c>
      <c r="AV116" s="14" t="s">
        <v>86</v>
      </c>
      <c r="AW116" s="14" t="s">
        <v>37</v>
      </c>
      <c r="AX116" s="14" t="s">
        <v>84</v>
      </c>
      <c r="AY116" s="218" t="s">
        <v>259</v>
      </c>
    </row>
    <row r="117" spans="1:65" s="2" customFormat="1" ht="16.5" customHeight="1">
      <c r="A117" s="36"/>
      <c r="B117" s="37"/>
      <c r="C117" s="177" t="s">
        <v>115</v>
      </c>
      <c r="D117" s="177" t="s">
        <v>261</v>
      </c>
      <c r="E117" s="178" t="s">
        <v>300</v>
      </c>
      <c r="F117" s="179" t="s">
        <v>301</v>
      </c>
      <c r="G117" s="180" t="s">
        <v>114</v>
      </c>
      <c r="H117" s="181">
        <v>1</v>
      </c>
      <c r="I117" s="182"/>
      <c r="J117" s="183">
        <f>ROUND(I117*H117,2)</f>
        <v>0</v>
      </c>
      <c r="K117" s="179" t="s">
        <v>264</v>
      </c>
      <c r="L117" s="41"/>
      <c r="M117" s="184" t="s">
        <v>19</v>
      </c>
      <c r="N117" s="185" t="s">
        <v>47</v>
      </c>
      <c r="O117" s="66"/>
      <c r="P117" s="186">
        <f>O117*H117</f>
        <v>0</v>
      </c>
      <c r="Q117" s="186">
        <v>0</v>
      </c>
      <c r="R117" s="186">
        <f>Q117*H117</f>
        <v>0</v>
      </c>
      <c r="S117" s="186">
        <v>0</v>
      </c>
      <c r="T117" s="187">
        <f>S117*H117</f>
        <v>0</v>
      </c>
      <c r="U117" s="36"/>
      <c r="V117" s="36"/>
      <c r="W117" s="36"/>
      <c r="X117" s="36"/>
      <c r="Y117" s="36"/>
      <c r="Z117" s="36"/>
      <c r="AA117" s="36"/>
      <c r="AB117" s="36"/>
      <c r="AC117" s="36"/>
      <c r="AD117" s="36"/>
      <c r="AE117" s="36"/>
      <c r="AR117" s="188" t="s">
        <v>137</v>
      </c>
      <c r="AT117" s="188" t="s">
        <v>261</v>
      </c>
      <c r="AU117" s="188" t="s">
        <v>86</v>
      </c>
      <c r="AY117" s="19" t="s">
        <v>259</v>
      </c>
      <c r="BE117" s="189">
        <f>IF(N117="základní",J117,0)</f>
        <v>0</v>
      </c>
      <c r="BF117" s="189">
        <f>IF(N117="snížená",J117,0)</f>
        <v>0</v>
      </c>
      <c r="BG117" s="189">
        <f>IF(N117="zákl. přenesená",J117,0)</f>
        <v>0</v>
      </c>
      <c r="BH117" s="189">
        <f>IF(N117="sníž. přenesená",J117,0)</f>
        <v>0</v>
      </c>
      <c r="BI117" s="189">
        <f>IF(N117="nulová",J117,0)</f>
        <v>0</v>
      </c>
      <c r="BJ117" s="19" t="s">
        <v>84</v>
      </c>
      <c r="BK117" s="189">
        <f>ROUND(I117*H117,2)</f>
        <v>0</v>
      </c>
      <c r="BL117" s="19" t="s">
        <v>137</v>
      </c>
      <c r="BM117" s="188" t="s">
        <v>302</v>
      </c>
    </row>
    <row r="118" spans="1:47" s="2" customFormat="1" ht="11.25">
      <c r="A118" s="36"/>
      <c r="B118" s="37"/>
      <c r="C118" s="38"/>
      <c r="D118" s="190" t="s">
        <v>266</v>
      </c>
      <c r="E118" s="38"/>
      <c r="F118" s="191" t="s">
        <v>303</v>
      </c>
      <c r="G118" s="38"/>
      <c r="H118" s="38"/>
      <c r="I118" s="192"/>
      <c r="J118" s="38"/>
      <c r="K118" s="38"/>
      <c r="L118" s="41"/>
      <c r="M118" s="193"/>
      <c r="N118" s="194"/>
      <c r="O118" s="66"/>
      <c r="P118" s="66"/>
      <c r="Q118" s="66"/>
      <c r="R118" s="66"/>
      <c r="S118" s="66"/>
      <c r="T118" s="67"/>
      <c r="U118" s="36"/>
      <c r="V118" s="36"/>
      <c r="W118" s="36"/>
      <c r="X118" s="36"/>
      <c r="Y118" s="36"/>
      <c r="Z118" s="36"/>
      <c r="AA118" s="36"/>
      <c r="AB118" s="36"/>
      <c r="AC118" s="36"/>
      <c r="AD118" s="36"/>
      <c r="AE118" s="36"/>
      <c r="AT118" s="19" t="s">
        <v>266</v>
      </c>
      <c r="AU118" s="19" t="s">
        <v>86</v>
      </c>
    </row>
    <row r="119" spans="1:47" s="2" customFormat="1" ht="11.25">
      <c r="A119" s="36"/>
      <c r="B119" s="37"/>
      <c r="C119" s="38"/>
      <c r="D119" s="195" t="s">
        <v>268</v>
      </c>
      <c r="E119" s="38"/>
      <c r="F119" s="196" t="s">
        <v>304</v>
      </c>
      <c r="G119" s="38"/>
      <c r="H119" s="38"/>
      <c r="I119" s="192"/>
      <c r="J119" s="38"/>
      <c r="K119" s="38"/>
      <c r="L119" s="41"/>
      <c r="M119" s="193"/>
      <c r="N119" s="194"/>
      <c r="O119" s="66"/>
      <c r="P119" s="66"/>
      <c r="Q119" s="66"/>
      <c r="R119" s="66"/>
      <c r="S119" s="66"/>
      <c r="T119" s="67"/>
      <c r="U119" s="36"/>
      <c r="V119" s="36"/>
      <c r="W119" s="36"/>
      <c r="X119" s="36"/>
      <c r="Y119" s="36"/>
      <c r="Z119" s="36"/>
      <c r="AA119" s="36"/>
      <c r="AB119" s="36"/>
      <c r="AC119" s="36"/>
      <c r="AD119" s="36"/>
      <c r="AE119" s="36"/>
      <c r="AT119" s="19" t="s">
        <v>268</v>
      </c>
      <c r="AU119" s="19" t="s">
        <v>86</v>
      </c>
    </row>
    <row r="120" spans="1:47" s="2" customFormat="1" ht="126.75">
      <c r="A120" s="36"/>
      <c r="B120" s="37"/>
      <c r="C120" s="38"/>
      <c r="D120" s="190" t="s">
        <v>270</v>
      </c>
      <c r="E120" s="38"/>
      <c r="F120" s="197" t="s">
        <v>280</v>
      </c>
      <c r="G120" s="38"/>
      <c r="H120" s="38"/>
      <c r="I120" s="192"/>
      <c r="J120" s="38"/>
      <c r="K120" s="38"/>
      <c r="L120" s="41"/>
      <c r="M120" s="193"/>
      <c r="N120" s="194"/>
      <c r="O120" s="66"/>
      <c r="P120" s="66"/>
      <c r="Q120" s="66"/>
      <c r="R120" s="66"/>
      <c r="S120" s="66"/>
      <c r="T120" s="67"/>
      <c r="U120" s="36"/>
      <c r="V120" s="36"/>
      <c r="W120" s="36"/>
      <c r="X120" s="36"/>
      <c r="Y120" s="36"/>
      <c r="Z120" s="36"/>
      <c r="AA120" s="36"/>
      <c r="AB120" s="36"/>
      <c r="AC120" s="36"/>
      <c r="AD120" s="36"/>
      <c r="AE120" s="36"/>
      <c r="AT120" s="19" t="s">
        <v>270</v>
      </c>
      <c r="AU120" s="19" t="s">
        <v>86</v>
      </c>
    </row>
    <row r="121" spans="2:51" s="14" customFormat="1" ht="11.25">
      <c r="B121" s="208"/>
      <c r="C121" s="209"/>
      <c r="D121" s="190" t="s">
        <v>272</v>
      </c>
      <c r="E121" s="210" t="s">
        <v>120</v>
      </c>
      <c r="F121" s="211" t="s">
        <v>305</v>
      </c>
      <c r="G121" s="209"/>
      <c r="H121" s="212">
        <v>1</v>
      </c>
      <c r="I121" s="213"/>
      <c r="J121" s="209"/>
      <c r="K121" s="209"/>
      <c r="L121" s="214"/>
      <c r="M121" s="215"/>
      <c r="N121" s="216"/>
      <c r="O121" s="216"/>
      <c r="P121" s="216"/>
      <c r="Q121" s="216"/>
      <c r="R121" s="216"/>
      <c r="S121" s="216"/>
      <c r="T121" s="217"/>
      <c r="AT121" s="218" t="s">
        <v>272</v>
      </c>
      <c r="AU121" s="218" t="s">
        <v>86</v>
      </c>
      <c r="AV121" s="14" t="s">
        <v>86</v>
      </c>
      <c r="AW121" s="14" t="s">
        <v>37</v>
      </c>
      <c r="AX121" s="14" t="s">
        <v>84</v>
      </c>
      <c r="AY121" s="218" t="s">
        <v>259</v>
      </c>
    </row>
    <row r="122" spans="1:65" s="2" customFormat="1" ht="16.5" customHeight="1">
      <c r="A122" s="36"/>
      <c r="B122" s="37"/>
      <c r="C122" s="177" t="s">
        <v>306</v>
      </c>
      <c r="D122" s="177" t="s">
        <v>261</v>
      </c>
      <c r="E122" s="178" t="s">
        <v>307</v>
      </c>
      <c r="F122" s="179" t="s">
        <v>308</v>
      </c>
      <c r="G122" s="180" t="s">
        <v>114</v>
      </c>
      <c r="H122" s="181">
        <v>1</v>
      </c>
      <c r="I122" s="182"/>
      <c r="J122" s="183">
        <f>ROUND(I122*H122,2)</f>
        <v>0</v>
      </c>
      <c r="K122" s="179" t="s">
        <v>264</v>
      </c>
      <c r="L122" s="41"/>
      <c r="M122" s="184" t="s">
        <v>19</v>
      </c>
      <c r="N122" s="185" t="s">
        <v>47</v>
      </c>
      <c r="O122" s="66"/>
      <c r="P122" s="186">
        <f>O122*H122</f>
        <v>0</v>
      </c>
      <c r="Q122" s="186">
        <v>0</v>
      </c>
      <c r="R122" s="186">
        <f>Q122*H122</f>
        <v>0</v>
      </c>
      <c r="S122" s="186">
        <v>0</v>
      </c>
      <c r="T122" s="187">
        <f>S122*H122</f>
        <v>0</v>
      </c>
      <c r="U122" s="36"/>
      <c r="V122" s="36"/>
      <c r="W122" s="36"/>
      <c r="X122" s="36"/>
      <c r="Y122" s="36"/>
      <c r="Z122" s="36"/>
      <c r="AA122" s="36"/>
      <c r="AB122" s="36"/>
      <c r="AC122" s="36"/>
      <c r="AD122" s="36"/>
      <c r="AE122" s="36"/>
      <c r="AR122" s="188" t="s">
        <v>137</v>
      </c>
      <c r="AT122" s="188" t="s">
        <v>261</v>
      </c>
      <c r="AU122" s="188" t="s">
        <v>86</v>
      </c>
      <c r="AY122" s="19" t="s">
        <v>259</v>
      </c>
      <c r="BE122" s="189">
        <f>IF(N122="základní",J122,0)</f>
        <v>0</v>
      </c>
      <c r="BF122" s="189">
        <f>IF(N122="snížená",J122,0)</f>
        <v>0</v>
      </c>
      <c r="BG122" s="189">
        <f>IF(N122="zákl. přenesená",J122,0)</f>
        <v>0</v>
      </c>
      <c r="BH122" s="189">
        <f>IF(N122="sníž. přenesená",J122,0)</f>
        <v>0</v>
      </c>
      <c r="BI122" s="189">
        <f>IF(N122="nulová",J122,0)</f>
        <v>0</v>
      </c>
      <c r="BJ122" s="19" t="s">
        <v>84</v>
      </c>
      <c r="BK122" s="189">
        <f>ROUND(I122*H122,2)</f>
        <v>0</v>
      </c>
      <c r="BL122" s="19" t="s">
        <v>137</v>
      </c>
      <c r="BM122" s="188" t="s">
        <v>309</v>
      </c>
    </row>
    <row r="123" spans="1:47" s="2" customFormat="1" ht="11.25">
      <c r="A123" s="36"/>
      <c r="B123" s="37"/>
      <c r="C123" s="38"/>
      <c r="D123" s="190" t="s">
        <v>266</v>
      </c>
      <c r="E123" s="38"/>
      <c r="F123" s="191" t="s">
        <v>310</v>
      </c>
      <c r="G123" s="38"/>
      <c r="H123" s="38"/>
      <c r="I123" s="192"/>
      <c r="J123" s="38"/>
      <c r="K123" s="38"/>
      <c r="L123" s="41"/>
      <c r="M123" s="193"/>
      <c r="N123" s="194"/>
      <c r="O123" s="66"/>
      <c r="P123" s="66"/>
      <c r="Q123" s="66"/>
      <c r="R123" s="66"/>
      <c r="S123" s="66"/>
      <c r="T123" s="67"/>
      <c r="U123" s="36"/>
      <c r="V123" s="36"/>
      <c r="W123" s="36"/>
      <c r="X123" s="36"/>
      <c r="Y123" s="36"/>
      <c r="Z123" s="36"/>
      <c r="AA123" s="36"/>
      <c r="AB123" s="36"/>
      <c r="AC123" s="36"/>
      <c r="AD123" s="36"/>
      <c r="AE123" s="36"/>
      <c r="AT123" s="19" t="s">
        <v>266</v>
      </c>
      <c r="AU123" s="19" t="s">
        <v>86</v>
      </c>
    </row>
    <row r="124" spans="1:47" s="2" customFormat="1" ht="11.25">
      <c r="A124" s="36"/>
      <c r="B124" s="37"/>
      <c r="C124" s="38"/>
      <c r="D124" s="195" t="s">
        <v>268</v>
      </c>
      <c r="E124" s="38"/>
      <c r="F124" s="196" t="s">
        <v>311</v>
      </c>
      <c r="G124" s="38"/>
      <c r="H124" s="38"/>
      <c r="I124" s="192"/>
      <c r="J124" s="38"/>
      <c r="K124" s="38"/>
      <c r="L124" s="41"/>
      <c r="M124" s="193"/>
      <c r="N124" s="194"/>
      <c r="O124" s="66"/>
      <c r="P124" s="66"/>
      <c r="Q124" s="66"/>
      <c r="R124" s="66"/>
      <c r="S124" s="66"/>
      <c r="T124" s="67"/>
      <c r="U124" s="36"/>
      <c r="V124" s="36"/>
      <c r="W124" s="36"/>
      <c r="X124" s="36"/>
      <c r="Y124" s="36"/>
      <c r="Z124" s="36"/>
      <c r="AA124" s="36"/>
      <c r="AB124" s="36"/>
      <c r="AC124" s="36"/>
      <c r="AD124" s="36"/>
      <c r="AE124" s="36"/>
      <c r="AT124" s="19" t="s">
        <v>268</v>
      </c>
      <c r="AU124" s="19" t="s">
        <v>86</v>
      </c>
    </row>
    <row r="125" spans="1:47" s="2" customFormat="1" ht="126.75">
      <c r="A125" s="36"/>
      <c r="B125" s="37"/>
      <c r="C125" s="38"/>
      <c r="D125" s="190" t="s">
        <v>270</v>
      </c>
      <c r="E125" s="38"/>
      <c r="F125" s="197" t="s">
        <v>280</v>
      </c>
      <c r="G125" s="38"/>
      <c r="H125" s="38"/>
      <c r="I125" s="192"/>
      <c r="J125" s="38"/>
      <c r="K125" s="38"/>
      <c r="L125" s="41"/>
      <c r="M125" s="193"/>
      <c r="N125" s="194"/>
      <c r="O125" s="66"/>
      <c r="P125" s="66"/>
      <c r="Q125" s="66"/>
      <c r="R125" s="66"/>
      <c r="S125" s="66"/>
      <c r="T125" s="67"/>
      <c r="U125" s="36"/>
      <c r="V125" s="36"/>
      <c r="W125" s="36"/>
      <c r="X125" s="36"/>
      <c r="Y125" s="36"/>
      <c r="Z125" s="36"/>
      <c r="AA125" s="36"/>
      <c r="AB125" s="36"/>
      <c r="AC125" s="36"/>
      <c r="AD125" s="36"/>
      <c r="AE125" s="36"/>
      <c r="AT125" s="19" t="s">
        <v>270</v>
      </c>
      <c r="AU125" s="19" t="s">
        <v>86</v>
      </c>
    </row>
    <row r="126" spans="2:51" s="14" customFormat="1" ht="11.25">
      <c r="B126" s="208"/>
      <c r="C126" s="209"/>
      <c r="D126" s="190" t="s">
        <v>272</v>
      </c>
      <c r="E126" s="210" t="s">
        <v>122</v>
      </c>
      <c r="F126" s="211" t="s">
        <v>305</v>
      </c>
      <c r="G126" s="209"/>
      <c r="H126" s="212">
        <v>1</v>
      </c>
      <c r="I126" s="213"/>
      <c r="J126" s="209"/>
      <c r="K126" s="209"/>
      <c r="L126" s="214"/>
      <c r="M126" s="215"/>
      <c r="N126" s="216"/>
      <c r="O126" s="216"/>
      <c r="P126" s="216"/>
      <c r="Q126" s="216"/>
      <c r="R126" s="216"/>
      <c r="S126" s="216"/>
      <c r="T126" s="217"/>
      <c r="AT126" s="218" t="s">
        <v>272</v>
      </c>
      <c r="AU126" s="218" t="s">
        <v>86</v>
      </c>
      <c r="AV126" s="14" t="s">
        <v>86</v>
      </c>
      <c r="AW126" s="14" t="s">
        <v>37</v>
      </c>
      <c r="AX126" s="14" t="s">
        <v>84</v>
      </c>
      <c r="AY126" s="218" t="s">
        <v>259</v>
      </c>
    </row>
    <row r="127" spans="1:65" s="2" customFormat="1" ht="16.5" customHeight="1">
      <c r="A127" s="36"/>
      <c r="B127" s="37"/>
      <c r="C127" s="177" t="s">
        <v>126</v>
      </c>
      <c r="D127" s="177" t="s">
        <v>261</v>
      </c>
      <c r="E127" s="178" t="s">
        <v>312</v>
      </c>
      <c r="F127" s="179" t="s">
        <v>313</v>
      </c>
      <c r="G127" s="180" t="s">
        <v>114</v>
      </c>
      <c r="H127" s="181">
        <v>8</v>
      </c>
      <c r="I127" s="182"/>
      <c r="J127" s="183">
        <f>ROUND(I127*H127,2)</f>
        <v>0</v>
      </c>
      <c r="K127" s="179" t="s">
        <v>264</v>
      </c>
      <c r="L127" s="41"/>
      <c r="M127" s="184" t="s">
        <v>19</v>
      </c>
      <c r="N127" s="185" t="s">
        <v>47</v>
      </c>
      <c r="O127" s="66"/>
      <c r="P127" s="186">
        <f>O127*H127</f>
        <v>0</v>
      </c>
      <c r="Q127" s="186">
        <v>0</v>
      </c>
      <c r="R127" s="186">
        <f>Q127*H127</f>
        <v>0</v>
      </c>
      <c r="S127" s="186">
        <v>0</v>
      </c>
      <c r="T127" s="187">
        <f>S127*H127</f>
        <v>0</v>
      </c>
      <c r="U127" s="36"/>
      <c r="V127" s="36"/>
      <c r="W127" s="36"/>
      <c r="X127" s="36"/>
      <c r="Y127" s="36"/>
      <c r="Z127" s="36"/>
      <c r="AA127" s="36"/>
      <c r="AB127" s="36"/>
      <c r="AC127" s="36"/>
      <c r="AD127" s="36"/>
      <c r="AE127" s="36"/>
      <c r="AR127" s="188" t="s">
        <v>137</v>
      </c>
      <c r="AT127" s="188" t="s">
        <v>261</v>
      </c>
      <c r="AU127" s="188" t="s">
        <v>86</v>
      </c>
      <c r="AY127" s="19" t="s">
        <v>259</v>
      </c>
      <c r="BE127" s="189">
        <f>IF(N127="základní",J127,0)</f>
        <v>0</v>
      </c>
      <c r="BF127" s="189">
        <f>IF(N127="snížená",J127,0)</f>
        <v>0</v>
      </c>
      <c r="BG127" s="189">
        <f>IF(N127="zákl. přenesená",J127,0)</f>
        <v>0</v>
      </c>
      <c r="BH127" s="189">
        <f>IF(N127="sníž. přenesená",J127,0)</f>
        <v>0</v>
      </c>
      <c r="BI127" s="189">
        <f>IF(N127="nulová",J127,0)</f>
        <v>0</v>
      </c>
      <c r="BJ127" s="19" t="s">
        <v>84</v>
      </c>
      <c r="BK127" s="189">
        <f>ROUND(I127*H127,2)</f>
        <v>0</v>
      </c>
      <c r="BL127" s="19" t="s">
        <v>137</v>
      </c>
      <c r="BM127" s="188" t="s">
        <v>314</v>
      </c>
    </row>
    <row r="128" spans="1:47" s="2" customFormat="1" ht="11.25">
      <c r="A128" s="36"/>
      <c r="B128" s="37"/>
      <c r="C128" s="38"/>
      <c r="D128" s="190" t="s">
        <v>266</v>
      </c>
      <c r="E128" s="38"/>
      <c r="F128" s="191" t="s">
        <v>315</v>
      </c>
      <c r="G128" s="38"/>
      <c r="H128" s="38"/>
      <c r="I128" s="192"/>
      <c r="J128" s="38"/>
      <c r="K128" s="38"/>
      <c r="L128" s="41"/>
      <c r="M128" s="193"/>
      <c r="N128" s="194"/>
      <c r="O128" s="66"/>
      <c r="P128" s="66"/>
      <c r="Q128" s="66"/>
      <c r="R128" s="66"/>
      <c r="S128" s="66"/>
      <c r="T128" s="67"/>
      <c r="U128" s="36"/>
      <c r="V128" s="36"/>
      <c r="W128" s="36"/>
      <c r="X128" s="36"/>
      <c r="Y128" s="36"/>
      <c r="Z128" s="36"/>
      <c r="AA128" s="36"/>
      <c r="AB128" s="36"/>
      <c r="AC128" s="36"/>
      <c r="AD128" s="36"/>
      <c r="AE128" s="36"/>
      <c r="AT128" s="19" t="s">
        <v>266</v>
      </c>
      <c r="AU128" s="19" t="s">
        <v>86</v>
      </c>
    </row>
    <row r="129" spans="1:47" s="2" customFormat="1" ht="11.25">
      <c r="A129" s="36"/>
      <c r="B129" s="37"/>
      <c r="C129" s="38"/>
      <c r="D129" s="195" t="s">
        <v>268</v>
      </c>
      <c r="E129" s="38"/>
      <c r="F129" s="196" t="s">
        <v>316</v>
      </c>
      <c r="G129" s="38"/>
      <c r="H129" s="38"/>
      <c r="I129" s="192"/>
      <c r="J129" s="38"/>
      <c r="K129" s="38"/>
      <c r="L129" s="41"/>
      <c r="M129" s="193"/>
      <c r="N129" s="194"/>
      <c r="O129" s="66"/>
      <c r="P129" s="66"/>
      <c r="Q129" s="66"/>
      <c r="R129" s="66"/>
      <c r="S129" s="66"/>
      <c r="T129" s="67"/>
      <c r="U129" s="36"/>
      <c r="V129" s="36"/>
      <c r="W129" s="36"/>
      <c r="X129" s="36"/>
      <c r="Y129" s="36"/>
      <c r="Z129" s="36"/>
      <c r="AA129" s="36"/>
      <c r="AB129" s="36"/>
      <c r="AC129" s="36"/>
      <c r="AD129" s="36"/>
      <c r="AE129" s="36"/>
      <c r="AT129" s="19" t="s">
        <v>268</v>
      </c>
      <c r="AU129" s="19" t="s">
        <v>86</v>
      </c>
    </row>
    <row r="130" spans="1:47" s="2" customFormat="1" ht="126.75">
      <c r="A130" s="36"/>
      <c r="B130" s="37"/>
      <c r="C130" s="38"/>
      <c r="D130" s="190" t="s">
        <v>270</v>
      </c>
      <c r="E130" s="38"/>
      <c r="F130" s="197" t="s">
        <v>280</v>
      </c>
      <c r="G130" s="38"/>
      <c r="H130" s="38"/>
      <c r="I130" s="192"/>
      <c r="J130" s="38"/>
      <c r="K130" s="38"/>
      <c r="L130" s="41"/>
      <c r="M130" s="193"/>
      <c r="N130" s="194"/>
      <c r="O130" s="66"/>
      <c r="P130" s="66"/>
      <c r="Q130" s="66"/>
      <c r="R130" s="66"/>
      <c r="S130" s="66"/>
      <c r="T130" s="67"/>
      <c r="U130" s="36"/>
      <c r="V130" s="36"/>
      <c r="W130" s="36"/>
      <c r="X130" s="36"/>
      <c r="Y130" s="36"/>
      <c r="Z130" s="36"/>
      <c r="AA130" s="36"/>
      <c r="AB130" s="36"/>
      <c r="AC130" s="36"/>
      <c r="AD130" s="36"/>
      <c r="AE130" s="36"/>
      <c r="AT130" s="19" t="s">
        <v>270</v>
      </c>
      <c r="AU130" s="19" t="s">
        <v>86</v>
      </c>
    </row>
    <row r="131" spans="2:51" s="14" customFormat="1" ht="11.25">
      <c r="B131" s="208"/>
      <c r="C131" s="209"/>
      <c r="D131" s="190" t="s">
        <v>272</v>
      </c>
      <c r="E131" s="210" t="s">
        <v>124</v>
      </c>
      <c r="F131" s="211" t="s">
        <v>317</v>
      </c>
      <c r="G131" s="209"/>
      <c r="H131" s="212">
        <v>8</v>
      </c>
      <c r="I131" s="213"/>
      <c r="J131" s="209"/>
      <c r="K131" s="209"/>
      <c r="L131" s="214"/>
      <c r="M131" s="215"/>
      <c r="N131" s="216"/>
      <c r="O131" s="216"/>
      <c r="P131" s="216"/>
      <c r="Q131" s="216"/>
      <c r="R131" s="216"/>
      <c r="S131" s="216"/>
      <c r="T131" s="217"/>
      <c r="AT131" s="218" t="s">
        <v>272</v>
      </c>
      <c r="AU131" s="218" t="s">
        <v>86</v>
      </c>
      <c r="AV131" s="14" t="s">
        <v>86</v>
      </c>
      <c r="AW131" s="14" t="s">
        <v>37</v>
      </c>
      <c r="AX131" s="14" t="s">
        <v>84</v>
      </c>
      <c r="AY131" s="218" t="s">
        <v>259</v>
      </c>
    </row>
    <row r="132" spans="1:65" s="2" customFormat="1" ht="16.5" customHeight="1">
      <c r="A132" s="36"/>
      <c r="B132" s="37"/>
      <c r="C132" s="177" t="s">
        <v>318</v>
      </c>
      <c r="D132" s="177" t="s">
        <v>261</v>
      </c>
      <c r="E132" s="178" t="s">
        <v>319</v>
      </c>
      <c r="F132" s="179" t="s">
        <v>320</v>
      </c>
      <c r="G132" s="180" t="s">
        <v>114</v>
      </c>
      <c r="H132" s="181">
        <v>1</v>
      </c>
      <c r="I132" s="182"/>
      <c r="J132" s="183">
        <f>ROUND(I132*H132,2)</f>
        <v>0</v>
      </c>
      <c r="K132" s="179" t="s">
        <v>264</v>
      </c>
      <c r="L132" s="41"/>
      <c r="M132" s="184" t="s">
        <v>19</v>
      </c>
      <c r="N132" s="185" t="s">
        <v>47</v>
      </c>
      <c r="O132" s="66"/>
      <c r="P132" s="186">
        <f>O132*H132</f>
        <v>0</v>
      </c>
      <c r="Q132" s="186">
        <v>0</v>
      </c>
      <c r="R132" s="186">
        <f>Q132*H132</f>
        <v>0</v>
      </c>
      <c r="S132" s="186">
        <v>0</v>
      </c>
      <c r="T132" s="187">
        <f>S132*H132</f>
        <v>0</v>
      </c>
      <c r="U132" s="36"/>
      <c r="V132" s="36"/>
      <c r="W132" s="36"/>
      <c r="X132" s="36"/>
      <c r="Y132" s="36"/>
      <c r="Z132" s="36"/>
      <c r="AA132" s="36"/>
      <c r="AB132" s="36"/>
      <c r="AC132" s="36"/>
      <c r="AD132" s="36"/>
      <c r="AE132" s="36"/>
      <c r="AR132" s="188" t="s">
        <v>137</v>
      </c>
      <c r="AT132" s="188" t="s">
        <v>261</v>
      </c>
      <c r="AU132" s="188" t="s">
        <v>86</v>
      </c>
      <c r="AY132" s="19" t="s">
        <v>259</v>
      </c>
      <c r="BE132" s="189">
        <f>IF(N132="základní",J132,0)</f>
        <v>0</v>
      </c>
      <c r="BF132" s="189">
        <f>IF(N132="snížená",J132,0)</f>
        <v>0</v>
      </c>
      <c r="BG132" s="189">
        <f>IF(N132="zákl. přenesená",J132,0)</f>
        <v>0</v>
      </c>
      <c r="BH132" s="189">
        <f>IF(N132="sníž. přenesená",J132,0)</f>
        <v>0</v>
      </c>
      <c r="BI132" s="189">
        <f>IF(N132="nulová",J132,0)</f>
        <v>0</v>
      </c>
      <c r="BJ132" s="19" t="s">
        <v>84</v>
      </c>
      <c r="BK132" s="189">
        <f>ROUND(I132*H132,2)</f>
        <v>0</v>
      </c>
      <c r="BL132" s="19" t="s">
        <v>137</v>
      </c>
      <c r="BM132" s="188" t="s">
        <v>321</v>
      </c>
    </row>
    <row r="133" spans="1:47" s="2" customFormat="1" ht="11.25">
      <c r="A133" s="36"/>
      <c r="B133" s="37"/>
      <c r="C133" s="38"/>
      <c r="D133" s="190" t="s">
        <v>266</v>
      </c>
      <c r="E133" s="38"/>
      <c r="F133" s="191" t="s">
        <v>322</v>
      </c>
      <c r="G133" s="38"/>
      <c r="H133" s="38"/>
      <c r="I133" s="192"/>
      <c r="J133" s="38"/>
      <c r="K133" s="38"/>
      <c r="L133" s="41"/>
      <c r="M133" s="193"/>
      <c r="N133" s="194"/>
      <c r="O133" s="66"/>
      <c r="P133" s="66"/>
      <c r="Q133" s="66"/>
      <c r="R133" s="66"/>
      <c r="S133" s="66"/>
      <c r="T133" s="67"/>
      <c r="U133" s="36"/>
      <c r="V133" s="36"/>
      <c r="W133" s="36"/>
      <c r="X133" s="36"/>
      <c r="Y133" s="36"/>
      <c r="Z133" s="36"/>
      <c r="AA133" s="36"/>
      <c r="AB133" s="36"/>
      <c r="AC133" s="36"/>
      <c r="AD133" s="36"/>
      <c r="AE133" s="36"/>
      <c r="AT133" s="19" t="s">
        <v>266</v>
      </c>
      <c r="AU133" s="19" t="s">
        <v>86</v>
      </c>
    </row>
    <row r="134" spans="1:47" s="2" customFormat="1" ht="11.25">
      <c r="A134" s="36"/>
      <c r="B134" s="37"/>
      <c r="C134" s="38"/>
      <c r="D134" s="195" t="s">
        <v>268</v>
      </c>
      <c r="E134" s="38"/>
      <c r="F134" s="196" t="s">
        <v>323</v>
      </c>
      <c r="G134" s="38"/>
      <c r="H134" s="38"/>
      <c r="I134" s="192"/>
      <c r="J134" s="38"/>
      <c r="K134" s="38"/>
      <c r="L134" s="41"/>
      <c r="M134" s="193"/>
      <c r="N134" s="194"/>
      <c r="O134" s="66"/>
      <c r="P134" s="66"/>
      <c r="Q134" s="66"/>
      <c r="R134" s="66"/>
      <c r="S134" s="66"/>
      <c r="T134" s="67"/>
      <c r="U134" s="36"/>
      <c r="V134" s="36"/>
      <c r="W134" s="36"/>
      <c r="X134" s="36"/>
      <c r="Y134" s="36"/>
      <c r="Z134" s="36"/>
      <c r="AA134" s="36"/>
      <c r="AB134" s="36"/>
      <c r="AC134" s="36"/>
      <c r="AD134" s="36"/>
      <c r="AE134" s="36"/>
      <c r="AT134" s="19" t="s">
        <v>268</v>
      </c>
      <c r="AU134" s="19" t="s">
        <v>86</v>
      </c>
    </row>
    <row r="135" spans="1:47" s="2" customFormat="1" ht="126.75">
      <c r="A135" s="36"/>
      <c r="B135" s="37"/>
      <c r="C135" s="38"/>
      <c r="D135" s="190" t="s">
        <v>270</v>
      </c>
      <c r="E135" s="38"/>
      <c r="F135" s="197" t="s">
        <v>280</v>
      </c>
      <c r="G135" s="38"/>
      <c r="H135" s="38"/>
      <c r="I135" s="192"/>
      <c r="J135" s="38"/>
      <c r="K135" s="38"/>
      <c r="L135" s="41"/>
      <c r="M135" s="193"/>
      <c r="N135" s="194"/>
      <c r="O135" s="66"/>
      <c r="P135" s="66"/>
      <c r="Q135" s="66"/>
      <c r="R135" s="66"/>
      <c r="S135" s="66"/>
      <c r="T135" s="67"/>
      <c r="U135" s="36"/>
      <c r="V135" s="36"/>
      <c r="W135" s="36"/>
      <c r="X135" s="36"/>
      <c r="Y135" s="36"/>
      <c r="Z135" s="36"/>
      <c r="AA135" s="36"/>
      <c r="AB135" s="36"/>
      <c r="AC135" s="36"/>
      <c r="AD135" s="36"/>
      <c r="AE135" s="36"/>
      <c r="AT135" s="19" t="s">
        <v>270</v>
      </c>
      <c r="AU135" s="19" t="s">
        <v>86</v>
      </c>
    </row>
    <row r="136" spans="2:51" s="14" customFormat="1" ht="11.25">
      <c r="B136" s="208"/>
      <c r="C136" s="209"/>
      <c r="D136" s="190" t="s">
        <v>272</v>
      </c>
      <c r="E136" s="210" t="s">
        <v>127</v>
      </c>
      <c r="F136" s="211" t="s">
        <v>305</v>
      </c>
      <c r="G136" s="209"/>
      <c r="H136" s="212">
        <v>1</v>
      </c>
      <c r="I136" s="213"/>
      <c r="J136" s="209"/>
      <c r="K136" s="209"/>
      <c r="L136" s="214"/>
      <c r="M136" s="215"/>
      <c r="N136" s="216"/>
      <c r="O136" s="216"/>
      <c r="P136" s="216"/>
      <c r="Q136" s="216"/>
      <c r="R136" s="216"/>
      <c r="S136" s="216"/>
      <c r="T136" s="217"/>
      <c r="AT136" s="218" t="s">
        <v>272</v>
      </c>
      <c r="AU136" s="218" t="s">
        <v>86</v>
      </c>
      <c r="AV136" s="14" t="s">
        <v>86</v>
      </c>
      <c r="AW136" s="14" t="s">
        <v>37</v>
      </c>
      <c r="AX136" s="14" t="s">
        <v>84</v>
      </c>
      <c r="AY136" s="218" t="s">
        <v>259</v>
      </c>
    </row>
    <row r="137" spans="1:65" s="2" customFormat="1" ht="16.5" customHeight="1">
      <c r="A137" s="36"/>
      <c r="B137" s="37"/>
      <c r="C137" s="177" t="s">
        <v>188</v>
      </c>
      <c r="D137" s="177" t="s">
        <v>261</v>
      </c>
      <c r="E137" s="178" t="s">
        <v>324</v>
      </c>
      <c r="F137" s="179" t="s">
        <v>325</v>
      </c>
      <c r="G137" s="180" t="s">
        <v>114</v>
      </c>
      <c r="H137" s="181">
        <v>3</v>
      </c>
      <c r="I137" s="182"/>
      <c r="J137" s="183">
        <f>ROUND(I137*H137,2)</f>
        <v>0</v>
      </c>
      <c r="K137" s="179" t="s">
        <v>264</v>
      </c>
      <c r="L137" s="41"/>
      <c r="M137" s="184" t="s">
        <v>19</v>
      </c>
      <c r="N137" s="185" t="s">
        <v>47</v>
      </c>
      <c r="O137" s="66"/>
      <c r="P137" s="186">
        <f>O137*H137</f>
        <v>0</v>
      </c>
      <c r="Q137" s="186">
        <v>0</v>
      </c>
      <c r="R137" s="186">
        <f>Q137*H137</f>
        <v>0</v>
      </c>
      <c r="S137" s="186">
        <v>0</v>
      </c>
      <c r="T137" s="187">
        <f>S137*H137</f>
        <v>0</v>
      </c>
      <c r="U137" s="36"/>
      <c r="V137" s="36"/>
      <c r="W137" s="36"/>
      <c r="X137" s="36"/>
      <c r="Y137" s="36"/>
      <c r="Z137" s="36"/>
      <c r="AA137" s="36"/>
      <c r="AB137" s="36"/>
      <c r="AC137" s="36"/>
      <c r="AD137" s="36"/>
      <c r="AE137" s="36"/>
      <c r="AR137" s="188" t="s">
        <v>137</v>
      </c>
      <c r="AT137" s="188" t="s">
        <v>261</v>
      </c>
      <c r="AU137" s="188" t="s">
        <v>86</v>
      </c>
      <c r="AY137" s="19" t="s">
        <v>259</v>
      </c>
      <c r="BE137" s="189">
        <f>IF(N137="základní",J137,0)</f>
        <v>0</v>
      </c>
      <c r="BF137" s="189">
        <f>IF(N137="snížená",J137,0)</f>
        <v>0</v>
      </c>
      <c r="BG137" s="189">
        <f>IF(N137="zákl. přenesená",J137,0)</f>
        <v>0</v>
      </c>
      <c r="BH137" s="189">
        <f>IF(N137="sníž. přenesená",J137,0)</f>
        <v>0</v>
      </c>
      <c r="BI137" s="189">
        <f>IF(N137="nulová",J137,0)</f>
        <v>0</v>
      </c>
      <c r="BJ137" s="19" t="s">
        <v>84</v>
      </c>
      <c r="BK137" s="189">
        <f>ROUND(I137*H137,2)</f>
        <v>0</v>
      </c>
      <c r="BL137" s="19" t="s">
        <v>137</v>
      </c>
      <c r="BM137" s="188" t="s">
        <v>326</v>
      </c>
    </row>
    <row r="138" spans="1:47" s="2" customFormat="1" ht="11.25">
      <c r="A138" s="36"/>
      <c r="B138" s="37"/>
      <c r="C138" s="38"/>
      <c r="D138" s="190" t="s">
        <v>266</v>
      </c>
      <c r="E138" s="38"/>
      <c r="F138" s="191" t="s">
        <v>327</v>
      </c>
      <c r="G138" s="38"/>
      <c r="H138" s="38"/>
      <c r="I138" s="192"/>
      <c r="J138" s="38"/>
      <c r="K138" s="38"/>
      <c r="L138" s="41"/>
      <c r="M138" s="193"/>
      <c r="N138" s="194"/>
      <c r="O138" s="66"/>
      <c r="P138" s="66"/>
      <c r="Q138" s="66"/>
      <c r="R138" s="66"/>
      <c r="S138" s="66"/>
      <c r="T138" s="67"/>
      <c r="U138" s="36"/>
      <c r="V138" s="36"/>
      <c r="W138" s="36"/>
      <c r="X138" s="36"/>
      <c r="Y138" s="36"/>
      <c r="Z138" s="36"/>
      <c r="AA138" s="36"/>
      <c r="AB138" s="36"/>
      <c r="AC138" s="36"/>
      <c r="AD138" s="36"/>
      <c r="AE138" s="36"/>
      <c r="AT138" s="19" t="s">
        <v>266</v>
      </c>
      <c r="AU138" s="19" t="s">
        <v>86</v>
      </c>
    </row>
    <row r="139" spans="1:47" s="2" customFormat="1" ht="11.25">
      <c r="A139" s="36"/>
      <c r="B139" s="37"/>
      <c r="C139" s="38"/>
      <c r="D139" s="195" t="s">
        <v>268</v>
      </c>
      <c r="E139" s="38"/>
      <c r="F139" s="196" t="s">
        <v>328</v>
      </c>
      <c r="G139" s="38"/>
      <c r="H139" s="38"/>
      <c r="I139" s="192"/>
      <c r="J139" s="38"/>
      <c r="K139" s="38"/>
      <c r="L139" s="41"/>
      <c r="M139" s="193"/>
      <c r="N139" s="194"/>
      <c r="O139" s="66"/>
      <c r="P139" s="66"/>
      <c r="Q139" s="66"/>
      <c r="R139" s="66"/>
      <c r="S139" s="66"/>
      <c r="T139" s="67"/>
      <c r="U139" s="36"/>
      <c r="V139" s="36"/>
      <c r="W139" s="36"/>
      <c r="X139" s="36"/>
      <c r="Y139" s="36"/>
      <c r="Z139" s="36"/>
      <c r="AA139" s="36"/>
      <c r="AB139" s="36"/>
      <c r="AC139" s="36"/>
      <c r="AD139" s="36"/>
      <c r="AE139" s="36"/>
      <c r="AT139" s="19" t="s">
        <v>268</v>
      </c>
      <c r="AU139" s="19" t="s">
        <v>86</v>
      </c>
    </row>
    <row r="140" spans="1:47" s="2" customFormat="1" ht="126.75">
      <c r="A140" s="36"/>
      <c r="B140" s="37"/>
      <c r="C140" s="38"/>
      <c r="D140" s="190" t="s">
        <v>270</v>
      </c>
      <c r="E140" s="38"/>
      <c r="F140" s="197" t="s">
        <v>280</v>
      </c>
      <c r="G140" s="38"/>
      <c r="H140" s="38"/>
      <c r="I140" s="192"/>
      <c r="J140" s="38"/>
      <c r="K140" s="38"/>
      <c r="L140" s="41"/>
      <c r="M140" s="193"/>
      <c r="N140" s="194"/>
      <c r="O140" s="66"/>
      <c r="P140" s="66"/>
      <c r="Q140" s="66"/>
      <c r="R140" s="66"/>
      <c r="S140" s="66"/>
      <c r="T140" s="67"/>
      <c r="U140" s="36"/>
      <c r="V140" s="36"/>
      <c r="W140" s="36"/>
      <c r="X140" s="36"/>
      <c r="Y140" s="36"/>
      <c r="Z140" s="36"/>
      <c r="AA140" s="36"/>
      <c r="AB140" s="36"/>
      <c r="AC140" s="36"/>
      <c r="AD140" s="36"/>
      <c r="AE140" s="36"/>
      <c r="AT140" s="19" t="s">
        <v>270</v>
      </c>
      <c r="AU140" s="19" t="s">
        <v>86</v>
      </c>
    </row>
    <row r="141" spans="2:51" s="14" customFormat="1" ht="11.25">
      <c r="B141" s="208"/>
      <c r="C141" s="209"/>
      <c r="D141" s="190" t="s">
        <v>272</v>
      </c>
      <c r="E141" s="210" t="s">
        <v>128</v>
      </c>
      <c r="F141" s="211" t="s">
        <v>329</v>
      </c>
      <c r="G141" s="209"/>
      <c r="H141" s="212">
        <v>3</v>
      </c>
      <c r="I141" s="213"/>
      <c r="J141" s="209"/>
      <c r="K141" s="209"/>
      <c r="L141" s="214"/>
      <c r="M141" s="215"/>
      <c r="N141" s="216"/>
      <c r="O141" s="216"/>
      <c r="P141" s="216"/>
      <c r="Q141" s="216"/>
      <c r="R141" s="216"/>
      <c r="S141" s="216"/>
      <c r="T141" s="217"/>
      <c r="AT141" s="218" t="s">
        <v>272</v>
      </c>
      <c r="AU141" s="218" t="s">
        <v>86</v>
      </c>
      <c r="AV141" s="14" t="s">
        <v>86</v>
      </c>
      <c r="AW141" s="14" t="s">
        <v>37</v>
      </c>
      <c r="AX141" s="14" t="s">
        <v>84</v>
      </c>
      <c r="AY141" s="218" t="s">
        <v>259</v>
      </c>
    </row>
    <row r="142" spans="1:65" s="2" customFormat="1" ht="16.5" customHeight="1">
      <c r="A142" s="36"/>
      <c r="B142" s="37"/>
      <c r="C142" s="177" t="s">
        <v>330</v>
      </c>
      <c r="D142" s="177" t="s">
        <v>261</v>
      </c>
      <c r="E142" s="178" t="s">
        <v>331</v>
      </c>
      <c r="F142" s="179" t="s">
        <v>332</v>
      </c>
      <c r="G142" s="180" t="s">
        <v>114</v>
      </c>
      <c r="H142" s="181">
        <v>1</v>
      </c>
      <c r="I142" s="182"/>
      <c r="J142" s="183">
        <f>ROUND(I142*H142,2)</f>
        <v>0</v>
      </c>
      <c r="K142" s="179" t="s">
        <v>264</v>
      </c>
      <c r="L142" s="41"/>
      <c r="M142" s="184" t="s">
        <v>19</v>
      </c>
      <c r="N142" s="185" t="s">
        <v>47</v>
      </c>
      <c r="O142" s="66"/>
      <c r="P142" s="186">
        <f>O142*H142</f>
        <v>0</v>
      </c>
      <c r="Q142" s="186">
        <v>0</v>
      </c>
      <c r="R142" s="186">
        <f>Q142*H142</f>
        <v>0</v>
      </c>
      <c r="S142" s="186">
        <v>0</v>
      </c>
      <c r="T142" s="187">
        <f>S142*H142</f>
        <v>0</v>
      </c>
      <c r="U142" s="36"/>
      <c r="V142" s="36"/>
      <c r="W142" s="36"/>
      <c r="X142" s="36"/>
      <c r="Y142" s="36"/>
      <c r="Z142" s="36"/>
      <c r="AA142" s="36"/>
      <c r="AB142" s="36"/>
      <c r="AC142" s="36"/>
      <c r="AD142" s="36"/>
      <c r="AE142" s="36"/>
      <c r="AR142" s="188" t="s">
        <v>137</v>
      </c>
      <c r="AT142" s="188" t="s">
        <v>261</v>
      </c>
      <c r="AU142" s="188" t="s">
        <v>86</v>
      </c>
      <c r="AY142" s="19" t="s">
        <v>259</v>
      </c>
      <c r="BE142" s="189">
        <f>IF(N142="základní",J142,0)</f>
        <v>0</v>
      </c>
      <c r="BF142" s="189">
        <f>IF(N142="snížená",J142,0)</f>
        <v>0</v>
      </c>
      <c r="BG142" s="189">
        <f>IF(N142="zákl. přenesená",J142,0)</f>
        <v>0</v>
      </c>
      <c r="BH142" s="189">
        <f>IF(N142="sníž. přenesená",J142,0)</f>
        <v>0</v>
      </c>
      <c r="BI142" s="189">
        <f>IF(N142="nulová",J142,0)</f>
        <v>0</v>
      </c>
      <c r="BJ142" s="19" t="s">
        <v>84</v>
      </c>
      <c r="BK142" s="189">
        <f>ROUND(I142*H142,2)</f>
        <v>0</v>
      </c>
      <c r="BL142" s="19" t="s">
        <v>137</v>
      </c>
      <c r="BM142" s="188" t="s">
        <v>333</v>
      </c>
    </row>
    <row r="143" spans="1:47" s="2" customFormat="1" ht="11.25">
      <c r="A143" s="36"/>
      <c r="B143" s="37"/>
      <c r="C143" s="38"/>
      <c r="D143" s="190" t="s">
        <v>266</v>
      </c>
      <c r="E143" s="38"/>
      <c r="F143" s="191" t="s">
        <v>334</v>
      </c>
      <c r="G143" s="38"/>
      <c r="H143" s="38"/>
      <c r="I143" s="192"/>
      <c r="J143" s="38"/>
      <c r="K143" s="38"/>
      <c r="L143" s="41"/>
      <c r="M143" s="193"/>
      <c r="N143" s="194"/>
      <c r="O143" s="66"/>
      <c r="P143" s="66"/>
      <c r="Q143" s="66"/>
      <c r="R143" s="66"/>
      <c r="S143" s="66"/>
      <c r="T143" s="67"/>
      <c r="U143" s="36"/>
      <c r="V143" s="36"/>
      <c r="W143" s="36"/>
      <c r="X143" s="36"/>
      <c r="Y143" s="36"/>
      <c r="Z143" s="36"/>
      <c r="AA143" s="36"/>
      <c r="AB143" s="36"/>
      <c r="AC143" s="36"/>
      <c r="AD143" s="36"/>
      <c r="AE143" s="36"/>
      <c r="AT143" s="19" t="s">
        <v>266</v>
      </c>
      <c r="AU143" s="19" t="s">
        <v>86</v>
      </c>
    </row>
    <row r="144" spans="1:47" s="2" customFormat="1" ht="11.25">
      <c r="A144" s="36"/>
      <c r="B144" s="37"/>
      <c r="C144" s="38"/>
      <c r="D144" s="195" t="s">
        <v>268</v>
      </c>
      <c r="E144" s="38"/>
      <c r="F144" s="196" t="s">
        <v>335</v>
      </c>
      <c r="G144" s="38"/>
      <c r="H144" s="38"/>
      <c r="I144" s="192"/>
      <c r="J144" s="38"/>
      <c r="K144" s="38"/>
      <c r="L144" s="41"/>
      <c r="M144" s="193"/>
      <c r="N144" s="194"/>
      <c r="O144" s="66"/>
      <c r="P144" s="66"/>
      <c r="Q144" s="66"/>
      <c r="R144" s="66"/>
      <c r="S144" s="66"/>
      <c r="T144" s="67"/>
      <c r="U144" s="36"/>
      <c r="V144" s="36"/>
      <c r="W144" s="36"/>
      <c r="X144" s="36"/>
      <c r="Y144" s="36"/>
      <c r="Z144" s="36"/>
      <c r="AA144" s="36"/>
      <c r="AB144" s="36"/>
      <c r="AC144" s="36"/>
      <c r="AD144" s="36"/>
      <c r="AE144" s="36"/>
      <c r="AT144" s="19" t="s">
        <v>268</v>
      </c>
      <c r="AU144" s="19" t="s">
        <v>86</v>
      </c>
    </row>
    <row r="145" spans="1:47" s="2" customFormat="1" ht="126.75">
      <c r="A145" s="36"/>
      <c r="B145" s="37"/>
      <c r="C145" s="38"/>
      <c r="D145" s="190" t="s">
        <v>270</v>
      </c>
      <c r="E145" s="38"/>
      <c r="F145" s="197" t="s">
        <v>280</v>
      </c>
      <c r="G145" s="38"/>
      <c r="H145" s="38"/>
      <c r="I145" s="192"/>
      <c r="J145" s="38"/>
      <c r="K145" s="38"/>
      <c r="L145" s="41"/>
      <c r="M145" s="193"/>
      <c r="N145" s="194"/>
      <c r="O145" s="66"/>
      <c r="P145" s="66"/>
      <c r="Q145" s="66"/>
      <c r="R145" s="66"/>
      <c r="S145" s="66"/>
      <c r="T145" s="67"/>
      <c r="U145" s="36"/>
      <c r="V145" s="36"/>
      <c r="W145" s="36"/>
      <c r="X145" s="36"/>
      <c r="Y145" s="36"/>
      <c r="Z145" s="36"/>
      <c r="AA145" s="36"/>
      <c r="AB145" s="36"/>
      <c r="AC145" s="36"/>
      <c r="AD145" s="36"/>
      <c r="AE145" s="36"/>
      <c r="AT145" s="19" t="s">
        <v>270</v>
      </c>
      <c r="AU145" s="19" t="s">
        <v>86</v>
      </c>
    </row>
    <row r="146" spans="2:51" s="14" customFormat="1" ht="11.25">
      <c r="B146" s="208"/>
      <c r="C146" s="209"/>
      <c r="D146" s="190" t="s">
        <v>272</v>
      </c>
      <c r="E146" s="210" t="s">
        <v>131</v>
      </c>
      <c r="F146" s="211" t="s">
        <v>305</v>
      </c>
      <c r="G146" s="209"/>
      <c r="H146" s="212">
        <v>1</v>
      </c>
      <c r="I146" s="213"/>
      <c r="J146" s="209"/>
      <c r="K146" s="209"/>
      <c r="L146" s="214"/>
      <c r="M146" s="215"/>
      <c r="N146" s="216"/>
      <c r="O146" s="216"/>
      <c r="P146" s="216"/>
      <c r="Q146" s="216"/>
      <c r="R146" s="216"/>
      <c r="S146" s="216"/>
      <c r="T146" s="217"/>
      <c r="AT146" s="218" t="s">
        <v>272</v>
      </c>
      <c r="AU146" s="218" t="s">
        <v>86</v>
      </c>
      <c r="AV146" s="14" t="s">
        <v>86</v>
      </c>
      <c r="AW146" s="14" t="s">
        <v>37</v>
      </c>
      <c r="AX146" s="14" t="s">
        <v>84</v>
      </c>
      <c r="AY146" s="218" t="s">
        <v>259</v>
      </c>
    </row>
    <row r="147" spans="1:65" s="2" customFormat="1" ht="16.5" customHeight="1">
      <c r="A147" s="36"/>
      <c r="B147" s="37"/>
      <c r="C147" s="177" t="s">
        <v>165</v>
      </c>
      <c r="D147" s="177" t="s">
        <v>261</v>
      </c>
      <c r="E147" s="178" t="s">
        <v>336</v>
      </c>
      <c r="F147" s="179" t="s">
        <v>337</v>
      </c>
      <c r="G147" s="180" t="s">
        <v>114</v>
      </c>
      <c r="H147" s="181">
        <v>5</v>
      </c>
      <c r="I147" s="182"/>
      <c r="J147" s="183">
        <f>ROUND(I147*H147,2)</f>
        <v>0</v>
      </c>
      <c r="K147" s="179" t="s">
        <v>264</v>
      </c>
      <c r="L147" s="41"/>
      <c r="M147" s="184" t="s">
        <v>19</v>
      </c>
      <c r="N147" s="185" t="s">
        <v>47</v>
      </c>
      <c r="O147" s="66"/>
      <c r="P147" s="186">
        <f>O147*H147</f>
        <v>0</v>
      </c>
      <c r="Q147" s="186">
        <v>0</v>
      </c>
      <c r="R147" s="186">
        <f>Q147*H147</f>
        <v>0</v>
      </c>
      <c r="S147" s="186">
        <v>0</v>
      </c>
      <c r="T147" s="187">
        <f>S147*H147</f>
        <v>0</v>
      </c>
      <c r="U147" s="36"/>
      <c r="V147" s="36"/>
      <c r="W147" s="36"/>
      <c r="X147" s="36"/>
      <c r="Y147" s="36"/>
      <c r="Z147" s="36"/>
      <c r="AA147" s="36"/>
      <c r="AB147" s="36"/>
      <c r="AC147" s="36"/>
      <c r="AD147" s="36"/>
      <c r="AE147" s="36"/>
      <c r="AR147" s="188" t="s">
        <v>137</v>
      </c>
      <c r="AT147" s="188" t="s">
        <v>261</v>
      </c>
      <c r="AU147" s="188" t="s">
        <v>86</v>
      </c>
      <c r="AY147" s="19" t="s">
        <v>259</v>
      </c>
      <c r="BE147" s="189">
        <f>IF(N147="základní",J147,0)</f>
        <v>0</v>
      </c>
      <c r="BF147" s="189">
        <f>IF(N147="snížená",J147,0)</f>
        <v>0</v>
      </c>
      <c r="BG147" s="189">
        <f>IF(N147="zákl. přenesená",J147,0)</f>
        <v>0</v>
      </c>
      <c r="BH147" s="189">
        <f>IF(N147="sníž. přenesená",J147,0)</f>
        <v>0</v>
      </c>
      <c r="BI147" s="189">
        <f>IF(N147="nulová",J147,0)</f>
        <v>0</v>
      </c>
      <c r="BJ147" s="19" t="s">
        <v>84</v>
      </c>
      <c r="BK147" s="189">
        <f>ROUND(I147*H147,2)</f>
        <v>0</v>
      </c>
      <c r="BL147" s="19" t="s">
        <v>137</v>
      </c>
      <c r="BM147" s="188" t="s">
        <v>338</v>
      </c>
    </row>
    <row r="148" spans="1:47" s="2" customFormat="1" ht="11.25">
      <c r="A148" s="36"/>
      <c r="B148" s="37"/>
      <c r="C148" s="38"/>
      <c r="D148" s="190" t="s">
        <v>266</v>
      </c>
      <c r="E148" s="38"/>
      <c r="F148" s="191" t="s">
        <v>339</v>
      </c>
      <c r="G148" s="38"/>
      <c r="H148" s="38"/>
      <c r="I148" s="192"/>
      <c r="J148" s="38"/>
      <c r="K148" s="38"/>
      <c r="L148" s="41"/>
      <c r="M148" s="193"/>
      <c r="N148" s="194"/>
      <c r="O148" s="66"/>
      <c r="P148" s="66"/>
      <c r="Q148" s="66"/>
      <c r="R148" s="66"/>
      <c r="S148" s="66"/>
      <c r="T148" s="67"/>
      <c r="U148" s="36"/>
      <c r="V148" s="36"/>
      <c r="W148" s="36"/>
      <c r="X148" s="36"/>
      <c r="Y148" s="36"/>
      <c r="Z148" s="36"/>
      <c r="AA148" s="36"/>
      <c r="AB148" s="36"/>
      <c r="AC148" s="36"/>
      <c r="AD148" s="36"/>
      <c r="AE148" s="36"/>
      <c r="AT148" s="19" t="s">
        <v>266</v>
      </c>
      <c r="AU148" s="19" t="s">
        <v>86</v>
      </c>
    </row>
    <row r="149" spans="1:47" s="2" customFormat="1" ht="11.25">
      <c r="A149" s="36"/>
      <c r="B149" s="37"/>
      <c r="C149" s="38"/>
      <c r="D149" s="195" t="s">
        <v>268</v>
      </c>
      <c r="E149" s="38"/>
      <c r="F149" s="196" t="s">
        <v>340</v>
      </c>
      <c r="G149" s="38"/>
      <c r="H149" s="38"/>
      <c r="I149" s="192"/>
      <c r="J149" s="38"/>
      <c r="K149" s="38"/>
      <c r="L149" s="41"/>
      <c r="M149" s="193"/>
      <c r="N149" s="194"/>
      <c r="O149" s="66"/>
      <c r="P149" s="66"/>
      <c r="Q149" s="66"/>
      <c r="R149" s="66"/>
      <c r="S149" s="66"/>
      <c r="T149" s="67"/>
      <c r="U149" s="36"/>
      <c r="V149" s="36"/>
      <c r="W149" s="36"/>
      <c r="X149" s="36"/>
      <c r="Y149" s="36"/>
      <c r="Z149" s="36"/>
      <c r="AA149" s="36"/>
      <c r="AB149" s="36"/>
      <c r="AC149" s="36"/>
      <c r="AD149" s="36"/>
      <c r="AE149" s="36"/>
      <c r="AT149" s="19" t="s">
        <v>268</v>
      </c>
      <c r="AU149" s="19" t="s">
        <v>86</v>
      </c>
    </row>
    <row r="150" spans="1:47" s="2" customFormat="1" ht="58.5">
      <c r="A150" s="36"/>
      <c r="B150" s="37"/>
      <c r="C150" s="38"/>
      <c r="D150" s="190" t="s">
        <v>270</v>
      </c>
      <c r="E150" s="38"/>
      <c r="F150" s="197" t="s">
        <v>341</v>
      </c>
      <c r="G150" s="38"/>
      <c r="H150" s="38"/>
      <c r="I150" s="192"/>
      <c r="J150" s="38"/>
      <c r="K150" s="38"/>
      <c r="L150" s="41"/>
      <c r="M150" s="193"/>
      <c r="N150" s="194"/>
      <c r="O150" s="66"/>
      <c r="P150" s="66"/>
      <c r="Q150" s="66"/>
      <c r="R150" s="66"/>
      <c r="S150" s="66"/>
      <c r="T150" s="67"/>
      <c r="U150" s="36"/>
      <c r="V150" s="36"/>
      <c r="W150" s="36"/>
      <c r="X150" s="36"/>
      <c r="Y150" s="36"/>
      <c r="Z150" s="36"/>
      <c r="AA150" s="36"/>
      <c r="AB150" s="36"/>
      <c r="AC150" s="36"/>
      <c r="AD150" s="36"/>
      <c r="AE150" s="36"/>
      <c r="AT150" s="19" t="s">
        <v>270</v>
      </c>
      <c r="AU150" s="19" t="s">
        <v>86</v>
      </c>
    </row>
    <row r="151" spans="1:47" s="2" customFormat="1" ht="19.5">
      <c r="A151" s="36"/>
      <c r="B151" s="37"/>
      <c r="C151" s="38"/>
      <c r="D151" s="190" t="s">
        <v>342</v>
      </c>
      <c r="E151" s="38"/>
      <c r="F151" s="197" t="s">
        <v>343</v>
      </c>
      <c r="G151" s="38"/>
      <c r="H151" s="38"/>
      <c r="I151" s="192"/>
      <c r="J151" s="38"/>
      <c r="K151" s="38"/>
      <c r="L151" s="41"/>
      <c r="M151" s="193"/>
      <c r="N151" s="194"/>
      <c r="O151" s="66"/>
      <c r="P151" s="66"/>
      <c r="Q151" s="66"/>
      <c r="R151" s="66"/>
      <c r="S151" s="66"/>
      <c r="T151" s="67"/>
      <c r="U151" s="36"/>
      <c r="V151" s="36"/>
      <c r="W151" s="36"/>
      <c r="X151" s="36"/>
      <c r="Y151" s="36"/>
      <c r="Z151" s="36"/>
      <c r="AA151" s="36"/>
      <c r="AB151" s="36"/>
      <c r="AC151" s="36"/>
      <c r="AD151" s="36"/>
      <c r="AE151" s="36"/>
      <c r="AT151" s="19" t="s">
        <v>342</v>
      </c>
      <c r="AU151" s="19" t="s">
        <v>86</v>
      </c>
    </row>
    <row r="152" spans="2:51" s="13" customFormat="1" ht="11.25">
      <c r="B152" s="198"/>
      <c r="C152" s="199"/>
      <c r="D152" s="190" t="s">
        <v>272</v>
      </c>
      <c r="E152" s="200" t="s">
        <v>19</v>
      </c>
      <c r="F152" s="201" t="s">
        <v>344</v>
      </c>
      <c r="G152" s="199"/>
      <c r="H152" s="200" t="s">
        <v>19</v>
      </c>
      <c r="I152" s="202"/>
      <c r="J152" s="199"/>
      <c r="K152" s="199"/>
      <c r="L152" s="203"/>
      <c r="M152" s="204"/>
      <c r="N152" s="205"/>
      <c r="O152" s="205"/>
      <c r="P152" s="205"/>
      <c r="Q152" s="205"/>
      <c r="R152" s="205"/>
      <c r="S152" s="205"/>
      <c r="T152" s="206"/>
      <c r="AT152" s="207" t="s">
        <v>272</v>
      </c>
      <c r="AU152" s="207" t="s">
        <v>86</v>
      </c>
      <c r="AV152" s="13" t="s">
        <v>84</v>
      </c>
      <c r="AW152" s="13" t="s">
        <v>37</v>
      </c>
      <c r="AX152" s="13" t="s">
        <v>76</v>
      </c>
      <c r="AY152" s="207" t="s">
        <v>259</v>
      </c>
    </row>
    <row r="153" spans="2:51" s="14" customFormat="1" ht="11.25">
      <c r="B153" s="208"/>
      <c r="C153" s="209"/>
      <c r="D153" s="190" t="s">
        <v>272</v>
      </c>
      <c r="E153" s="210" t="s">
        <v>19</v>
      </c>
      <c r="F153" s="211" t="s">
        <v>345</v>
      </c>
      <c r="G153" s="209"/>
      <c r="H153" s="212">
        <v>5</v>
      </c>
      <c r="I153" s="213"/>
      <c r="J153" s="209"/>
      <c r="K153" s="209"/>
      <c r="L153" s="214"/>
      <c r="M153" s="215"/>
      <c r="N153" s="216"/>
      <c r="O153" s="216"/>
      <c r="P153" s="216"/>
      <c r="Q153" s="216"/>
      <c r="R153" s="216"/>
      <c r="S153" s="216"/>
      <c r="T153" s="217"/>
      <c r="AT153" s="218" t="s">
        <v>272</v>
      </c>
      <c r="AU153" s="218" t="s">
        <v>86</v>
      </c>
      <c r="AV153" s="14" t="s">
        <v>86</v>
      </c>
      <c r="AW153" s="14" t="s">
        <v>37</v>
      </c>
      <c r="AX153" s="14" t="s">
        <v>84</v>
      </c>
      <c r="AY153" s="218" t="s">
        <v>259</v>
      </c>
    </row>
    <row r="154" spans="1:65" s="2" customFormat="1" ht="16.5" customHeight="1">
      <c r="A154" s="36"/>
      <c r="B154" s="37"/>
      <c r="C154" s="177" t="s">
        <v>201</v>
      </c>
      <c r="D154" s="177" t="s">
        <v>261</v>
      </c>
      <c r="E154" s="178" t="s">
        <v>346</v>
      </c>
      <c r="F154" s="179" t="s">
        <v>347</v>
      </c>
      <c r="G154" s="180" t="s">
        <v>114</v>
      </c>
      <c r="H154" s="181">
        <v>39</v>
      </c>
      <c r="I154" s="182"/>
      <c r="J154" s="183">
        <f>ROUND(I154*H154,2)</f>
        <v>0</v>
      </c>
      <c r="K154" s="179" t="s">
        <v>264</v>
      </c>
      <c r="L154" s="41"/>
      <c r="M154" s="184" t="s">
        <v>19</v>
      </c>
      <c r="N154" s="185" t="s">
        <v>47</v>
      </c>
      <c r="O154" s="66"/>
      <c r="P154" s="186">
        <f>O154*H154</f>
        <v>0</v>
      </c>
      <c r="Q154" s="186">
        <v>0</v>
      </c>
      <c r="R154" s="186">
        <f>Q154*H154</f>
        <v>0</v>
      </c>
      <c r="S154" s="186">
        <v>0</v>
      </c>
      <c r="T154" s="187">
        <f>S154*H154</f>
        <v>0</v>
      </c>
      <c r="U154" s="36"/>
      <c r="V154" s="36"/>
      <c r="W154" s="36"/>
      <c r="X154" s="36"/>
      <c r="Y154" s="36"/>
      <c r="Z154" s="36"/>
      <c r="AA154" s="36"/>
      <c r="AB154" s="36"/>
      <c r="AC154" s="36"/>
      <c r="AD154" s="36"/>
      <c r="AE154" s="36"/>
      <c r="AR154" s="188" t="s">
        <v>137</v>
      </c>
      <c r="AT154" s="188" t="s">
        <v>261</v>
      </c>
      <c r="AU154" s="188" t="s">
        <v>86</v>
      </c>
      <c r="AY154" s="19" t="s">
        <v>259</v>
      </c>
      <c r="BE154" s="189">
        <f>IF(N154="základní",J154,0)</f>
        <v>0</v>
      </c>
      <c r="BF154" s="189">
        <f>IF(N154="snížená",J154,0)</f>
        <v>0</v>
      </c>
      <c r="BG154" s="189">
        <f>IF(N154="zákl. přenesená",J154,0)</f>
        <v>0</v>
      </c>
      <c r="BH154" s="189">
        <f>IF(N154="sníž. přenesená",J154,0)</f>
        <v>0</v>
      </c>
      <c r="BI154" s="189">
        <f>IF(N154="nulová",J154,0)</f>
        <v>0</v>
      </c>
      <c r="BJ154" s="19" t="s">
        <v>84</v>
      </c>
      <c r="BK154" s="189">
        <f>ROUND(I154*H154,2)</f>
        <v>0</v>
      </c>
      <c r="BL154" s="19" t="s">
        <v>137</v>
      </c>
      <c r="BM154" s="188" t="s">
        <v>348</v>
      </c>
    </row>
    <row r="155" spans="1:47" s="2" customFormat="1" ht="11.25">
      <c r="A155" s="36"/>
      <c r="B155" s="37"/>
      <c r="C155" s="38"/>
      <c r="D155" s="190" t="s">
        <v>266</v>
      </c>
      <c r="E155" s="38"/>
      <c r="F155" s="191" t="s">
        <v>349</v>
      </c>
      <c r="G155" s="38"/>
      <c r="H155" s="38"/>
      <c r="I155" s="192"/>
      <c r="J155" s="38"/>
      <c r="K155" s="38"/>
      <c r="L155" s="41"/>
      <c r="M155" s="193"/>
      <c r="N155" s="194"/>
      <c r="O155" s="66"/>
      <c r="P155" s="66"/>
      <c r="Q155" s="66"/>
      <c r="R155" s="66"/>
      <c r="S155" s="66"/>
      <c r="T155" s="67"/>
      <c r="U155" s="36"/>
      <c r="V155" s="36"/>
      <c r="W155" s="36"/>
      <c r="X155" s="36"/>
      <c r="Y155" s="36"/>
      <c r="Z155" s="36"/>
      <c r="AA155" s="36"/>
      <c r="AB155" s="36"/>
      <c r="AC155" s="36"/>
      <c r="AD155" s="36"/>
      <c r="AE155" s="36"/>
      <c r="AT155" s="19" t="s">
        <v>266</v>
      </c>
      <c r="AU155" s="19" t="s">
        <v>86</v>
      </c>
    </row>
    <row r="156" spans="1:47" s="2" customFormat="1" ht="11.25">
      <c r="A156" s="36"/>
      <c r="B156" s="37"/>
      <c r="C156" s="38"/>
      <c r="D156" s="195" t="s">
        <v>268</v>
      </c>
      <c r="E156" s="38"/>
      <c r="F156" s="196" t="s">
        <v>350</v>
      </c>
      <c r="G156" s="38"/>
      <c r="H156" s="38"/>
      <c r="I156" s="192"/>
      <c r="J156" s="38"/>
      <c r="K156" s="38"/>
      <c r="L156" s="41"/>
      <c r="M156" s="193"/>
      <c r="N156" s="194"/>
      <c r="O156" s="66"/>
      <c r="P156" s="66"/>
      <c r="Q156" s="66"/>
      <c r="R156" s="66"/>
      <c r="S156" s="66"/>
      <c r="T156" s="67"/>
      <c r="U156" s="36"/>
      <c r="V156" s="36"/>
      <c r="W156" s="36"/>
      <c r="X156" s="36"/>
      <c r="Y156" s="36"/>
      <c r="Z156" s="36"/>
      <c r="AA156" s="36"/>
      <c r="AB156" s="36"/>
      <c r="AC156" s="36"/>
      <c r="AD156" s="36"/>
      <c r="AE156" s="36"/>
      <c r="AT156" s="19" t="s">
        <v>268</v>
      </c>
      <c r="AU156" s="19" t="s">
        <v>86</v>
      </c>
    </row>
    <row r="157" spans="2:51" s="14" customFormat="1" ht="11.25">
      <c r="B157" s="208"/>
      <c r="C157" s="209"/>
      <c r="D157" s="190" t="s">
        <v>272</v>
      </c>
      <c r="E157" s="210" t="s">
        <v>19</v>
      </c>
      <c r="F157" s="211" t="s">
        <v>351</v>
      </c>
      <c r="G157" s="209"/>
      <c r="H157" s="212">
        <v>29</v>
      </c>
      <c r="I157" s="213"/>
      <c r="J157" s="209"/>
      <c r="K157" s="209"/>
      <c r="L157" s="214"/>
      <c r="M157" s="215"/>
      <c r="N157" s="216"/>
      <c r="O157" s="216"/>
      <c r="P157" s="216"/>
      <c r="Q157" s="216"/>
      <c r="R157" s="216"/>
      <c r="S157" s="216"/>
      <c r="T157" s="217"/>
      <c r="AT157" s="218" t="s">
        <v>272</v>
      </c>
      <c r="AU157" s="218" t="s">
        <v>86</v>
      </c>
      <c r="AV157" s="14" t="s">
        <v>86</v>
      </c>
      <c r="AW157" s="14" t="s">
        <v>37</v>
      </c>
      <c r="AX157" s="14" t="s">
        <v>76</v>
      </c>
      <c r="AY157" s="218" t="s">
        <v>259</v>
      </c>
    </row>
    <row r="158" spans="2:51" s="14" customFormat="1" ht="11.25">
      <c r="B158" s="208"/>
      <c r="C158" s="209"/>
      <c r="D158" s="190" t="s">
        <v>272</v>
      </c>
      <c r="E158" s="210" t="s">
        <v>19</v>
      </c>
      <c r="F158" s="211" t="s">
        <v>352</v>
      </c>
      <c r="G158" s="209"/>
      <c r="H158" s="212">
        <v>10</v>
      </c>
      <c r="I158" s="213"/>
      <c r="J158" s="209"/>
      <c r="K158" s="209"/>
      <c r="L158" s="214"/>
      <c r="M158" s="215"/>
      <c r="N158" s="216"/>
      <c r="O158" s="216"/>
      <c r="P158" s="216"/>
      <c r="Q158" s="216"/>
      <c r="R158" s="216"/>
      <c r="S158" s="216"/>
      <c r="T158" s="217"/>
      <c r="AT158" s="218" t="s">
        <v>272</v>
      </c>
      <c r="AU158" s="218" t="s">
        <v>86</v>
      </c>
      <c r="AV158" s="14" t="s">
        <v>86</v>
      </c>
      <c r="AW158" s="14" t="s">
        <v>37</v>
      </c>
      <c r="AX158" s="14" t="s">
        <v>76</v>
      </c>
      <c r="AY158" s="218" t="s">
        <v>259</v>
      </c>
    </row>
    <row r="159" spans="2:51" s="15" customFormat="1" ht="11.25">
      <c r="B159" s="219"/>
      <c r="C159" s="220"/>
      <c r="D159" s="190" t="s">
        <v>272</v>
      </c>
      <c r="E159" s="221" t="s">
        <v>19</v>
      </c>
      <c r="F159" s="222" t="s">
        <v>353</v>
      </c>
      <c r="G159" s="220"/>
      <c r="H159" s="223">
        <v>39</v>
      </c>
      <c r="I159" s="224"/>
      <c r="J159" s="220"/>
      <c r="K159" s="220"/>
      <c r="L159" s="225"/>
      <c r="M159" s="226"/>
      <c r="N159" s="227"/>
      <c r="O159" s="227"/>
      <c r="P159" s="227"/>
      <c r="Q159" s="227"/>
      <c r="R159" s="227"/>
      <c r="S159" s="227"/>
      <c r="T159" s="228"/>
      <c r="AT159" s="229" t="s">
        <v>272</v>
      </c>
      <c r="AU159" s="229" t="s">
        <v>86</v>
      </c>
      <c r="AV159" s="15" t="s">
        <v>137</v>
      </c>
      <c r="AW159" s="15" t="s">
        <v>37</v>
      </c>
      <c r="AX159" s="15" t="s">
        <v>84</v>
      </c>
      <c r="AY159" s="229" t="s">
        <v>259</v>
      </c>
    </row>
    <row r="160" spans="1:65" s="2" customFormat="1" ht="16.5" customHeight="1">
      <c r="A160" s="36"/>
      <c r="B160" s="37"/>
      <c r="C160" s="177" t="s">
        <v>354</v>
      </c>
      <c r="D160" s="177" t="s">
        <v>261</v>
      </c>
      <c r="E160" s="178" t="s">
        <v>355</v>
      </c>
      <c r="F160" s="179" t="s">
        <v>356</v>
      </c>
      <c r="G160" s="180" t="s">
        <v>114</v>
      </c>
      <c r="H160" s="181">
        <v>14</v>
      </c>
      <c r="I160" s="182"/>
      <c r="J160" s="183">
        <f>ROUND(I160*H160,2)</f>
        <v>0</v>
      </c>
      <c r="K160" s="179" t="s">
        <v>264</v>
      </c>
      <c r="L160" s="41"/>
      <c r="M160" s="184" t="s">
        <v>19</v>
      </c>
      <c r="N160" s="185" t="s">
        <v>47</v>
      </c>
      <c r="O160" s="66"/>
      <c r="P160" s="186">
        <f>O160*H160</f>
        <v>0</v>
      </c>
      <c r="Q160" s="186">
        <v>0</v>
      </c>
      <c r="R160" s="186">
        <f>Q160*H160</f>
        <v>0</v>
      </c>
      <c r="S160" s="186">
        <v>0</v>
      </c>
      <c r="T160" s="187">
        <f>S160*H160</f>
        <v>0</v>
      </c>
      <c r="U160" s="36"/>
      <c r="V160" s="36"/>
      <c r="W160" s="36"/>
      <c r="X160" s="36"/>
      <c r="Y160" s="36"/>
      <c r="Z160" s="36"/>
      <c r="AA160" s="36"/>
      <c r="AB160" s="36"/>
      <c r="AC160" s="36"/>
      <c r="AD160" s="36"/>
      <c r="AE160" s="36"/>
      <c r="AR160" s="188" t="s">
        <v>137</v>
      </c>
      <c r="AT160" s="188" t="s">
        <v>261</v>
      </c>
      <c r="AU160" s="188" t="s">
        <v>86</v>
      </c>
      <c r="AY160" s="19" t="s">
        <v>259</v>
      </c>
      <c r="BE160" s="189">
        <f>IF(N160="základní",J160,0)</f>
        <v>0</v>
      </c>
      <c r="BF160" s="189">
        <f>IF(N160="snížená",J160,0)</f>
        <v>0</v>
      </c>
      <c r="BG160" s="189">
        <f>IF(N160="zákl. přenesená",J160,0)</f>
        <v>0</v>
      </c>
      <c r="BH160" s="189">
        <f>IF(N160="sníž. přenesená",J160,0)</f>
        <v>0</v>
      </c>
      <c r="BI160" s="189">
        <f>IF(N160="nulová",J160,0)</f>
        <v>0</v>
      </c>
      <c r="BJ160" s="19" t="s">
        <v>84</v>
      </c>
      <c r="BK160" s="189">
        <f>ROUND(I160*H160,2)</f>
        <v>0</v>
      </c>
      <c r="BL160" s="19" t="s">
        <v>137</v>
      </c>
      <c r="BM160" s="188" t="s">
        <v>357</v>
      </c>
    </row>
    <row r="161" spans="1:47" s="2" customFormat="1" ht="11.25">
      <c r="A161" s="36"/>
      <c r="B161" s="37"/>
      <c r="C161" s="38"/>
      <c r="D161" s="190" t="s">
        <v>266</v>
      </c>
      <c r="E161" s="38"/>
      <c r="F161" s="191" t="s">
        <v>358</v>
      </c>
      <c r="G161" s="38"/>
      <c r="H161" s="38"/>
      <c r="I161" s="192"/>
      <c r="J161" s="38"/>
      <c r="K161" s="38"/>
      <c r="L161" s="41"/>
      <c r="M161" s="193"/>
      <c r="N161" s="194"/>
      <c r="O161" s="66"/>
      <c r="P161" s="66"/>
      <c r="Q161" s="66"/>
      <c r="R161" s="66"/>
      <c r="S161" s="66"/>
      <c r="T161" s="67"/>
      <c r="U161" s="36"/>
      <c r="V161" s="36"/>
      <c r="W161" s="36"/>
      <c r="X161" s="36"/>
      <c r="Y161" s="36"/>
      <c r="Z161" s="36"/>
      <c r="AA161" s="36"/>
      <c r="AB161" s="36"/>
      <c r="AC161" s="36"/>
      <c r="AD161" s="36"/>
      <c r="AE161" s="36"/>
      <c r="AT161" s="19" t="s">
        <v>266</v>
      </c>
      <c r="AU161" s="19" t="s">
        <v>86</v>
      </c>
    </row>
    <row r="162" spans="1:47" s="2" customFormat="1" ht="11.25">
      <c r="A162" s="36"/>
      <c r="B162" s="37"/>
      <c r="C162" s="38"/>
      <c r="D162" s="195" t="s">
        <v>268</v>
      </c>
      <c r="E162" s="38"/>
      <c r="F162" s="196" t="s">
        <v>359</v>
      </c>
      <c r="G162" s="38"/>
      <c r="H162" s="38"/>
      <c r="I162" s="192"/>
      <c r="J162" s="38"/>
      <c r="K162" s="38"/>
      <c r="L162" s="41"/>
      <c r="M162" s="193"/>
      <c r="N162" s="194"/>
      <c r="O162" s="66"/>
      <c r="P162" s="66"/>
      <c r="Q162" s="66"/>
      <c r="R162" s="66"/>
      <c r="S162" s="66"/>
      <c r="T162" s="67"/>
      <c r="U162" s="36"/>
      <c r="V162" s="36"/>
      <c r="W162" s="36"/>
      <c r="X162" s="36"/>
      <c r="Y162" s="36"/>
      <c r="Z162" s="36"/>
      <c r="AA162" s="36"/>
      <c r="AB162" s="36"/>
      <c r="AC162" s="36"/>
      <c r="AD162" s="36"/>
      <c r="AE162" s="36"/>
      <c r="AT162" s="19" t="s">
        <v>268</v>
      </c>
      <c r="AU162" s="19" t="s">
        <v>86</v>
      </c>
    </row>
    <row r="163" spans="2:51" s="14" customFormat="1" ht="11.25">
      <c r="B163" s="208"/>
      <c r="C163" s="209"/>
      <c r="D163" s="190" t="s">
        <v>272</v>
      </c>
      <c r="E163" s="210" t="s">
        <v>19</v>
      </c>
      <c r="F163" s="211" t="s">
        <v>352</v>
      </c>
      <c r="G163" s="209"/>
      <c r="H163" s="212">
        <v>10</v>
      </c>
      <c r="I163" s="213"/>
      <c r="J163" s="209"/>
      <c r="K163" s="209"/>
      <c r="L163" s="214"/>
      <c r="M163" s="215"/>
      <c r="N163" s="216"/>
      <c r="O163" s="216"/>
      <c r="P163" s="216"/>
      <c r="Q163" s="216"/>
      <c r="R163" s="216"/>
      <c r="S163" s="216"/>
      <c r="T163" s="217"/>
      <c r="AT163" s="218" t="s">
        <v>272</v>
      </c>
      <c r="AU163" s="218" t="s">
        <v>86</v>
      </c>
      <c r="AV163" s="14" t="s">
        <v>86</v>
      </c>
      <c r="AW163" s="14" t="s">
        <v>37</v>
      </c>
      <c r="AX163" s="14" t="s">
        <v>76</v>
      </c>
      <c r="AY163" s="218" t="s">
        <v>259</v>
      </c>
    </row>
    <row r="164" spans="2:51" s="14" customFormat="1" ht="11.25">
      <c r="B164" s="208"/>
      <c r="C164" s="209"/>
      <c r="D164" s="190" t="s">
        <v>272</v>
      </c>
      <c r="E164" s="210" t="s">
        <v>19</v>
      </c>
      <c r="F164" s="211" t="s">
        <v>360</v>
      </c>
      <c r="G164" s="209"/>
      <c r="H164" s="212">
        <v>4</v>
      </c>
      <c r="I164" s="213"/>
      <c r="J164" s="209"/>
      <c r="K164" s="209"/>
      <c r="L164" s="214"/>
      <c r="M164" s="215"/>
      <c r="N164" s="216"/>
      <c r="O164" s="216"/>
      <c r="P164" s="216"/>
      <c r="Q164" s="216"/>
      <c r="R164" s="216"/>
      <c r="S164" s="216"/>
      <c r="T164" s="217"/>
      <c r="AT164" s="218" t="s">
        <v>272</v>
      </c>
      <c r="AU164" s="218" t="s">
        <v>86</v>
      </c>
      <c r="AV164" s="14" t="s">
        <v>86</v>
      </c>
      <c r="AW164" s="14" t="s">
        <v>37</v>
      </c>
      <c r="AX164" s="14" t="s">
        <v>76</v>
      </c>
      <c r="AY164" s="218" t="s">
        <v>259</v>
      </c>
    </row>
    <row r="165" spans="2:51" s="15" customFormat="1" ht="11.25">
      <c r="B165" s="219"/>
      <c r="C165" s="220"/>
      <c r="D165" s="190" t="s">
        <v>272</v>
      </c>
      <c r="E165" s="221" t="s">
        <v>19</v>
      </c>
      <c r="F165" s="222" t="s">
        <v>353</v>
      </c>
      <c r="G165" s="220"/>
      <c r="H165" s="223">
        <v>14</v>
      </c>
      <c r="I165" s="224"/>
      <c r="J165" s="220"/>
      <c r="K165" s="220"/>
      <c r="L165" s="225"/>
      <c r="M165" s="226"/>
      <c r="N165" s="227"/>
      <c r="O165" s="227"/>
      <c r="P165" s="227"/>
      <c r="Q165" s="227"/>
      <c r="R165" s="227"/>
      <c r="S165" s="227"/>
      <c r="T165" s="228"/>
      <c r="AT165" s="229" t="s">
        <v>272</v>
      </c>
      <c r="AU165" s="229" t="s">
        <v>86</v>
      </c>
      <c r="AV165" s="15" t="s">
        <v>137</v>
      </c>
      <c r="AW165" s="15" t="s">
        <v>37</v>
      </c>
      <c r="AX165" s="15" t="s">
        <v>84</v>
      </c>
      <c r="AY165" s="229" t="s">
        <v>259</v>
      </c>
    </row>
    <row r="166" spans="1:65" s="2" customFormat="1" ht="16.5" customHeight="1">
      <c r="A166" s="36"/>
      <c r="B166" s="37"/>
      <c r="C166" s="177" t="s">
        <v>8</v>
      </c>
      <c r="D166" s="177" t="s">
        <v>261</v>
      </c>
      <c r="E166" s="178" t="s">
        <v>361</v>
      </c>
      <c r="F166" s="179" t="s">
        <v>362</v>
      </c>
      <c r="G166" s="180" t="s">
        <v>114</v>
      </c>
      <c r="H166" s="181">
        <v>1</v>
      </c>
      <c r="I166" s="182"/>
      <c r="J166" s="183">
        <f>ROUND(I166*H166,2)</f>
        <v>0</v>
      </c>
      <c r="K166" s="179" t="s">
        <v>264</v>
      </c>
      <c r="L166" s="41"/>
      <c r="M166" s="184" t="s">
        <v>19</v>
      </c>
      <c r="N166" s="185" t="s">
        <v>47</v>
      </c>
      <c r="O166" s="66"/>
      <c r="P166" s="186">
        <f>O166*H166</f>
        <v>0</v>
      </c>
      <c r="Q166" s="186">
        <v>0</v>
      </c>
      <c r="R166" s="186">
        <f>Q166*H166</f>
        <v>0</v>
      </c>
      <c r="S166" s="186">
        <v>0</v>
      </c>
      <c r="T166" s="187">
        <f>S166*H166</f>
        <v>0</v>
      </c>
      <c r="U166" s="36"/>
      <c r="V166" s="36"/>
      <c r="W166" s="36"/>
      <c r="X166" s="36"/>
      <c r="Y166" s="36"/>
      <c r="Z166" s="36"/>
      <c r="AA166" s="36"/>
      <c r="AB166" s="36"/>
      <c r="AC166" s="36"/>
      <c r="AD166" s="36"/>
      <c r="AE166" s="36"/>
      <c r="AR166" s="188" t="s">
        <v>137</v>
      </c>
      <c r="AT166" s="188" t="s">
        <v>261</v>
      </c>
      <c r="AU166" s="188" t="s">
        <v>86</v>
      </c>
      <c r="AY166" s="19" t="s">
        <v>259</v>
      </c>
      <c r="BE166" s="189">
        <f>IF(N166="základní",J166,0)</f>
        <v>0</v>
      </c>
      <c r="BF166" s="189">
        <f>IF(N166="snížená",J166,0)</f>
        <v>0</v>
      </c>
      <c r="BG166" s="189">
        <f>IF(N166="zákl. přenesená",J166,0)</f>
        <v>0</v>
      </c>
      <c r="BH166" s="189">
        <f>IF(N166="sníž. přenesená",J166,0)</f>
        <v>0</v>
      </c>
      <c r="BI166" s="189">
        <f>IF(N166="nulová",J166,0)</f>
        <v>0</v>
      </c>
      <c r="BJ166" s="19" t="s">
        <v>84</v>
      </c>
      <c r="BK166" s="189">
        <f>ROUND(I166*H166,2)</f>
        <v>0</v>
      </c>
      <c r="BL166" s="19" t="s">
        <v>137</v>
      </c>
      <c r="BM166" s="188" t="s">
        <v>363</v>
      </c>
    </row>
    <row r="167" spans="1:47" s="2" customFormat="1" ht="11.25">
      <c r="A167" s="36"/>
      <c r="B167" s="37"/>
      <c r="C167" s="38"/>
      <c r="D167" s="190" t="s">
        <v>266</v>
      </c>
      <c r="E167" s="38"/>
      <c r="F167" s="191" t="s">
        <v>364</v>
      </c>
      <c r="G167" s="38"/>
      <c r="H167" s="38"/>
      <c r="I167" s="192"/>
      <c r="J167" s="38"/>
      <c r="K167" s="38"/>
      <c r="L167" s="41"/>
      <c r="M167" s="193"/>
      <c r="N167" s="194"/>
      <c r="O167" s="66"/>
      <c r="P167" s="66"/>
      <c r="Q167" s="66"/>
      <c r="R167" s="66"/>
      <c r="S167" s="66"/>
      <c r="T167" s="67"/>
      <c r="U167" s="36"/>
      <c r="V167" s="36"/>
      <c r="W167" s="36"/>
      <c r="X167" s="36"/>
      <c r="Y167" s="36"/>
      <c r="Z167" s="36"/>
      <c r="AA167" s="36"/>
      <c r="AB167" s="36"/>
      <c r="AC167" s="36"/>
      <c r="AD167" s="36"/>
      <c r="AE167" s="36"/>
      <c r="AT167" s="19" t="s">
        <v>266</v>
      </c>
      <c r="AU167" s="19" t="s">
        <v>86</v>
      </c>
    </row>
    <row r="168" spans="1:47" s="2" customFormat="1" ht="11.25">
      <c r="A168" s="36"/>
      <c r="B168" s="37"/>
      <c r="C168" s="38"/>
      <c r="D168" s="195" t="s">
        <v>268</v>
      </c>
      <c r="E168" s="38"/>
      <c r="F168" s="196" t="s">
        <v>365</v>
      </c>
      <c r="G168" s="38"/>
      <c r="H168" s="38"/>
      <c r="I168" s="192"/>
      <c r="J168" s="38"/>
      <c r="K168" s="38"/>
      <c r="L168" s="41"/>
      <c r="M168" s="193"/>
      <c r="N168" s="194"/>
      <c r="O168" s="66"/>
      <c r="P168" s="66"/>
      <c r="Q168" s="66"/>
      <c r="R168" s="66"/>
      <c r="S168" s="66"/>
      <c r="T168" s="67"/>
      <c r="U168" s="36"/>
      <c r="V168" s="36"/>
      <c r="W168" s="36"/>
      <c r="X168" s="36"/>
      <c r="Y168" s="36"/>
      <c r="Z168" s="36"/>
      <c r="AA168" s="36"/>
      <c r="AB168" s="36"/>
      <c r="AC168" s="36"/>
      <c r="AD168" s="36"/>
      <c r="AE168" s="36"/>
      <c r="AT168" s="19" t="s">
        <v>268</v>
      </c>
      <c r="AU168" s="19" t="s">
        <v>86</v>
      </c>
    </row>
    <row r="169" spans="2:51" s="14" customFormat="1" ht="11.25">
      <c r="B169" s="208"/>
      <c r="C169" s="209"/>
      <c r="D169" s="190" t="s">
        <v>272</v>
      </c>
      <c r="E169" s="210" t="s">
        <v>19</v>
      </c>
      <c r="F169" s="211" t="s">
        <v>131</v>
      </c>
      <c r="G169" s="209"/>
      <c r="H169" s="212">
        <v>1</v>
      </c>
      <c r="I169" s="213"/>
      <c r="J169" s="209"/>
      <c r="K169" s="209"/>
      <c r="L169" s="214"/>
      <c r="M169" s="215"/>
      <c r="N169" s="216"/>
      <c r="O169" s="216"/>
      <c r="P169" s="216"/>
      <c r="Q169" s="216"/>
      <c r="R169" s="216"/>
      <c r="S169" s="216"/>
      <c r="T169" s="217"/>
      <c r="AT169" s="218" t="s">
        <v>272</v>
      </c>
      <c r="AU169" s="218" t="s">
        <v>86</v>
      </c>
      <c r="AV169" s="14" t="s">
        <v>86</v>
      </c>
      <c r="AW169" s="14" t="s">
        <v>37</v>
      </c>
      <c r="AX169" s="14" t="s">
        <v>84</v>
      </c>
      <c r="AY169" s="218" t="s">
        <v>259</v>
      </c>
    </row>
    <row r="170" spans="1:65" s="2" customFormat="1" ht="16.5" customHeight="1">
      <c r="A170" s="36"/>
      <c r="B170" s="37"/>
      <c r="C170" s="177" t="s">
        <v>366</v>
      </c>
      <c r="D170" s="177" t="s">
        <v>261</v>
      </c>
      <c r="E170" s="178" t="s">
        <v>367</v>
      </c>
      <c r="F170" s="179" t="s">
        <v>368</v>
      </c>
      <c r="G170" s="180" t="s">
        <v>114</v>
      </c>
      <c r="H170" s="181">
        <v>1</v>
      </c>
      <c r="I170" s="182"/>
      <c r="J170" s="183">
        <f>ROUND(I170*H170,2)</f>
        <v>0</v>
      </c>
      <c r="K170" s="179" t="s">
        <v>19</v>
      </c>
      <c r="L170" s="41"/>
      <c r="M170" s="184" t="s">
        <v>19</v>
      </c>
      <c r="N170" s="185" t="s">
        <v>47</v>
      </c>
      <c r="O170" s="66"/>
      <c r="P170" s="186">
        <f>O170*H170</f>
        <v>0</v>
      </c>
      <c r="Q170" s="186">
        <v>0</v>
      </c>
      <c r="R170" s="186">
        <f>Q170*H170</f>
        <v>0</v>
      </c>
      <c r="S170" s="186">
        <v>0</v>
      </c>
      <c r="T170" s="187">
        <f>S170*H170</f>
        <v>0</v>
      </c>
      <c r="U170" s="36"/>
      <c r="V170" s="36"/>
      <c r="W170" s="36"/>
      <c r="X170" s="36"/>
      <c r="Y170" s="36"/>
      <c r="Z170" s="36"/>
      <c r="AA170" s="36"/>
      <c r="AB170" s="36"/>
      <c r="AC170" s="36"/>
      <c r="AD170" s="36"/>
      <c r="AE170" s="36"/>
      <c r="AR170" s="188" t="s">
        <v>137</v>
      </c>
      <c r="AT170" s="188" t="s">
        <v>261</v>
      </c>
      <c r="AU170" s="188" t="s">
        <v>86</v>
      </c>
      <c r="AY170" s="19" t="s">
        <v>259</v>
      </c>
      <c r="BE170" s="189">
        <f>IF(N170="základní",J170,0)</f>
        <v>0</v>
      </c>
      <c r="BF170" s="189">
        <f>IF(N170="snížená",J170,0)</f>
        <v>0</v>
      </c>
      <c r="BG170" s="189">
        <f>IF(N170="zákl. přenesená",J170,0)</f>
        <v>0</v>
      </c>
      <c r="BH170" s="189">
        <f>IF(N170="sníž. přenesená",J170,0)</f>
        <v>0</v>
      </c>
      <c r="BI170" s="189">
        <f>IF(N170="nulová",J170,0)</f>
        <v>0</v>
      </c>
      <c r="BJ170" s="19" t="s">
        <v>84</v>
      </c>
      <c r="BK170" s="189">
        <f>ROUND(I170*H170,2)</f>
        <v>0</v>
      </c>
      <c r="BL170" s="19" t="s">
        <v>137</v>
      </c>
      <c r="BM170" s="188" t="s">
        <v>369</v>
      </c>
    </row>
    <row r="171" spans="1:47" s="2" customFormat="1" ht="11.25">
      <c r="A171" s="36"/>
      <c r="B171" s="37"/>
      <c r="C171" s="38"/>
      <c r="D171" s="190" t="s">
        <v>266</v>
      </c>
      <c r="E171" s="38"/>
      <c r="F171" s="191" t="s">
        <v>364</v>
      </c>
      <c r="G171" s="38"/>
      <c r="H171" s="38"/>
      <c r="I171" s="192"/>
      <c r="J171" s="38"/>
      <c r="K171" s="38"/>
      <c r="L171" s="41"/>
      <c r="M171" s="193"/>
      <c r="N171" s="194"/>
      <c r="O171" s="66"/>
      <c r="P171" s="66"/>
      <c r="Q171" s="66"/>
      <c r="R171" s="66"/>
      <c r="S171" s="66"/>
      <c r="T171" s="67"/>
      <c r="U171" s="36"/>
      <c r="V171" s="36"/>
      <c r="W171" s="36"/>
      <c r="X171" s="36"/>
      <c r="Y171" s="36"/>
      <c r="Z171" s="36"/>
      <c r="AA171" s="36"/>
      <c r="AB171" s="36"/>
      <c r="AC171" s="36"/>
      <c r="AD171" s="36"/>
      <c r="AE171" s="36"/>
      <c r="AT171" s="19" t="s">
        <v>266</v>
      </c>
      <c r="AU171" s="19" t="s">
        <v>86</v>
      </c>
    </row>
    <row r="172" spans="2:51" s="14" customFormat="1" ht="11.25">
      <c r="B172" s="208"/>
      <c r="C172" s="209"/>
      <c r="D172" s="190" t="s">
        <v>272</v>
      </c>
      <c r="E172" s="210" t="s">
        <v>19</v>
      </c>
      <c r="F172" s="211" t="s">
        <v>122</v>
      </c>
      <c r="G172" s="209"/>
      <c r="H172" s="212">
        <v>1</v>
      </c>
      <c r="I172" s="213"/>
      <c r="J172" s="209"/>
      <c r="K172" s="209"/>
      <c r="L172" s="214"/>
      <c r="M172" s="215"/>
      <c r="N172" s="216"/>
      <c r="O172" s="216"/>
      <c r="P172" s="216"/>
      <c r="Q172" s="216"/>
      <c r="R172" s="216"/>
      <c r="S172" s="216"/>
      <c r="T172" s="217"/>
      <c r="AT172" s="218" t="s">
        <v>272</v>
      </c>
      <c r="AU172" s="218" t="s">
        <v>86</v>
      </c>
      <c r="AV172" s="14" t="s">
        <v>86</v>
      </c>
      <c r="AW172" s="14" t="s">
        <v>37</v>
      </c>
      <c r="AX172" s="14" t="s">
        <v>84</v>
      </c>
      <c r="AY172" s="218" t="s">
        <v>259</v>
      </c>
    </row>
    <row r="173" spans="1:65" s="2" customFormat="1" ht="16.5" customHeight="1">
      <c r="A173" s="36"/>
      <c r="B173" s="37"/>
      <c r="C173" s="177" t="s">
        <v>370</v>
      </c>
      <c r="D173" s="177" t="s">
        <v>261</v>
      </c>
      <c r="E173" s="178" t="s">
        <v>371</v>
      </c>
      <c r="F173" s="179" t="s">
        <v>372</v>
      </c>
      <c r="G173" s="180" t="s">
        <v>103</v>
      </c>
      <c r="H173" s="181">
        <v>1.05</v>
      </c>
      <c r="I173" s="182"/>
      <c r="J173" s="183">
        <f>ROUND(I173*H173,2)</f>
        <v>0</v>
      </c>
      <c r="K173" s="179" t="s">
        <v>264</v>
      </c>
      <c r="L173" s="41"/>
      <c r="M173" s="184" t="s">
        <v>19</v>
      </c>
      <c r="N173" s="185" t="s">
        <v>47</v>
      </c>
      <c r="O173" s="66"/>
      <c r="P173" s="186">
        <f>O173*H173</f>
        <v>0</v>
      </c>
      <c r="Q173" s="186">
        <v>0</v>
      </c>
      <c r="R173" s="186">
        <f>Q173*H173</f>
        <v>0</v>
      </c>
      <c r="S173" s="186">
        <v>0</v>
      </c>
      <c r="T173" s="187">
        <f>S173*H173</f>
        <v>0</v>
      </c>
      <c r="U173" s="36"/>
      <c r="V173" s="36"/>
      <c r="W173" s="36"/>
      <c r="X173" s="36"/>
      <c r="Y173" s="36"/>
      <c r="Z173" s="36"/>
      <c r="AA173" s="36"/>
      <c r="AB173" s="36"/>
      <c r="AC173" s="36"/>
      <c r="AD173" s="36"/>
      <c r="AE173" s="36"/>
      <c r="AR173" s="188" t="s">
        <v>137</v>
      </c>
      <c r="AT173" s="188" t="s">
        <v>261</v>
      </c>
      <c r="AU173" s="188" t="s">
        <v>86</v>
      </c>
      <c r="AY173" s="19" t="s">
        <v>259</v>
      </c>
      <c r="BE173" s="189">
        <f>IF(N173="základní",J173,0)</f>
        <v>0</v>
      </c>
      <c r="BF173" s="189">
        <f>IF(N173="snížená",J173,0)</f>
        <v>0</v>
      </c>
      <c r="BG173" s="189">
        <f>IF(N173="zákl. přenesená",J173,0)</f>
        <v>0</v>
      </c>
      <c r="BH173" s="189">
        <f>IF(N173="sníž. přenesená",J173,0)</f>
        <v>0</v>
      </c>
      <c r="BI173" s="189">
        <f>IF(N173="nulová",J173,0)</f>
        <v>0</v>
      </c>
      <c r="BJ173" s="19" t="s">
        <v>84</v>
      </c>
      <c r="BK173" s="189">
        <f>ROUND(I173*H173,2)</f>
        <v>0</v>
      </c>
      <c r="BL173" s="19" t="s">
        <v>137</v>
      </c>
      <c r="BM173" s="188" t="s">
        <v>373</v>
      </c>
    </row>
    <row r="174" spans="1:47" s="2" customFormat="1" ht="11.25">
      <c r="A174" s="36"/>
      <c r="B174" s="37"/>
      <c r="C174" s="38"/>
      <c r="D174" s="190" t="s">
        <v>266</v>
      </c>
      <c r="E174" s="38"/>
      <c r="F174" s="191" t="s">
        <v>374</v>
      </c>
      <c r="G174" s="38"/>
      <c r="H174" s="38"/>
      <c r="I174" s="192"/>
      <c r="J174" s="38"/>
      <c r="K174" s="38"/>
      <c r="L174" s="41"/>
      <c r="M174" s="193"/>
      <c r="N174" s="194"/>
      <c r="O174" s="66"/>
      <c r="P174" s="66"/>
      <c r="Q174" s="66"/>
      <c r="R174" s="66"/>
      <c r="S174" s="66"/>
      <c r="T174" s="67"/>
      <c r="U174" s="36"/>
      <c r="V174" s="36"/>
      <c r="W174" s="36"/>
      <c r="X174" s="36"/>
      <c r="Y174" s="36"/>
      <c r="Z174" s="36"/>
      <c r="AA174" s="36"/>
      <c r="AB174" s="36"/>
      <c r="AC174" s="36"/>
      <c r="AD174" s="36"/>
      <c r="AE174" s="36"/>
      <c r="AT174" s="19" t="s">
        <v>266</v>
      </c>
      <c r="AU174" s="19" t="s">
        <v>86</v>
      </c>
    </row>
    <row r="175" spans="1:47" s="2" customFormat="1" ht="11.25">
      <c r="A175" s="36"/>
      <c r="B175" s="37"/>
      <c r="C175" s="38"/>
      <c r="D175" s="195" t="s">
        <v>268</v>
      </c>
      <c r="E175" s="38"/>
      <c r="F175" s="196" t="s">
        <v>375</v>
      </c>
      <c r="G175" s="38"/>
      <c r="H175" s="38"/>
      <c r="I175" s="192"/>
      <c r="J175" s="38"/>
      <c r="K175" s="38"/>
      <c r="L175" s="41"/>
      <c r="M175" s="193"/>
      <c r="N175" s="194"/>
      <c r="O175" s="66"/>
      <c r="P175" s="66"/>
      <c r="Q175" s="66"/>
      <c r="R175" s="66"/>
      <c r="S175" s="66"/>
      <c r="T175" s="67"/>
      <c r="U175" s="36"/>
      <c r="V175" s="36"/>
      <c r="W175" s="36"/>
      <c r="X175" s="36"/>
      <c r="Y175" s="36"/>
      <c r="Z175" s="36"/>
      <c r="AA175" s="36"/>
      <c r="AB175" s="36"/>
      <c r="AC175" s="36"/>
      <c r="AD175" s="36"/>
      <c r="AE175" s="36"/>
      <c r="AT175" s="19" t="s">
        <v>268</v>
      </c>
      <c r="AU175" s="19" t="s">
        <v>86</v>
      </c>
    </row>
    <row r="176" spans="2:51" s="14" customFormat="1" ht="11.25">
      <c r="B176" s="208"/>
      <c r="C176" s="209"/>
      <c r="D176" s="190" t="s">
        <v>272</v>
      </c>
      <c r="E176" s="210" t="s">
        <v>19</v>
      </c>
      <c r="F176" s="211" t="s">
        <v>376</v>
      </c>
      <c r="G176" s="209"/>
      <c r="H176" s="212">
        <v>1.05</v>
      </c>
      <c r="I176" s="213"/>
      <c r="J176" s="209"/>
      <c r="K176" s="209"/>
      <c r="L176" s="214"/>
      <c r="M176" s="215"/>
      <c r="N176" s="216"/>
      <c r="O176" s="216"/>
      <c r="P176" s="216"/>
      <c r="Q176" s="216"/>
      <c r="R176" s="216"/>
      <c r="S176" s="216"/>
      <c r="T176" s="217"/>
      <c r="AT176" s="218" t="s">
        <v>272</v>
      </c>
      <c r="AU176" s="218" t="s">
        <v>86</v>
      </c>
      <c r="AV176" s="14" t="s">
        <v>86</v>
      </c>
      <c r="AW176" s="14" t="s">
        <v>37</v>
      </c>
      <c r="AX176" s="14" t="s">
        <v>84</v>
      </c>
      <c r="AY176" s="218" t="s">
        <v>259</v>
      </c>
    </row>
    <row r="177" spans="1:65" s="2" customFormat="1" ht="21.75" customHeight="1">
      <c r="A177" s="36"/>
      <c r="B177" s="37"/>
      <c r="C177" s="177" t="s">
        <v>377</v>
      </c>
      <c r="D177" s="177" t="s">
        <v>261</v>
      </c>
      <c r="E177" s="178" t="s">
        <v>378</v>
      </c>
      <c r="F177" s="179" t="s">
        <v>379</v>
      </c>
      <c r="G177" s="180" t="s">
        <v>114</v>
      </c>
      <c r="H177" s="181">
        <v>45</v>
      </c>
      <c r="I177" s="182"/>
      <c r="J177" s="183">
        <f>ROUND(I177*H177,2)</f>
        <v>0</v>
      </c>
      <c r="K177" s="179" t="s">
        <v>264</v>
      </c>
      <c r="L177" s="41"/>
      <c r="M177" s="184" t="s">
        <v>19</v>
      </c>
      <c r="N177" s="185" t="s">
        <v>47</v>
      </c>
      <c r="O177" s="66"/>
      <c r="P177" s="186">
        <f>O177*H177</f>
        <v>0</v>
      </c>
      <c r="Q177" s="186">
        <v>0</v>
      </c>
      <c r="R177" s="186">
        <f>Q177*H177</f>
        <v>0</v>
      </c>
      <c r="S177" s="186">
        <v>0</v>
      </c>
      <c r="T177" s="187">
        <f>S177*H177</f>
        <v>0</v>
      </c>
      <c r="U177" s="36"/>
      <c r="V177" s="36"/>
      <c r="W177" s="36"/>
      <c r="X177" s="36"/>
      <c r="Y177" s="36"/>
      <c r="Z177" s="36"/>
      <c r="AA177" s="36"/>
      <c r="AB177" s="36"/>
      <c r="AC177" s="36"/>
      <c r="AD177" s="36"/>
      <c r="AE177" s="36"/>
      <c r="AR177" s="188" t="s">
        <v>137</v>
      </c>
      <c r="AT177" s="188" t="s">
        <v>261</v>
      </c>
      <c r="AU177" s="188" t="s">
        <v>86</v>
      </c>
      <c r="AY177" s="19" t="s">
        <v>259</v>
      </c>
      <c r="BE177" s="189">
        <f>IF(N177="základní",J177,0)</f>
        <v>0</v>
      </c>
      <c r="BF177" s="189">
        <f>IF(N177="snížená",J177,0)</f>
        <v>0</v>
      </c>
      <c r="BG177" s="189">
        <f>IF(N177="zákl. přenesená",J177,0)</f>
        <v>0</v>
      </c>
      <c r="BH177" s="189">
        <f>IF(N177="sníž. přenesená",J177,0)</f>
        <v>0</v>
      </c>
      <c r="BI177" s="189">
        <f>IF(N177="nulová",J177,0)</f>
        <v>0</v>
      </c>
      <c r="BJ177" s="19" t="s">
        <v>84</v>
      </c>
      <c r="BK177" s="189">
        <f>ROUND(I177*H177,2)</f>
        <v>0</v>
      </c>
      <c r="BL177" s="19" t="s">
        <v>137</v>
      </c>
      <c r="BM177" s="188" t="s">
        <v>380</v>
      </c>
    </row>
    <row r="178" spans="1:47" s="2" customFormat="1" ht="11.25">
      <c r="A178" s="36"/>
      <c r="B178" s="37"/>
      <c r="C178" s="38"/>
      <c r="D178" s="190" t="s">
        <v>266</v>
      </c>
      <c r="E178" s="38"/>
      <c r="F178" s="191" t="s">
        <v>381</v>
      </c>
      <c r="G178" s="38"/>
      <c r="H178" s="38"/>
      <c r="I178" s="192"/>
      <c r="J178" s="38"/>
      <c r="K178" s="38"/>
      <c r="L178" s="41"/>
      <c r="M178" s="193"/>
      <c r="N178" s="194"/>
      <c r="O178" s="66"/>
      <c r="P178" s="66"/>
      <c r="Q178" s="66"/>
      <c r="R178" s="66"/>
      <c r="S178" s="66"/>
      <c r="T178" s="67"/>
      <c r="U178" s="36"/>
      <c r="V178" s="36"/>
      <c r="W178" s="36"/>
      <c r="X178" s="36"/>
      <c r="Y178" s="36"/>
      <c r="Z178" s="36"/>
      <c r="AA178" s="36"/>
      <c r="AB178" s="36"/>
      <c r="AC178" s="36"/>
      <c r="AD178" s="36"/>
      <c r="AE178" s="36"/>
      <c r="AT178" s="19" t="s">
        <v>266</v>
      </c>
      <c r="AU178" s="19" t="s">
        <v>86</v>
      </c>
    </row>
    <row r="179" spans="1:47" s="2" customFormat="1" ht="11.25">
      <c r="A179" s="36"/>
      <c r="B179" s="37"/>
      <c r="C179" s="38"/>
      <c r="D179" s="195" t="s">
        <v>268</v>
      </c>
      <c r="E179" s="38"/>
      <c r="F179" s="196" t="s">
        <v>382</v>
      </c>
      <c r="G179" s="38"/>
      <c r="H179" s="38"/>
      <c r="I179" s="192"/>
      <c r="J179" s="38"/>
      <c r="K179" s="38"/>
      <c r="L179" s="41"/>
      <c r="M179" s="193"/>
      <c r="N179" s="194"/>
      <c r="O179" s="66"/>
      <c r="P179" s="66"/>
      <c r="Q179" s="66"/>
      <c r="R179" s="66"/>
      <c r="S179" s="66"/>
      <c r="T179" s="67"/>
      <c r="U179" s="36"/>
      <c r="V179" s="36"/>
      <c r="W179" s="36"/>
      <c r="X179" s="36"/>
      <c r="Y179" s="36"/>
      <c r="Z179" s="36"/>
      <c r="AA179" s="36"/>
      <c r="AB179" s="36"/>
      <c r="AC179" s="36"/>
      <c r="AD179" s="36"/>
      <c r="AE179" s="36"/>
      <c r="AT179" s="19" t="s">
        <v>268</v>
      </c>
      <c r="AU179" s="19" t="s">
        <v>86</v>
      </c>
    </row>
    <row r="180" spans="1:47" s="2" customFormat="1" ht="136.5">
      <c r="A180" s="36"/>
      <c r="B180" s="37"/>
      <c r="C180" s="38"/>
      <c r="D180" s="190" t="s">
        <v>270</v>
      </c>
      <c r="E180" s="38"/>
      <c r="F180" s="197" t="s">
        <v>383</v>
      </c>
      <c r="G180" s="38"/>
      <c r="H180" s="38"/>
      <c r="I180" s="192"/>
      <c r="J180" s="38"/>
      <c r="K180" s="38"/>
      <c r="L180" s="41"/>
      <c r="M180" s="193"/>
      <c r="N180" s="194"/>
      <c r="O180" s="66"/>
      <c r="P180" s="66"/>
      <c r="Q180" s="66"/>
      <c r="R180" s="66"/>
      <c r="S180" s="66"/>
      <c r="T180" s="67"/>
      <c r="U180" s="36"/>
      <c r="V180" s="36"/>
      <c r="W180" s="36"/>
      <c r="X180" s="36"/>
      <c r="Y180" s="36"/>
      <c r="Z180" s="36"/>
      <c r="AA180" s="36"/>
      <c r="AB180" s="36"/>
      <c r="AC180" s="36"/>
      <c r="AD180" s="36"/>
      <c r="AE180" s="36"/>
      <c r="AT180" s="19" t="s">
        <v>270</v>
      </c>
      <c r="AU180" s="19" t="s">
        <v>86</v>
      </c>
    </row>
    <row r="181" spans="2:51" s="14" customFormat="1" ht="11.25">
      <c r="B181" s="208"/>
      <c r="C181" s="209"/>
      <c r="D181" s="190" t="s">
        <v>272</v>
      </c>
      <c r="E181" s="210" t="s">
        <v>160</v>
      </c>
      <c r="F181" s="211" t="s">
        <v>384</v>
      </c>
      <c r="G181" s="209"/>
      <c r="H181" s="212">
        <v>45</v>
      </c>
      <c r="I181" s="213"/>
      <c r="J181" s="209"/>
      <c r="K181" s="209"/>
      <c r="L181" s="214"/>
      <c r="M181" s="215"/>
      <c r="N181" s="216"/>
      <c r="O181" s="216"/>
      <c r="P181" s="216"/>
      <c r="Q181" s="216"/>
      <c r="R181" s="216"/>
      <c r="S181" s="216"/>
      <c r="T181" s="217"/>
      <c r="AT181" s="218" t="s">
        <v>272</v>
      </c>
      <c r="AU181" s="218" t="s">
        <v>86</v>
      </c>
      <c r="AV181" s="14" t="s">
        <v>86</v>
      </c>
      <c r="AW181" s="14" t="s">
        <v>37</v>
      </c>
      <c r="AX181" s="14" t="s">
        <v>84</v>
      </c>
      <c r="AY181" s="218" t="s">
        <v>259</v>
      </c>
    </row>
    <row r="182" spans="1:65" s="2" customFormat="1" ht="21.75" customHeight="1">
      <c r="A182" s="36"/>
      <c r="B182" s="37"/>
      <c r="C182" s="177" t="s">
        <v>385</v>
      </c>
      <c r="D182" s="177" t="s">
        <v>261</v>
      </c>
      <c r="E182" s="178" t="s">
        <v>386</v>
      </c>
      <c r="F182" s="179" t="s">
        <v>387</v>
      </c>
      <c r="G182" s="180" t="s">
        <v>114</v>
      </c>
      <c r="H182" s="181">
        <v>12</v>
      </c>
      <c r="I182" s="182"/>
      <c r="J182" s="183">
        <f>ROUND(I182*H182,2)</f>
        <v>0</v>
      </c>
      <c r="K182" s="179" t="s">
        <v>264</v>
      </c>
      <c r="L182" s="41"/>
      <c r="M182" s="184" t="s">
        <v>19</v>
      </c>
      <c r="N182" s="185" t="s">
        <v>47</v>
      </c>
      <c r="O182" s="66"/>
      <c r="P182" s="186">
        <f>O182*H182</f>
        <v>0</v>
      </c>
      <c r="Q182" s="186">
        <v>0</v>
      </c>
      <c r="R182" s="186">
        <f>Q182*H182</f>
        <v>0</v>
      </c>
      <c r="S182" s="186">
        <v>0</v>
      </c>
      <c r="T182" s="187">
        <f>S182*H182</f>
        <v>0</v>
      </c>
      <c r="U182" s="36"/>
      <c r="V182" s="36"/>
      <c r="W182" s="36"/>
      <c r="X182" s="36"/>
      <c r="Y182" s="36"/>
      <c r="Z182" s="36"/>
      <c r="AA182" s="36"/>
      <c r="AB182" s="36"/>
      <c r="AC182" s="36"/>
      <c r="AD182" s="36"/>
      <c r="AE182" s="36"/>
      <c r="AR182" s="188" t="s">
        <v>137</v>
      </c>
      <c r="AT182" s="188" t="s">
        <v>261</v>
      </c>
      <c r="AU182" s="188" t="s">
        <v>86</v>
      </c>
      <c r="AY182" s="19" t="s">
        <v>259</v>
      </c>
      <c r="BE182" s="189">
        <f>IF(N182="základní",J182,0)</f>
        <v>0</v>
      </c>
      <c r="BF182" s="189">
        <f>IF(N182="snížená",J182,0)</f>
        <v>0</v>
      </c>
      <c r="BG182" s="189">
        <f>IF(N182="zákl. přenesená",J182,0)</f>
        <v>0</v>
      </c>
      <c r="BH182" s="189">
        <f>IF(N182="sníž. přenesená",J182,0)</f>
        <v>0</v>
      </c>
      <c r="BI182" s="189">
        <f>IF(N182="nulová",J182,0)</f>
        <v>0</v>
      </c>
      <c r="BJ182" s="19" t="s">
        <v>84</v>
      </c>
      <c r="BK182" s="189">
        <f>ROUND(I182*H182,2)</f>
        <v>0</v>
      </c>
      <c r="BL182" s="19" t="s">
        <v>137</v>
      </c>
      <c r="BM182" s="188" t="s">
        <v>388</v>
      </c>
    </row>
    <row r="183" spans="1:47" s="2" customFormat="1" ht="11.25">
      <c r="A183" s="36"/>
      <c r="B183" s="37"/>
      <c r="C183" s="38"/>
      <c r="D183" s="190" t="s">
        <v>266</v>
      </c>
      <c r="E183" s="38"/>
      <c r="F183" s="191" t="s">
        <v>389</v>
      </c>
      <c r="G183" s="38"/>
      <c r="H183" s="38"/>
      <c r="I183" s="192"/>
      <c r="J183" s="38"/>
      <c r="K183" s="38"/>
      <c r="L183" s="41"/>
      <c r="M183" s="193"/>
      <c r="N183" s="194"/>
      <c r="O183" s="66"/>
      <c r="P183" s="66"/>
      <c r="Q183" s="66"/>
      <c r="R183" s="66"/>
      <c r="S183" s="66"/>
      <c r="T183" s="67"/>
      <c r="U183" s="36"/>
      <c r="V183" s="36"/>
      <c r="W183" s="36"/>
      <c r="X183" s="36"/>
      <c r="Y183" s="36"/>
      <c r="Z183" s="36"/>
      <c r="AA183" s="36"/>
      <c r="AB183" s="36"/>
      <c r="AC183" s="36"/>
      <c r="AD183" s="36"/>
      <c r="AE183" s="36"/>
      <c r="AT183" s="19" t="s">
        <v>266</v>
      </c>
      <c r="AU183" s="19" t="s">
        <v>86</v>
      </c>
    </row>
    <row r="184" spans="1:47" s="2" customFormat="1" ht="11.25">
      <c r="A184" s="36"/>
      <c r="B184" s="37"/>
      <c r="C184" s="38"/>
      <c r="D184" s="195" t="s">
        <v>268</v>
      </c>
      <c r="E184" s="38"/>
      <c r="F184" s="196" t="s">
        <v>390</v>
      </c>
      <c r="G184" s="38"/>
      <c r="H184" s="38"/>
      <c r="I184" s="192"/>
      <c r="J184" s="38"/>
      <c r="K184" s="38"/>
      <c r="L184" s="41"/>
      <c r="M184" s="193"/>
      <c r="N184" s="194"/>
      <c r="O184" s="66"/>
      <c r="P184" s="66"/>
      <c r="Q184" s="66"/>
      <c r="R184" s="66"/>
      <c r="S184" s="66"/>
      <c r="T184" s="67"/>
      <c r="U184" s="36"/>
      <c r="V184" s="36"/>
      <c r="W184" s="36"/>
      <c r="X184" s="36"/>
      <c r="Y184" s="36"/>
      <c r="Z184" s="36"/>
      <c r="AA184" s="36"/>
      <c r="AB184" s="36"/>
      <c r="AC184" s="36"/>
      <c r="AD184" s="36"/>
      <c r="AE184" s="36"/>
      <c r="AT184" s="19" t="s">
        <v>268</v>
      </c>
      <c r="AU184" s="19" t="s">
        <v>86</v>
      </c>
    </row>
    <row r="185" spans="1:47" s="2" customFormat="1" ht="136.5">
      <c r="A185" s="36"/>
      <c r="B185" s="37"/>
      <c r="C185" s="38"/>
      <c r="D185" s="190" t="s">
        <v>270</v>
      </c>
      <c r="E185" s="38"/>
      <c r="F185" s="197" t="s">
        <v>383</v>
      </c>
      <c r="G185" s="38"/>
      <c r="H185" s="38"/>
      <c r="I185" s="192"/>
      <c r="J185" s="38"/>
      <c r="K185" s="38"/>
      <c r="L185" s="41"/>
      <c r="M185" s="193"/>
      <c r="N185" s="194"/>
      <c r="O185" s="66"/>
      <c r="P185" s="66"/>
      <c r="Q185" s="66"/>
      <c r="R185" s="66"/>
      <c r="S185" s="66"/>
      <c r="T185" s="67"/>
      <c r="U185" s="36"/>
      <c r="V185" s="36"/>
      <c r="W185" s="36"/>
      <c r="X185" s="36"/>
      <c r="Y185" s="36"/>
      <c r="Z185" s="36"/>
      <c r="AA185" s="36"/>
      <c r="AB185" s="36"/>
      <c r="AC185" s="36"/>
      <c r="AD185" s="36"/>
      <c r="AE185" s="36"/>
      <c r="AT185" s="19" t="s">
        <v>270</v>
      </c>
      <c r="AU185" s="19" t="s">
        <v>86</v>
      </c>
    </row>
    <row r="186" spans="2:51" s="14" customFormat="1" ht="11.25">
      <c r="B186" s="208"/>
      <c r="C186" s="209"/>
      <c r="D186" s="190" t="s">
        <v>272</v>
      </c>
      <c r="E186" s="210" t="s">
        <v>163</v>
      </c>
      <c r="F186" s="211" t="s">
        <v>391</v>
      </c>
      <c r="G186" s="209"/>
      <c r="H186" s="212">
        <v>12</v>
      </c>
      <c r="I186" s="213"/>
      <c r="J186" s="209"/>
      <c r="K186" s="209"/>
      <c r="L186" s="214"/>
      <c r="M186" s="215"/>
      <c r="N186" s="216"/>
      <c r="O186" s="216"/>
      <c r="P186" s="216"/>
      <c r="Q186" s="216"/>
      <c r="R186" s="216"/>
      <c r="S186" s="216"/>
      <c r="T186" s="217"/>
      <c r="AT186" s="218" t="s">
        <v>272</v>
      </c>
      <c r="AU186" s="218" t="s">
        <v>86</v>
      </c>
      <c r="AV186" s="14" t="s">
        <v>86</v>
      </c>
      <c r="AW186" s="14" t="s">
        <v>37</v>
      </c>
      <c r="AX186" s="14" t="s">
        <v>84</v>
      </c>
      <c r="AY186" s="218" t="s">
        <v>259</v>
      </c>
    </row>
    <row r="187" spans="1:65" s="2" customFormat="1" ht="21.75" customHeight="1">
      <c r="A187" s="36"/>
      <c r="B187" s="37"/>
      <c r="C187" s="177" t="s">
        <v>392</v>
      </c>
      <c r="D187" s="177" t="s">
        <v>261</v>
      </c>
      <c r="E187" s="178" t="s">
        <v>393</v>
      </c>
      <c r="F187" s="179" t="s">
        <v>394</v>
      </c>
      <c r="G187" s="180" t="s">
        <v>114</v>
      </c>
      <c r="H187" s="181">
        <v>4</v>
      </c>
      <c r="I187" s="182"/>
      <c r="J187" s="183">
        <f>ROUND(I187*H187,2)</f>
        <v>0</v>
      </c>
      <c r="K187" s="179" t="s">
        <v>264</v>
      </c>
      <c r="L187" s="41"/>
      <c r="M187" s="184" t="s">
        <v>19</v>
      </c>
      <c r="N187" s="185" t="s">
        <v>47</v>
      </c>
      <c r="O187" s="66"/>
      <c r="P187" s="186">
        <f>O187*H187</f>
        <v>0</v>
      </c>
      <c r="Q187" s="186">
        <v>0</v>
      </c>
      <c r="R187" s="186">
        <f>Q187*H187</f>
        <v>0</v>
      </c>
      <c r="S187" s="186">
        <v>0</v>
      </c>
      <c r="T187" s="187">
        <f>S187*H187</f>
        <v>0</v>
      </c>
      <c r="U187" s="36"/>
      <c r="V187" s="36"/>
      <c r="W187" s="36"/>
      <c r="X187" s="36"/>
      <c r="Y187" s="36"/>
      <c r="Z187" s="36"/>
      <c r="AA187" s="36"/>
      <c r="AB187" s="36"/>
      <c r="AC187" s="36"/>
      <c r="AD187" s="36"/>
      <c r="AE187" s="36"/>
      <c r="AR187" s="188" t="s">
        <v>137</v>
      </c>
      <c r="AT187" s="188" t="s">
        <v>261</v>
      </c>
      <c r="AU187" s="188" t="s">
        <v>86</v>
      </c>
      <c r="AY187" s="19" t="s">
        <v>259</v>
      </c>
      <c r="BE187" s="189">
        <f>IF(N187="základní",J187,0)</f>
        <v>0</v>
      </c>
      <c r="BF187" s="189">
        <f>IF(N187="snížená",J187,0)</f>
        <v>0</v>
      </c>
      <c r="BG187" s="189">
        <f>IF(N187="zákl. přenesená",J187,0)</f>
        <v>0</v>
      </c>
      <c r="BH187" s="189">
        <f>IF(N187="sníž. přenesená",J187,0)</f>
        <v>0</v>
      </c>
      <c r="BI187" s="189">
        <f>IF(N187="nulová",J187,0)</f>
        <v>0</v>
      </c>
      <c r="BJ187" s="19" t="s">
        <v>84</v>
      </c>
      <c r="BK187" s="189">
        <f>ROUND(I187*H187,2)</f>
        <v>0</v>
      </c>
      <c r="BL187" s="19" t="s">
        <v>137</v>
      </c>
      <c r="BM187" s="188" t="s">
        <v>395</v>
      </c>
    </row>
    <row r="188" spans="1:47" s="2" customFormat="1" ht="11.25">
      <c r="A188" s="36"/>
      <c r="B188" s="37"/>
      <c r="C188" s="38"/>
      <c r="D188" s="190" t="s">
        <v>266</v>
      </c>
      <c r="E188" s="38"/>
      <c r="F188" s="191" t="s">
        <v>396</v>
      </c>
      <c r="G188" s="38"/>
      <c r="H188" s="38"/>
      <c r="I188" s="192"/>
      <c r="J188" s="38"/>
      <c r="K188" s="38"/>
      <c r="L188" s="41"/>
      <c r="M188" s="193"/>
      <c r="N188" s="194"/>
      <c r="O188" s="66"/>
      <c r="P188" s="66"/>
      <c r="Q188" s="66"/>
      <c r="R188" s="66"/>
      <c r="S188" s="66"/>
      <c r="T188" s="67"/>
      <c r="U188" s="36"/>
      <c r="V188" s="36"/>
      <c r="W188" s="36"/>
      <c r="X188" s="36"/>
      <c r="Y188" s="36"/>
      <c r="Z188" s="36"/>
      <c r="AA188" s="36"/>
      <c r="AB188" s="36"/>
      <c r="AC188" s="36"/>
      <c r="AD188" s="36"/>
      <c r="AE188" s="36"/>
      <c r="AT188" s="19" t="s">
        <v>266</v>
      </c>
      <c r="AU188" s="19" t="s">
        <v>86</v>
      </c>
    </row>
    <row r="189" spans="1:47" s="2" customFormat="1" ht="11.25">
      <c r="A189" s="36"/>
      <c r="B189" s="37"/>
      <c r="C189" s="38"/>
      <c r="D189" s="195" t="s">
        <v>268</v>
      </c>
      <c r="E189" s="38"/>
      <c r="F189" s="196" t="s">
        <v>397</v>
      </c>
      <c r="G189" s="38"/>
      <c r="H189" s="38"/>
      <c r="I189" s="192"/>
      <c r="J189" s="38"/>
      <c r="K189" s="38"/>
      <c r="L189" s="41"/>
      <c r="M189" s="193"/>
      <c r="N189" s="194"/>
      <c r="O189" s="66"/>
      <c r="P189" s="66"/>
      <c r="Q189" s="66"/>
      <c r="R189" s="66"/>
      <c r="S189" s="66"/>
      <c r="T189" s="67"/>
      <c r="U189" s="36"/>
      <c r="V189" s="36"/>
      <c r="W189" s="36"/>
      <c r="X189" s="36"/>
      <c r="Y189" s="36"/>
      <c r="Z189" s="36"/>
      <c r="AA189" s="36"/>
      <c r="AB189" s="36"/>
      <c r="AC189" s="36"/>
      <c r="AD189" s="36"/>
      <c r="AE189" s="36"/>
      <c r="AT189" s="19" t="s">
        <v>268</v>
      </c>
      <c r="AU189" s="19" t="s">
        <v>86</v>
      </c>
    </row>
    <row r="190" spans="1:47" s="2" customFormat="1" ht="136.5">
      <c r="A190" s="36"/>
      <c r="B190" s="37"/>
      <c r="C190" s="38"/>
      <c r="D190" s="190" t="s">
        <v>270</v>
      </c>
      <c r="E190" s="38"/>
      <c r="F190" s="197" t="s">
        <v>383</v>
      </c>
      <c r="G190" s="38"/>
      <c r="H190" s="38"/>
      <c r="I190" s="192"/>
      <c r="J190" s="38"/>
      <c r="K190" s="38"/>
      <c r="L190" s="41"/>
      <c r="M190" s="193"/>
      <c r="N190" s="194"/>
      <c r="O190" s="66"/>
      <c r="P190" s="66"/>
      <c r="Q190" s="66"/>
      <c r="R190" s="66"/>
      <c r="S190" s="66"/>
      <c r="T190" s="67"/>
      <c r="U190" s="36"/>
      <c r="V190" s="36"/>
      <c r="W190" s="36"/>
      <c r="X190" s="36"/>
      <c r="Y190" s="36"/>
      <c r="Z190" s="36"/>
      <c r="AA190" s="36"/>
      <c r="AB190" s="36"/>
      <c r="AC190" s="36"/>
      <c r="AD190" s="36"/>
      <c r="AE190" s="36"/>
      <c r="AT190" s="19" t="s">
        <v>270</v>
      </c>
      <c r="AU190" s="19" t="s">
        <v>86</v>
      </c>
    </row>
    <row r="191" spans="2:51" s="14" customFormat="1" ht="11.25">
      <c r="B191" s="208"/>
      <c r="C191" s="209"/>
      <c r="D191" s="190" t="s">
        <v>272</v>
      </c>
      <c r="E191" s="210" t="s">
        <v>166</v>
      </c>
      <c r="F191" s="211" t="s">
        <v>398</v>
      </c>
      <c r="G191" s="209"/>
      <c r="H191" s="212">
        <v>4</v>
      </c>
      <c r="I191" s="213"/>
      <c r="J191" s="209"/>
      <c r="K191" s="209"/>
      <c r="L191" s="214"/>
      <c r="M191" s="215"/>
      <c r="N191" s="216"/>
      <c r="O191" s="216"/>
      <c r="P191" s="216"/>
      <c r="Q191" s="216"/>
      <c r="R191" s="216"/>
      <c r="S191" s="216"/>
      <c r="T191" s="217"/>
      <c r="AT191" s="218" t="s">
        <v>272</v>
      </c>
      <c r="AU191" s="218" t="s">
        <v>86</v>
      </c>
      <c r="AV191" s="14" t="s">
        <v>86</v>
      </c>
      <c r="AW191" s="14" t="s">
        <v>37</v>
      </c>
      <c r="AX191" s="14" t="s">
        <v>84</v>
      </c>
      <c r="AY191" s="218" t="s">
        <v>259</v>
      </c>
    </row>
    <row r="192" spans="1:65" s="2" customFormat="1" ht="21.75" customHeight="1">
      <c r="A192" s="36"/>
      <c r="B192" s="37"/>
      <c r="C192" s="177" t="s">
        <v>7</v>
      </c>
      <c r="D192" s="177" t="s">
        <v>261</v>
      </c>
      <c r="E192" s="178" t="s">
        <v>399</v>
      </c>
      <c r="F192" s="179" t="s">
        <v>400</v>
      </c>
      <c r="G192" s="180" t="s">
        <v>114</v>
      </c>
      <c r="H192" s="181">
        <v>6</v>
      </c>
      <c r="I192" s="182"/>
      <c r="J192" s="183">
        <f>ROUND(I192*H192,2)</f>
        <v>0</v>
      </c>
      <c r="K192" s="179" t="s">
        <v>264</v>
      </c>
      <c r="L192" s="41"/>
      <c r="M192" s="184" t="s">
        <v>19</v>
      </c>
      <c r="N192" s="185" t="s">
        <v>47</v>
      </c>
      <c r="O192" s="66"/>
      <c r="P192" s="186">
        <f>O192*H192</f>
        <v>0</v>
      </c>
      <c r="Q192" s="186">
        <v>0</v>
      </c>
      <c r="R192" s="186">
        <f>Q192*H192</f>
        <v>0</v>
      </c>
      <c r="S192" s="186">
        <v>0</v>
      </c>
      <c r="T192" s="187">
        <f>S192*H192</f>
        <v>0</v>
      </c>
      <c r="U192" s="36"/>
      <c r="V192" s="36"/>
      <c r="W192" s="36"/>
      <c r="X192" s="36"/>
      <c r="Y192" s="36"/>
      <c r="Z192" s="36"/>
      <c r="AA192" s="36"/>
      <c r="AB192" s="36"/>
      <c r="AC192" s="36"/>
      <c r="AD192" s="36"/>
      <c r="AE192" s="36"/>
      <c r="AR192" s="188" t="s">
        <v>137</v>
      </c>
      <c r="AT192" s="188" t="s">
        <v>261</v>
      </c>
      <c r="AU192" s="188" t="s">
        <v>86</v>
      </c>
      <c r="AY192" s="19" t="s">
        <v>259</v>
      </c>
      <c r="BE192" s="189">
        <f>IF(N192="základní",J192,0)</f>
        <v>0</v>
      </c>
      <c r="BF192" s="189">
        <f>IF(N192="snížená",J192,0)</f>
        <v>0</v>
      </c>
      <c r="BG192" s="189">
        <f>IF(N192="zákl. přenesená",J192,0)</f>
        <v>0</v>
      </c>
      <c r="BH192" s="189">
        <f>IF(N192="sníž. přenesená",J192,0)</f>
        <v>0</v>
      </c>
      <c r="BI192" s="189">
        <f>IF(N192="nulová",J192,0)</f>
        <v>0</v>
      </c>
      <c r="BJ192" s="19" t="s">
        <v>84</v>
      </c>
      <c r="BK192" s="189">
        <f>ROUND(I192*H192,2)</f>
        <v>0</v>
      </c>
      <c r="BL192" s="19" t="s">
        <v>137</v>
      </c>
      <c r="BM192" s="188" t="s">
        <v>401</v>
      </c>
    </row>
    <row r="193" spans="1:47" s="2" customFormat="1" ht="11.25">
      <c r="A193" s="36"/>
      <c r="B193" s="37"/>
      <c r="C193" s="38"/>
      <c r="D193" s="190" t="s">
        <v>266</v>
      </c>
      <c r="E193" s="38"/>
      <c r="F193" s="191" t="s">
        <v>402</v>
      </c>
      <c r="G193" s="38"/>
      <c r="H193" s="38"/>
      <c r="I193" s="192"/>
      <c r="J193" s="38"/>
      <c r="K193" s="38"/>
      <c r="L193" s="41"/>
      <c r="M193" s="193"/>
      <c r="N193" s="194"/>
      <c r="O193" s="66"/>
      <c r="P193" s="66"/>
      <c r="Q193" s="66"/>
      <c r="R193" s="66"/>
      <c r="S193" s="66"/>
      <c r="T193" s="67"/>
      <c r="U193" s="36"/>
      <c r="V193" s="36"/>
      <c r="W193" s="36"/>
      <c r="X193" s="36"/>
      <c r="Y193" s="36"/>
      <c r="Z193" s="36"/>
      <c r="AA193" s="36"/>
      <c r="AB193" s="36"/>
      <c r="AC193" s="36"/>
      <c r="AD193" s="36"/>
      <c r="AE193" s="36"/>
      <c r="AT193" s="19" t="s">
        <v>266</v>
      </c>
      <c r="AU193" s="19" t="s">
        <v>86</v>
      </c>
    </row>
    <row r="194" spans="1:47" s="2" customFormat="1" ht="11.25">
      <c r="A194" s="36"/>
      <c r="B194" s="37"/>
      <c r="C194" s="38"/>
      <c r="D194" s="195" t="s">
        <v>268</v>
      </c>
      <c r="E194" s="38"/>
      <c r="F194" s="196" t="s">
        <v>403</v>
      </c>
      <c r="G194" s="38"/>
      <c r="H194" s="38"/>
      <c r="I194" s="192"/>
      <c r="J194" s="38"/>
      <c r="K194" s="38"/>
      <c r="L194" s="41"/>
      <c r="M194" s="193"/>
      <c r="N194" s="194"/>
      <c r="O194" s="66"/>
      <c r="P194" s="66"/>
      <c r="Q194" s="66"/>
      <c r="R194" s="66"/>
      <c r="S194" s="66"/>
      <c r="T194" s="67"/>
      <c r="U194" s="36"/>
      <c r="V194" s="36"/>
      <c r="W194" s="36"/>
      <c r="X194" s="36"/>
      <c r="Y194" s="36"/>
      <c r="Z194" s="36"/>
      <c r="AA194" s="36"/>
      <c r="AB194" s="36"/>
      <c r="AC194" s="36"/>
      <c r="AD194" s="36"/>
      <c r="AE194" s="36"/>
      <c r="AT194" s="19" t="s">
        <v>268</v>
      </c>
      <c r="AU194" s="19" t="s">
        <v>86</v>
      </c>
    </row>
    <row r="195" spans="1:47" s="2" customFormat="1" ht="136.5">
      <c r="A195" s="36"/>
      <c r="B195" s="37"/>
      <c r="C195" s="38"/>
      <c r="D195" s="190" t="s">
        <v>270</v>
      </c>
      <c r="E195" s="38"/>
      <c r="F195" s="197" t="s">
        <v>383</v>
      </c>
      <c r="G195" s="38"/>
      <c r="H195" s="38"/>
      <c r="I195" s="192"/>
      <c r="J195" s="38"/>
      <c r="K195" s="38"/>
      <c r="L195" s="41"/>
      <c r="M195" s="193"/>
      <c r="N195" s="194"/>
      <c r="O195" s="66"/>
      <c r="P195" s="66"/>
      <c r="Q195" s="66"/>
      <c r="R195" s="66"/>
      <c r="S195" s="66"/>
      <c r="T195" s="67"/>
      <c r="U195" s="36"/>
      <c r="V195" s="36"/>
      <c r="W195" s="36"/>
      <c r="X195" s="36"/>
      <c r="Y195" s="36"/>
      <c r="Z195" s="36"/>
      <c r="AA195" s="36"/>
      <c r="AB195" s="36"/>
      <c r="AC195" s="36"/>
      <c r="AD195" s="36"/>
      <c r="AE195" s="36"/>
      <c r="AT195" s="19" t="s">
        <v>270</v>
      </c>
      <c r="AU195" s="19" t="s">
        <v>86</v>
      </c>
    </row>
    <row r="196" spans="2:51" s="14" customFormat="1" ht="11.25">
      <c r="B196" s="208"/>
      <c r="C196" s="209"/>
      <c r="D196" s="190" t="s">
        <v>272</v>
      </c>
      <c r="E196" s="210" t="s">
        <v>168</v>
      </c>
      <c r="F196" s="211" t="s">
        <v>404</v>
      </c>
      <c r="G196" s="209"/>
      <c r="H196" s="212">
        <v>6</v>
      </c>
      <c r="I196" s="213"/>
      <c r="J196" s="209"/>
      <c r="K196" s="209"/>
      <c r="L196" s="214"/>
      <c r="M196" s="215"/>
      <c r="N196" s="216"/>
      <c r="O196" s="216"/>
      <c r="P196" s="216"/>
      <c r="Q196" s="216"/>
      <c r="R196" s="216"/>
      <c r="S196" s="216"/>
      <c r="T196" s="217"/>
      <c r="AT196" s="218" t="s">
        <v>272</v>
      </c>
      <c r="AU196" s="218" t="s">
        <v>86</v>
      </c>
      <c r="AV196" s="14" t="s">
        <v>86</v>
      </c>
      <c r="AW196" s="14" t="s">
        <v>37</v>
      </c>
      <c r="AX196" s="14" t="s">
        <v>84</v>
      </c>
      <c r="AY196" s="218" t="s">
        <v>259</v>
      </c>
    </row>
    <row r="197" spans="1:65" s="2" customFormat="1" ht="21.75" customHeight="1">
      <c r="A197" s="36"/>
      <c r="B197" s="37"/>
      <c r="C197" s="177" t="s">
        <v>178</v>
      </c>
      <c r="D197" s="177" t="s">
        <v>261</v>
      </c>
      <c r="E197" s="178" t="s">
        <v>405</v>
      </c>
      <c r="F197" s="179" t="s">
        <v>406</v>
      </c>
      <c r="G197" s="180" t="s">
        <v>114</v>
      </c>
      <c r="H197" s="181">
        <v>2</v>
      </c>
      <c r="I197" s="182"/>
      <c r="J197" s="183">
        <f>ROUND(I197*H197,2)</f>
        <v>0</v>
      </c>
      <c r="K197" s="179" t="s">
        <v>264</v>
      </c>
      <c r="L197" s="41"/>
      <c r="M197" s="184" t="s">
        <v>19</v>
      </c>
      <c r="N197" s="185" t="s">
        <v>47</v>
      </c>
      <c r="O197" s="66"/>
      <c r="P197" s="186">
        <f>O197*H197</f>
        <v>0</v>
      </c>
      <c r="Q197" s="186">
        <v>0</v>
      </c>
      <c r="R197" s="186">
        <f>Q197*H197</f>
        <v>0</v>
      </c>
      <c r="S197" s="186">
        <v>0</v>
      </c>
      <c r="T197" s="187">
        <f>S197*H197</f>
        <v>0</v>
      </c>
      <c r="U197" s="36"/>
      <c r="V197" s="36"/>
      <c r="W197" s="36"/>
      <c r="X197" s="36"/>
      <c r="Y197" s="36"/>
      <c r="Z197" s="36"/>
      <c r="AA197" s="36"/>
      <c r="AB197" s="36"/>
      <c r="AC197" s="36"/>
      <c r="AD197" s="36"/>
      <c r="AE197" s="36"/>
      <c r="AR197" s="188" t="s">
        <v>137</v>
      </c>
      <c r="AT197" s="188" t="s">
        <v>261</v>
      </c>
      <c r="AU197" s="188" t="s">
        <v>86</v>
      </c>
      <c r="AY197" s="19" t="s">
        <v>259</v>
      </c>
      <c r="BE197" s="189">
        <f>IF(N197="základní",J197,0)</f>
        <v>0</v>
      </c>
      <c r="BF197" s="189">
        <f>IF(N197="snížená",J197,0)</f>
        <v>0</v>
      </c>
      <c r="BG197" s="189">
        <f>IF(N197="zákl. přenesená",J197,0)</f>
        <v>0</v>
      </c>
      <c r="BH197" s="189">
        <f>IF(N197="sníž. přenesená",J197,0)</f>
        <v>0</v>
      </c>
      <c r="BI197" s="189">
        <f>IF(N197="nulová",J197,0)</f>
        <v>0</v>
      </c>
      <c r="BJ197" s="19" t="s">
        <v>84</v>
      </c>
      <c r="BK197" s="189">
        <f>ROUND(I197*H197,2)</f>
        <v>0</v>
      </c>
      <c r="BL197" s="19" t="s">
        <v>137</v>
      </c>
      <c r="BM197" s="188" t="s">
        <v>407</v>
      </c>
    </row>
    <row r="198" spans="1:47" s="2" customFormat="1" ht="11.25">
      <c r="A198" s="36"/>
      <c r="B198" s="37"/>
      <c r="C198" s="38"/>
      <c r="D198" s="190" t="s">
        <v>266</v>
      </c>
      <c r="E198" s="38"/>
      <c r="F198" s="191" t="s">
        <v>408</v>
      </c>
      <c r="G198" s="38"/>
      <c r="H198" s="38"/>
      <c r="I198" s="192"/>
      <c r="J198" s="38"/>
      <c r="K198" s="38"/>
      <c r="L198" s="41"/>
      <c r="M198" s="193"/>
      <c r="N198" s="194"/>
      <c r="O198" s="66"/>
      <c r="P198" s="66"/>
      <c r="Q198" s="66"/>
      <c r="R198" s="66"/>
      <c r="S198" s="66"/>
      <c r="T198" s="67"/>
      <c r="U198" s="36"/>
      <c r="V198" s="36"/>
      <c r="W198" s="36"/>
      <c r="X198" s="36"/>
      <c r="Y198" s="36"/>
      <c r="Z198" s="36"/>
      <c r="AA198" s="36"/>
      <c r="AB198" s="36"/>
      <c r="AC198" s="36"/>
      <c r="AD198" s="36"/>
      <c r="AE198" s="36"/>
      <c r="AT198" s="19" t="s">
        <v>266</v>
      </c>
      <c r="AU198" s="19" t="s">
        <v>86</v>
      </c>
    </row>
    <row r="199" spans="1:47" s="2" customFormat="1" ht="11.25">
      <c r="A199" s="36"/>
      <c r="B199" s="37"/>
      <c r="C199" s="38"/>
      <c r="D199" s="195" t="s">
        <v>268</v>
      </c>
      <c r="E199" s="38"/>
      <c r="F199" s="196" t="s">
        <v>409</v>
      </c>
      <c r="G199" s="38"/>
      <c r="H199" s="38"/>
      <c r="I199" s="192"/>
      <c r="J199" s="38"/>
      <c r="K199" s="38"/>
      <c r="L199" s="41"/>
      <c r="M199" s="193"/>
      <c r="N199" s="194"/>
      <c r="O199" s="66"/>
      <c r="P199" s="66"/>
      <c r="Q199" s="66"/>
      <c r="R199" s="66"/>
      <c r="S199" s="66"/>
      <c r="T199" s="67"/>
      <c r="U199" s="36"/>
      <c r="V199" s="36"/>
      <c r="W199" s="36"/>
      <c r="X199" s="36"/>
      <c r="Y199" s="36"/>
      <c r="Z199" s="36"/>
      <c r="AA199" s="36"/>
      <c r="AB199" s="36"/>
      <c r="AC199" s="36"/>
      <c r="AD199" s="36"/>
      <c r="AE199" s="36"/>
      <c r="AT199" s="19" t="s">
        <v>268</v>
      </c>
      <c r="AU199" s="19" t="s">
        <v>86</v>
      </c>
    </row>
    <row r="200" spans="1:47" s="2" customFormat="1" ht="136.5">
      <c r="A200" s="36"/>
      <c r="B200" s="37"/>
      <c r="C200" s="38"/>
      <c r="D200" s="190" t="s">
        <v>270</v>
      </c>
      <c r="E200" s="38"/>
      <c r="F200" s="197" t="s">
        <v>383</v>
      </c>
      <c r="G200" s="38"/>
      <c r="H200" s="38"/>
      <c r="I200" s="192"/>
      <c r="J200" s="38"/>
      <c r="K200" s="38"/>
      <c r="L200" s="41"/>
      <c r="M200" s="193"/>
      <c r="N200" s="194"/>
      <c r="O200" s="66"/>
      <c r="P200" s="66"/>
      <c r="Q200" s="66"/>
      <c r="R200" s="66"/>
      <c r="S200" s="66"/>
      <c r="T200" s="67"/>
      <c r="U200" s="36"/>
      <c r="V200" s="36"/>
      <c r="W200" s="36"/>
      <c r="X200" s="36"/>
      <c r="Y200" s="36"/>
      <c r="Z200" s="36"/>
      <c r="AA200" s="36"/>
      <c r="AB200" s="36"/>
      <c r="AC200" s="36"/>
      <c r="AD200" s="36"/>
      <c r="AE200" s="36"/>
      <c r="AT200" s="19" t="s">
        <v>270</v>
      </c>
      <c r="AU200" s="19" t="s">
        <v>86</v>
      </c>
    </row>
    <row r="201" spans="2:51" s="14" customFormat="1" ht="11.25">
      <c r="B201" s="208"/>
      <c r="C201" s="209"/>
      <c r="D201" s="190" t="s">
        <v>272</v>
      </c>
      <c r="E201" s="210" t="s">
        <v>170</v>
      </c>
      <c r="F201" s="211" t="s">
        <v>410</v>
      </c>
      <c r="G201" s="209"/>
      <c r="H201" s="212">
        <v>2</v>
      </c>
      <c r="I201" s="213"/>
      <c r="J201" s="209"/>
      <c r="K201" s="209"/>
      <c r="L201" s="214"/>
      <c r="M201" s="215"/>
      <c r="N201" s="216"/>
      <c r="O201" s="216"/>
      <c r="P201" s="216"/>
      <c r="Q201" s="216"/>
      <c r="R201" s="216"/>
      <c r="S201" s="216"/>
      <c r="T201" s="217"/>
      <c r="AT201" s="218" t="s">
        <v>272</v>
      </c>
      <c r="AU201" s="218" t="s">
        <v>86</v>
      </c>
      <c r="AV201" s="14" t="s">
        <v>86</v>
      </c>
      <c r="AW201" s="14" t="s">
        <v>37</v>
      </c>
      <c r="AX201" s="14" t="s">
        <v>84</v>
      </c>
      <c r="AY201" s="218" t="s">
        <v>259</v>
      </c>
    </row>
    <row r="202" spans="1:65" s="2" customFormat="1" ht="21.75" customHeight="1">
      <c r="A202" s="36"/>
      <c r="B202" s="37"/>
      <c r="C202" s="177" t="s">
        <v>411</v>
      </c>
      <c r="D202" s="177" t="s">
        <v>261</v>
      </c>
      <c r="E202" s="178" t="s">
        <v>412</v>
      </c>
      <c r="F202" s="179" t="s">
        <v>413</v>
      </c>
      <c r="G202" s="180" t="s">
        <v>114</v>
      </c>
      <c r="H202" s="181">
        <v>1</v>
      </c>
      <c r="I202" s="182"/>
      <c r="J202" s="183">
        <f>ROUND(I202*H202,2)</f>
        <v>0</v>
      </c>
      <c r="K202" s="179" t="s">
        <v>264</v>
      </c>
      <c r="L202" s="41"/>
      <c r="M202" s="184" t="s">
        <v>19</v>
      </c>
      <c r="N202" s="185" t="s">
        <v>47</v>
      </c>
      <c r="O202" s="66"/>
      <c r="P202" s="186">
        <f>O202*H202</f>
        <v>0</v>
      </c>
      <c r="Q202" s="186">
        <v>0</v>
      </c>
      <c r="R202" s="186">
        <f>Q202*H202</f>
        <v>0</v>
      </c>
      <c r="S202" s="186">
        <v>0</v>
      </c>
      <c r="T202" s="187">
        <f>S202*H202</f>
        <v>0</v>
      </c>
      <c r="U202" s="36"/>
      <c r="V202" s="36"/>
      <c r="W202" s="36"/>
      <c r="X202" s="36"/>
      <c r="Y202" s="36"/>
      <c r="Z202" s="36"/>
      <c r="AA202" s="36"/>
      <c r="AB202" s="36"/>
      <c r="AC202" s="36"/>
      <c r="AD202" s="36"/>
      <c r="AE202" s="36"/>
      <c r="AR202" s="188" t="s">
        <v>137</v>
      </c>
      <c r="AT202" s="188" t="s">
        <v>261</v>
      </c>
      <c r="AU202" s="188" t="s">
        <v>86</v>
      </c>
      <c r="AY202" s="19" t="s">
        <v>259</v>
      </c>
      <c r="BE202" s="189">
        <f>IF(N202="základní",J202,0)</f>
        <v>0</v>
      </c>
      <c r="BF202" s="189">
        <f>IF(N202="snížená",J202,0)</f>
        <v>0</v>
      </c>
      <c r="BG202" s="189">
        <f>IF(N202="zákl. přenesená",J202,0)</f>
        <v>0</v>
      </c>
      <c r="BH202" s="189">
        <f>IF(N202="sníž. přenesená",J202,0)</f>
        <v>0</v>
      </c>
      <c r="BI202" s="189">
        <f>IF(N202="nulová",J202,0)</f>
        <v>0</v>
      </c>
      <c r="BJ202" s="19" t="s">
        <v>84</v>
      </c>
      <c r="BK202" s="189">
        <f>ROUND(I202*H202,2)</f>
        <v>0</v>
      </c>
      <c r="BL202" s="19" t="s">
        <v>137</v>
      </c>
      <c r="BM202" s="188" t="s">
        <v>414</v>
      </c>
    </row>
    <row r="203" spans="1:47" s="2" customFormat="1" ht="11.25">
      <c r="A203" s="36"/>
      <c r="B203" s="37"/>
      <c r="C203" s="38"/>
      <c r="D203" s="190" t="s">
        <v>266</v>
      </c>
      <c r="E203" s="38"/>
      <c r="F203" s="191" t="s">
        <v>415</v>
      </c>
      <c r="G203" s="38"/>
      <c r="H203" s="38"/>
      <c r="I203" s="192"/>
      <c r="J203" s="38"/>
      <c r="K203" s="38"/>
      <c r="L203" s="41"/>
      <c r="M203" s="193"/>
      <c r="N203" s="194"/>
      <c r="O203" s="66"/>
      <c r="P203" s="66"/>
      <c r="Q203" s="66"/>
      <c r="R203" s="66"/>
      <c r="S203" s="66"/>
      <c r="T203" s="67"/>
      <c r="U203" s="36"/>
      <c r="V203" s="36"/>
      <c r="W203" s="36"/>
      <c r="X203" s="36"/>
      <c r="Y203" s="36"/>
      <c r="Z203" s="36"/>
      <c r="AA203" s="36"/>
      <c r="AB203" s="36"/>
      <c r="AC203" s="36"/>
      <c r="AD203" s="36"/>
      <c r="AE203" s="36"/>
      <c r="AT203" s="19" t="s">
        <v>266</v>
      </c>
      <c r="AU203" s="19" t="s">
        <v>86</v>
      </c>
    </row>
    <row r="204" spans="1:47" s="2" customFormat="1" ht="11.25">
      <c r="A204" s="36"/>
      <c r="B204" s="37"/>
      <c r="C204" s="38"/>
      <c r="D204" s="195" t="s">
        <v>268</v>
      </c>
      <c r="E204" s="38"/>
      <c r="F204" s="196" t="s">
        <v>416</v>
      </c>
      <c r="G204" s="38"/>
      <c r="H204" s="38"/>
      <c r="I204" s="192"/>
      <c r="J204" s="38"/>
      <c r="K204" s="38"/>
      <c r="L204" s="41"/>
      <c r="M204" s="193"/>
      <c r="N204" s="194"/>
      <c r="O204" s="66"/>
      <c r="P204" s="66"/>
      <c r="Q204" s="66"/>
      <c r="R204" s="66"/>
      <c r="S204" s="66"/>
      <c r="T204" s="67"/>
      <c r="U204" s="36"/>
      <c r="V204" s="36"/>
      <c r="W204" s="36"/>
      <c r="X204" s="36"/>
      <c r="Y204" s="36"/>
      <c r="Z204" s="36"/>
      <c r="AA204" s="36"/>
      <c r="AB204" s="36"/>
      <c r="AC204" s="36"/>
      <c r="AD204" s="36"/>
      <c r="AE204" s="36"/>
      <c r="AT204" s="19" t="s">
        <v>268</v>
      </c>
      <c r="AU204" s="19" t="s">
        <v>86</v>
      </c>
    </row>
    <row r="205" spans="1:47" s="2" customFormat="1" ht="136.5">
      <c r="A205" s="36"/>
      <c r="B205" s="37"/>
      <c r="C205" s="38"/>
      <c r="D205" s="190" t="s">
        <v>270</v>
      </c>
      <c r="E205" s="38"/>
      <c r="F205" s="197" t="s">
        <v>383</v>
      </c>
      <c r="G205" s="38"/>
      <c r="H205" s="38"/>
      <c r="I205" s="192"/>
      <c r="J205" s="38"/>
      <c r="K205" s="38"/>
      <c r="L205" s="41"/>
      <c r="M205" s="193"/>
      <c r="N205" s="194"/>
      <c r="O205" s="66"/>
      <c r="P205" s="66"/>
      <c r="Q205" s="66"/>
      <c r="R205" s="66"/>
      <c r="S205" s="66"/>
      <c r="T205" s="67"/>
      <c r="U205" s="36"/>
      <c r="V205" s="36"/>
      <c r="W205" s="36"/>
      <c r="X205" s="36"/>
      <c r="Y205" s="36"/>
      <c r="Z205" s="36"/>
      <c r="AA205" s="36"/>
      <c r="AB205" s="36"/>
      <c r="AC205" s="36"/>
      <c r="AD205" s="36"/>
      <c r="AE205" s="36"/>
      <c r="AT205" s="19" t="s">
        <v>270</v>
      </c>
      <c r="AU205" s="19" t="s">
        <v>86</v>
      </c>
    </row>
    <row r="206" spans="2:51" s="14" customFormat="1" ht="11.25">
      <c r="B206" s="208"/>
      <c r="C206" s="209"/>
      <c r="D206" s="190" t="s">
        <v>272</v>
      </c>
      <c r="E206" s="210" t="s">
        <v>172</v>
      </c>
      <c r="F206" s="211" t="s">
        <v>417</v>
      </c>
      <c r="G206" s="209"/>
      <c r="H206" s="212">
        <v>1</v>
      </c>
      <c r="I206" s="213"/>
      <c r="J206" s="209"/>
      <c r="K206" s="209"/>
      <c r="L206" s="214"/>
      <c r="M206" s="215"/>
      <c r="N206" s="216"/>
      <c r="O206" s="216"/>
      <c r="P206" s="216"/>
      <c r="Q206" s="216"/>
      <c r="R206" s="216"/>
      <c r="S206" s="216"/>
      <c r="T206" s="217"/>
      <c r="AT206" s="218" t="s">
        <v>272</v>
      </c>
      <c r="AU206" s="218" t="s">
        <v>86</v>
      </c>
      <c r="AV206" s="14" t="s">
        <v>86</v>
      </c>
      <c r="AW206" s="14" t="s">
        <v>37</v>
      </c>
      <c r="AX206" s="14" t="s">
        <v>84</v>
      </c>
      <c r="AY206" s="218" t="s">
        <v>259</v>
      </c>
    </row>
    <row r="207" spans="1:65" s="2" customFormat="1" ht="21.75" customHeight="1">
      <c r="A207" s="36"/>
      <c r="B207" s="37"/>
      <c r="C207" s="177" t="s">
        <v>418</v>
      </c>
      <c r="D207" s="177" t="s">
        <v>261</v>
      </c>
      <c r="E207" s="178" t="s">
        <v>419</v>
      </c>
      <c r="F207" s="179" t="s">
        <v>420</v>
      </c>
      <c r="G207" s="180" t="s">
        <v>114</v>
      </c>
      <c r="H207" s="181">
        <v>2</v>
      </c>
      <c r="I207" s="182"/>
      <c r="J207" s="183">
        <f>ROUND(I207*H207,2)</f>
        <v>0</v>
      </c>
      <c r="K207" s="179" t="s">
        <v>264</v>
      </c>
      <c r="L207" s="41"/>
      <c r="M207" s="184" t="s">
        <v>19</v>
      </c>
      <c r="N207" s="185" t="s">
        <v>47</v>
      </c>
      <c r="O207" s="66"/>
      <c r="P207" s="186">
        <f>O207*H207</f>
        <v>0</v>
      </c>
      <c r="Q207" s="186">
        <v>0</v>
      </c>
      <c r="R207" s="186">
        <f>Q207*H207</f>
        <v>0</v>
      </c>
      <c r="S207" s="186">
        <v>0</v>
      </c>
      <c r="T207" s="187">
        <f>S207*H207</f>
        <v>0</v>
      </c>
      <c r="U207" s="36"/>
      <c r="V207" s="36"/>
      <c r="W207" s="36"/>
      <c r="X207" s="36"/>
      <c r="Y207" s="36"/>
      <c r="Z207" s="36"/>
      <c r="AA207" s="36"/>
      <c r="AB207" s="36"/>
      <c r="AC207" s="36"/>
      <c r="AD207" s="36"/>
      <c r="AE207" s="36"/>
      <c r="AR207" s="188" t="s">
        <v>137</v>
      </c>
      <c r="AT207" s="188" t="s">
        <v>261</v>
      </c>
      <c r="AU207" s="188" t="s">
        <v>86</v>
      </c>
      <c r="AY207" s="19" t="s">
        <v>259</v>
      </c>
      <c r="BE207" s="189">
        <f>IF(N207="základní",J207,0)</f>
        <v>0</v>
      </c>
      <c r="BF207" s="189">
        <f>IF(N207="snížená",J207,0)</f>
        <v>0</v>
      </c>
      <c r="BG207" s="189">
        <f>IF(N207="zákl. přenesená",J207,0)</f>
        <v>0</v>
      </c>
      <c r="BH207" s="189">
        <f>IF(N207="sníž. přenesená",J207,0)</f>
        <v>0</v>
      </c>
      <c r="BI207" s="189">
        <f>IF(N207="nulová",J207,0)</f>
        <v>0</v>
      </c>
      <c r="BJ207" s="19" t="s">
        <v>84</v>
      </c>
      <c r="BK207" s="189">
        <f>ROUND(I207*H207,2)</f>
        <v>0</v>
      </c>
      <c r="BL207" s="19" t="s">
        <v>137</v>
      </c>
      <c r="BM207" s="188" t="s">
        <v>421</v>
      </c>
    </row>
    <row r="208" spans="1:47" s="2" customFormat="1" ht="11.25">
      <c r="A208" s="36"/>
      <c r="B208" s="37"/>
      <c r="C208" s="38"/>
      <c r="D208" s="190" t="s">
        <v>266</v>
      </c>
      <c r="E208" s="38"/>
      <c r="F208" s="191" t="s">
        <v>422</v>
      </c>
      <c r="G208" s="38"/>
      <c r="H208" s="38"/>
      <c r="I208" s="192"/>
      <c r="J208" s="38"/>
      <c r="K208" s="38"/>
      <c r="L208" s="41"/>
      <c r="M208" s="193"/>
      <c r="N208" s="194"/>
      <c r="O208" s="66"/>
      <c r="P208" s="66"/>
      <c r="Q208" s="66"/>
      <c r="R208" s="66"/>
      <c r="S208" s="66"/>
      <c r="T208" s="67"/>
      <c r="U208" s="36"/>
      <c r="V208" s="36"/>
      <c r="W208" s="36"/>
      <c r="X208" s="36"/>
      <c r="Y208" s="36"/>
      <c r="Z208" s="36"/>
      <c r="AA208" s="36"/>
      <c r="AB208" s="36"/>
      <c r="AC208" s="36"/>
      <c r="AD208" s="36"/>
      <c r="AE208" s="36"/>
      <c r="AT208" s="19" t="s">
        <v>266</v>
      </c>
      <c r="AU208" s="19" t="s">
        <v>86</v>
      </c>
    </row>
    <row r="209" spans="1:47" s="2" customFormat="1" ht="11.25">
      <c r="A209" s="36"/>
      <c r="B209" s="37"/>
      <c r="C209" s="38"/>
      <c r="D209" s="195" t="s">
        <v>268</v>
      </c>
      <c r="E209" s="38"/>
      <c r="F209" s="196" t="s">
        <v>423</v>
      </c>
      <c r="G209" s="38"/>
      <c r="H209" s="38"/>
      <c r="I209" s="192"/>
      <c r="J209" s="38"/>
      <c r="K209" s="38"/>
      <c r="L209" s="41"/>
      <c r="M209" s="193"/>
      <c r="N209" s="194"/>
      <c r="O209" s="66"/>
      <c r="P209" s="66"/>
      <c r="Q209" s="66"/>
      <c r="R209" s="66"/>
      <c r="S209" s="66"/>
      <c r="T209" s="67"/>
      <c r="U209" s="36"/>
      <c r="V209" s="36"/>
      <c r="W209" s="36"/>
      <c r="X209" s="36"/>
      <c r="Y209" s="36"/>
      <c r="Z209" s="36"/>
      <c r="AA209" s="36"/>
      <c r="AB209" s="36"/>
      <c r="AC209" s="36"/>
      <c r="AD209" s="36"/>
      <c r="AE209" s="36"/>
      <c r="AT209" s="19" t="s">
        <v>268</v>
      </c>
      <c r="AU209" s="19" t="s">
        <v>86</v>
      </c>
    </row>
    <row r="210" spans="1:47" s="2" customFormat="1" ht="136.5">
      <c r="A210" s="36"/>
      <c r="B210" s="37"/>
      <c r="C210" s="38"/>
      <c r="D210" s="190" t="s">
        <v>270</v>
      </c>
      <c r="E210" s="38"/>
      <c r="F210" s="197" t="s">
        <v>383</v>
      </c>
      <c r="G210" s="38"/>
      <c r="H210" s="38"/>
      <c r="I210" s="192"/>
      <c r="J210" s="38"/>
      <c r="K210" s="38"/>
      <c r="L210" s="41"/>
      <c r="M210" s="193"/>
      <c r="N210" s="194"/>
      <c r="O210" s="66"/>
      <c r="P210" s="66"/>
      <c r="Q210" s="66"/>
      <c r="R210" s="66"/>
      <c r="S210" s="66"/>
      <c r="T210" s="67"/>
      <c r="U210" s="36"/>
      <c r="V210" s="36"/>
      <c r="W210" s="36"/>
      <c r="X210" s="36"/>
      <c r="Y210" s="36"/>
      <c r="Z210" s="36"/>
      <c r="AA210" s="36"/>
      <c r="AB210" s="36"/>
      <c r="AC210" s="36"/>
      <c r="AD210" s="36"/>
      <c r="AE210" s="36"/>
      <c r="AT210" s="19" t="s">
        <v>270</v>
      </c>
      <c r="AU210" s="19" t="s">
        <v>86</v>
      </c>
    </row>
    <row r="211" spans="2:51" s="14" customFormat="1" ht="11.25">
      <c r="B211" s="208"/>
      <c r="C211" s="209"/>
      <c r="D211" s="190" t="s">
        <v>272</v>
      </c>
      <c r="E211" s="210" t="s">
        <v>174</v>
      </c>
      <c r="F211" s="211" t="s">
        <v>410</v>
      </c>
      <c r="G211" s="209"/>
      <c r="H211" s="212">
        <v>2</v>
      </c>
      <c r="I211" s="213"/>
      <c r="J211" s="209"/>
      <c r="K211" s="209"/>
      <c r="L211" s="214"/>
      <c r="M211" s="215"/>
      <c r="N211" s="216"/>
      <c r="O211" s="216"/>
      <c r="P211" s="216"/>
      <c r="Q211" s="216"/>
      <c r="R211" s="216"/>
      <c r="S211" s="216"/>
      <c r="T211" s="217"/>
      <c r="AT211" s="218" t="s">
        <v>272</v>
      </c>
      <c r="AU211" s="218" t="s">
        <v>86</v>
      </c>
      <c r="AV211" s="14" t="s">
        <v>86</v>
      </c>
      <c r="AW211" s="14" t="s">
        <v>37</v>
      </c>
      <c r="AX211" s="14" t="s">
        <v>84</v>
      </c>
      <c r="AY211" s="218" t="s">
        <v>259</v>
      </c>
    </row>
    <row r="212" spans="1:65" s="2" customFormat="1" ht="21.75" customHeight="1">
      <c r="A212" s="36"/>
      <c r="B212" s="37"/>
      <c r="C212" s="177" t="s">
        <v>424</v>
      </c>
      <c r="D212" s="177" t="s">
        <v>261</v>
      </c>
      <c r="E212" s="178" t="s">
        <v>425</v>
      </c>
      <c r="F212" s="179" t="s">
        <v>426</v>
      </c>
      <c r="G212" s="180" t="s">
        <v>114</v>
      </c>
      <c r="H212" s="181">
        <v>1</v>
      </c>
      <c r="I212" s="182"/>
      <c r="J212" s="183">
        <f>ROUND(I212*H212,2)</f>
        <v>0</v>
      </c>
      <c r="K212" s="179" t="s">
        <v>264</v>
      </c>
      <c r="L212" s="41"/>
      <c r="M212" s="184" t="s">
        <v>19</v>
      </c>
      <c r="N212" s="185" t="s">
        <v>47</v>
      </c>
      <c r="O212" s="66"/>
      <c r="P212" s="186">
        <f>O212*H212</f>
        <v>0</v>
      </c>
      <c r="Q212" s="186">
        <v>0</v>
      </c>
      <c r="R212" s="186">
        <f>Q212*H212</f>
        <v>0</v>
      </c>
      <c r="S212" s="186">
        <v>0</v>
      </c>
      <c r="T212" s="187">
        <f>S212*H212</f>
        <v>0</v>
      </c>
      <c r="U212" s="36"/>
      <c r="V212" s="36"/>
      <c r="W212" s="36"/>
      <c r="X212" s="36"/>
      <c r="Y212" s="36"/>
      <c r="Z212" s="36"/>
      <c r="AA212" s="36"/>
      <c r="AB212" s="36"/>
      <c r="AC212" s="36"/>
      <c r="AD212" s="36"/>
      <c r="AE212" s="36"/>
      <c r="AR212" s="188" t="s">
        <v>137</v>
      </c>
      <c r="AT212" s="188" t="s">
        <v>261</v>
      </c>
      <c r="AU212" s="188" t="s">
        <v>86</v>
      </c>
      <c r="AY212" s="19" t="s">
        <v>259</v>
      </c>
      <c r="BE212" s="189">
        <f>IF(N212="základní",J212,0)</f>
        <v>0</v>
      </c>
      <c r="BF212" s="189">
        <f>IF(N212="snížená",J212,0)</f>
        <v>0</v>
      </c>
      <c r="BG212" s="189">
        <f>IF(N212="zákl. přenesená",J212,0)</f>
        <v>0</v>
      </c>
      <c r="BH212" s="189">
        <f>IF(N212="sníž. přenesená",J212,0)</f>
        <v>0</v>
      </c>
      <c r="BI212" s="189">
        <f>IF(N212="nulová",J212,0)</f>
        <v>0</v>
      </c>
      <c r="BJ212" s="19" t="s">
        <v>84</v>
      </c>
      <c r="BK212" s="189">
        <f>ROUND(I212*H212,2)</f>
        <v>0</v>
      </c>
      <c r="BL212" s="19" t="s">
        <v>137</v>
      </c>
      <c r="BM212" s="188" t="s">
        <v>427</v>
      </c>
    </row>
    <row r="213" spans="1:47" s="2" customFormat="1" ht="11.25">
      <c r="A213" s="36"/>
      <c r="B213" s="37"/>
      <c r="C213" s="38"/>
      <c r="D213" s="190" t="s">
        <v>266</v>
      </c>
      <c r="E213" s="38"/>
      <c r="F213" s="191" t="s">
        <v>428</v>
      </c>
      <c r="G213" s="38"/>
      <c r="H213" s="38"/>
      <c r="I213" s="192"/>
      <c r="J213" s="38"/>
      <c r="K213" s="38"/>
      <c r="L213" s="41"/>
      <c r="M213" s="193"/>
      <c r="N213" s="194"/>
      <c r="O213" s="66"/>
      <c r="P213" s="66"/>
      <c r="Q213" s="66"/>
      <c r="R213" s="66"/>
      <c r="S213" s="66"/>
      <c r="T213" s="67"/>
      <c r="U213" s="36"/>
      <c r="V213" s="36"/>
      <c r="W213" s="36"/>
      <c r="X213" s="36"/>
      <c r="Y213" s="36"/>
      <c r="Z213" s="36"/>
      <c r="AA213" s="36"/>
      <c r="AB213" s="36"/>
      <c r="AC213" s="36"/>
      <c r="AD213" s="36"/>
      <c r="AE213" s="36"/>
      <c r="AT213" s="19" t="s">
        <v>266</v>
      </c>
      <c r="AU213" s="19" t="s">
        <v>86</v>
      </c>
    </row>
    <row r="214" spans="1:47" s="2" customFormat="1" ht="11.25">
      <c r="A214" s="36"/>
      <c r="B214" s="37"/>
      <c r="C214" s="38"/>
      <c r="D214" s="195" t="s">
        <v>268</v>
      </c>
      <c r="E214" s="38"/>
      <c r="F214" s="196" t="s">
        <v>429</v>
      </c>
      <c r="G214" s="38"/>
      <c r="H214" s="38"/>
      <c r="I214" s="192"/>
      <c r="J214" s="38"/>
      <c r="K214" s="38"/>
      <c r="L214" s="41"/>
      <c r="M214" s="193"/>
      <c r="N214" s="194"/>
      <c r="O214" s="66"/>
      <c r="P214" s="66"/>
      <c r="Q214" s="66"/>
      <c r="R214" s="66"/>
      <c r="S214" s="66"/>
      <c r="T214" s="67"/>
      <c r="U214" s="36"/>
      <c r="V214" s="36"/>
      <c r="W214" s="36"/>
      <c r="X214" s="36"/>
      <c r="Y214" s="36"/>
      <c r="Z214" s="36"/>
      <c r="AA214" s="36"/>
      <c r="AB214" s="36"/>
      <c r="AC214" s="36"/>
      <c r="AD214" s="36"/>
      <c r="AE214" s="36"/>
      <c r="AT214" s="19" t="s">
        <v>268</v>
      </c>
      <c r="AU214" s="19" t="s">
        <v>86</v>
      </c>
    </row>
    <row r="215" spans="1:47" s="2" customFormat="1" ht="136.5">
      <c r="A215" s="36"/>
      <c r="B215" s="37"/>
      <c r="C215" s="38"/>
      <c r="D215" s="190" t="s">
        <v>270</v>
      </c>
      <c r="E215" s="38"/>
      <c r="F215" s="197" t="s">
        <v>383</v>
      </c>
      <c r="G215" s="38"/>
      <c r="H215" s="38"/>
      <c r="I215" s="192"/>
      <c r="J215" s="38"/>
      <c r="K215" s="38"/>
      <c r="L215" s="41"/>
      <c r="M215" s="193"/>
      <c r="N215" s="194"/>
      <c r="O215" s="66"/>
      <c r="P215" s="66"/>
      <c r="Q215" s="66"/>
      <c r="R215" s="66"/>
      <c r="S215" s="66"/>
      <c r="T215" s="67"/>
      <c r="U215" s="36"/>
      <c r="V215" s="36"/>
      <c r="W215" s="36"/>
      <c r="X215" s="36"/>
      <c r="Y215" s="36"/>
      <c r="Z215" s="36"/>
      <c r="AA215" s="36"/>
      <c r="AB215" s="36"/>
      <c r="AC215" s="36"/>
      <c r="AD215" s="36"/>
      <c r="AE215" s="36"/>
      <c r="AT215" s="19" t="s">
        <v>270</v>
      </c>
      <c r="AU215" s="19" t="s">
        <v>86</v>
      </c>
    </row>
    <row r="216" spans="2:51" s="14" customFormat="1" ht="11.25">
      <c r="B216" s="208"/>
      <c r="C216" s="209"/>
      <c r="D216" s="190" t="s">
        <v>272</v>
      </c>
      <c r="E216" s="210" t="s">
        <v>158</v>
      </c>
      <c r="F216" s="211" t="s">
        <v>417</v>
      </c>
      <c r="G216" s="209"/>
      <c r="H216" s="212">
        <v>1</v>
      </c>
      <c r="I216" s="213"/>
      <c r="J216" s="209"/>
      <c r="K216" s="209"/>
      <c r="L216" s="214"/>
      <c r="M216" s="215"/>
      <c r="N216" s="216"/>
      <c r="O216" s="216"/>
      <c r="P216" s="216"/>
      <c r="Q216" s="216"/>
      <c r="R216" s="216"/>
      <c r="S216" s="216"/>
      <c r="T216" s="217"/>
      <c r="AT216" s="218" t="s">
        <v>272</v>
      </c>
      <c r="AU216" s="218" t="s">
        <v>86</v>
      </c>
      <c r="AV216" s="14" t="s">
        <v>86</v>
      </c>
      <c r="AW216" s="14" t="s">
        <v>37</v>
      </c>
      <c r="AX216" s="14" t="s">
        <v>84</v>
      </c>
      <c r="AY216" s="218" t="s">
        <v>259</v>
      </c>
    </row>
    <row r="217" spans="1:65" s="2" customFormat="1" ht="21.75" customHeight="1">
      <c r="A217" s="36"/>
      <c r="B217" s="37"/>
      <c r="C217" s="177" t="s">
        <v>430</v>
      </c>
      <c r="D217" s="177" t="s">
        <v>261</v>
      </c>
      <c r="E217" s="178" t="s">
        <v>431</v>
      </c>
      <c r="F217" s="179" t="s">
        <v>432</v>
      </c>
      <c r="G217" s="180" t="s">
        <v>103</v>
      </c>
      <c r="H217" s="181">
        <v>294</v>
      </c>
      <c r="I217" s="182"/>
      <c r="J217" s="183">
        <f>ROUND(I217*H217,2)</f>
        <v>0</v>
      </c>
      <c r="K217" s="179" t="s">
        <v>264</v>
      </c>
      <c r="L217" s="41"/>
      <c r="M217" s="184" t="s">
        <v>19</v>
      </c>
      <c r="N217" s="185" t="s">
        <v>47</v>
      </c>
      <c r="O217" s="66"/>
      <c r="P217" s="186">
        <f>O217*H217</f>
        <v>0</v>
      </c>
      <c r="Q217" s="186">
        <v>0</v>
      </c>
      <c r="R217" s="186">
        <f>Q217*H217</f>
        <v>0</v>
      </c>
      <c r="S217" s="186">
        <v>0.425</v>
      </c>
      <c r="T217" s="187">
        <f>S217*H217</f>
        <v>124.95</v>
      </c>
      <c r="U217" s="36"/>
      <c r="V217" s="36"/>
      <c r="W217" s="36"/>
      <c r="X217" s="36"/>
      <c r="Y217" s="36"/>
      <c r="Z217" s="36"/>
      <c r="AA217" s="36"/>
      <c r="AB217" s="36"/>
      <c r="AC217" s="36"/>
      <c r="AD217" s="36"/>
      <c r="AE217" s="36"/>
      <c r="AR217" s="188" t="s">
        <v>137</v>
      </c>
      <c r="AT217" s="188" t="s">
        <v>261</v>
      </c>
      <c r="AU217" s="188" t="s">
        <v>86</v>
      </c>
      <c r="AY217" s="19" t="s">
        <v>259</v>
      </c>
      <c r="BE217" s="189">
        <f>IF(N217="základní",J217,0)</f>
        <v>0</v>
      </c>
      <c r="BF217" s="189">
        <f>IF(N217="snížená",J217,0)</f>
        <v>0</v>
      </c>
      <c r="BG217" s="189">
        <f>IF(N217="zákl. přenesená",J217,0)</f>
        <v>0</v>
      </c>
      <c r="BH217" s="189">
        <f>IF(N217="sníž. přenesená",J217,0)</f>
        <v>0</v>
      </c>
      <c r="BI217" s="189">
        <f>IF(N217="nulová",J217,0)</f>
        <v>0</v>
      </c>
      <c r="BJ217" s="19" t="s">
        <v>84</v>
      </c>
      <c r="BK217" s="189">
        <f>ROUND(I217*H217,2)</f>
        <v>0</v>
      </c>
      <c r="BL217" s="19" t="s">
        <v>137</v>
      </c>
      <c r="BM217" s="188" t="s">
        <v>433</v>
      </c>
    </row>
    <row r="218" spans="1:47" s="2" customFormat="1" ht="29.25">
      <c r="A218" s="36"/>
      <c r="B218" s="37"/>
      <c r="C218" s="38"/>
      <c r="D218" s="190" t="s">
        <v>266</v>
      </c>
      <c r="E218" s="38"/>
      <c r="F218" s="191" t="s">
        <v>434</v>
      </c>
      <c r="G218" s="38"/>
      <c r="H218" s="38"/>
      <c r="I218" s="192"/>
      <c r="J218" s="38"/>
      <c r="K218" s="38"/>
      <c r="L218" s="41"/>
      <c r="M218" s="193"/>
      <c r="N218" s="194"/>
      <c r="O218" s="66"/>
      <c r="P218" s="66"/>
      <c r="Q218" s="66"/>
      <c r="R218" s="66"/>
      <c r="S218" s="66"/>
      <c r="T218" s="67"/>
      <c r="U218" s="36"/>
      <c r="V218" s="36"/>
      <c r="W218" s="36"/>
      <c r="X218" s="36"/>
      <c r="Y218" s="36"/>
      <c r="Z218" s="36"/>
      <c r="AA218" s="36"/>
      <c r="AB218" s="36"/>
      <c r="AC218" s="36"/>
      <c r="AD218" s="36"/>
      <c r="AE218" s="36"/>
      <c r="AT218" s="19" t="s">
        <v>266</v>
      </c>
      <c r="AU218" s="19" t="s">
        <v>86</v>
      </c>
    </row>
    <row r="219" spans="1:47" s="2" customFormat="1" ht="11.25">
      <c r="A219" s="36"/>
      <c r="B219" s="37"/>
      <c r="C219" s="38"/>
      <c r="D219" s="195" t="s">
        <v>268</v>
      </c>
      <c r="E219" s="38"/>
      <c r="F219" s="196" t="s">
        <v>435</v>
      </c>
      <c r="G219" s="38"/>
      <c r="H219" s="38"/>
      <c r="I219" s="192"/>
      <c r="J219" s="38"/>
      <c r="K219" s="38"/>
      <c r="L219" s="41"/>
      <c r="M219" s="193"/>
      <c r="N219" s="194"/>
      <c r="O219" s="66"/>
      <c r="P219" s="66"/>
      <c r="Q219" s="66"/>
      <c r="R219" s="66"/>
      <c r="S219" s="66"/>
      <c r="T219" s="67"/>
      <c r="U219" s="36"/>
      <c r="V219" s="36"/>
      <c r="W219" s="36"/>
      <c r="X219" s="36"/>
      <c r="Y219" s="36"/>
      <c r="Z219" s="36"/>
      <c r="AA219" s="36"/>
      <c r="AB219" s="36"/>
      <c r="AC219" s="36"/>
      <c r="AD219" s="36"/>
      <c r="AE219" s="36"/>
      <c r="AT219" s="19" t="s">
        <v>268</v>
      </c>
      <c r="AU219" s="19" t="s">
        <v>86</v>
      </c>
    </row>
    <row r="220" spans="1:47" s="2" customFormat="1" ht="117">
      <c r="A220" s="36"/>
      <c r="B220" s="37"/>
      <c r="C220" s="38"/>
      <c r="D220" s="190" t="s">
        <v>270</v>
      </c>
      <c r="E220" s="38"/>
      <c r="F220" s="197" t="s">
        <v>436</v>
      </c>
      <c r="G220" s="38"/>
      <c r="H220" s="38"/>
      <c r="I220" s="192"/>
      <c r="J220" s="38"/>
      <c r="K220" s="38"/>
      <c r="L220" s="41"/>
      <c r="M220" s="193"/>
      <c r="N220" s="194"/>
      <c r="O220" s="66"/>
      <c r="P220" s="66"/>
      <c r="Q220" s="66"/>
      <c r="R220" s="66"/>
      <c r="S220" s="66"/>
      <c r="T220" s="67"/>
      <c r="U220" s="36"/>
      <c r="V220" s="36"/>
      <c r="W220" s="36"/>
      <c r="X220" s="36"/>
      <c r="Y220" s="36"/>
      <c r="Z220" s="36"/>
      <c r="AA220" s="36"/>
      <c r="AB220" s="36"/>
      <c r="AC220" s="36"/>
      <c r="AD220" s="36"/>
      <c r="AE220" s="36"/>
      <c r="AT220" s="19" t="s">
        <v>270</v>
      </c>
      <c r="AU220" s="19" t="s">
        <v>86</v>
      </c>
    </row>
    <row r="221" spans="2:51" s="14" customFormat="1" ht="11.25">
      <c r="B221" s="208"/>
      <c r="C221" s="209"/>
      <c r="D221" s="190" t="s">
        <v>272</v>
      </c>
      <c r="E221" s="210" t="s">
        <v>19</v>
      </c>
      <c r="F221" s="211" t="s">
        <v>209</v>
      </c>
      <c r="G221" s="209"/>
      <c r="H221" s="212">
        <v>294</v>
      </c>
      <c r="I221" s="213"/>
      <c r="J221" s="209"/>
      <c r="K221" s="209"/>
      <c r="L221" s="214"/>
      <c r="M221" s="215"/>
      <c r="N221" s="216"/>
      <c r="O221" s="216"/>
      <c r="P221" s="216"/>
      <c r="Q221" s="216"/>
      <c r="R221" s="216"/>
      <c r="S221" s="216"/>
      <c r="T221" s="217"/>
      <c r="AT221" s="218" t="s">
        <v>272</v>
      </c>
      <c r="AU221" s="218" t="s">
        <v>86</v>
      </c>
      <c r="AV221" s="14" t="s">
        <v>86</v>
      </c>
      <c r="AW221" s="14" t="s">
        <v>37</v>
      </c>
      <c r="AX221" s="14" t="s">
        <v>84</v>
      </c>
      <c r="AY221" s="218" t="s">
        <v>259</v>
      </c>
    </row>
    <row r="222" spans="1:65" s="2" customFormat="1" ht="16.5" customHeight="1">
      <c r="A222" s="36"/>
      <c r="B222" s="37"/>
      <c r="C222" s="177" t="s">
        <v>437</v>
      </c>
      <c r="D222" s="177" t="s">
        <v>261</v>
      </c>
      <c r="E222" s="178" t="s">
        <v>438</v>
      </c>
      <c r="F222" s="179" t="s">
        <v>439</v>
      </c>
      <c r="G222" s="180" t="s">
        <v>103</v>
      </c>
      <c r="H222" s="181">
        <v>294</v>
      </c>
      <c r="I222" s="182"/>
      <c r="J222" s="183">
        <f>ROUND(I222*H222,2)</f>
        <v>0</v>
      </c>
      <c r="K222" s="179" t="s">
        <v>264</v>
      </c>
      <c r="L222" s="41"/>
      <c r="M222" s="184" t="s">
        <v>19</v>
      </c>
      <c r="N222" s="185" t="s">
        <v>47</v>
      </c>
      <c r="O222" s="66"/>
      <c r="P222" s="186">
        <f>O222*H222</f>
        <v>0</v>
      </c>
      <c r="Q222" s="186">
        <v>0</v>
      </c>
      <c r="R222" s="186">
        <f>Q222*H222</f>
        <v>0</v>
      </c>
      <c r="S222" s="186">
        <v>0.29</v>
      </c>
      <c r="T222" s="187">
        <f>S222*H222</f>
        <v>85.25999999999999</v>
      </c>
      <c r="U222" s="36"/>
      <c r="V222" s="36"/>
      <c r="W222" s="36"/>
      <c r="X222" s="36"/>
      <c r="Y222" s="36"/>
      <c r="Z222" s="36"/>
      <c r="AA222" s="36"/>
      <c r="AB222" s="36"/>
      <c r="AC222" s="36"/>
      <c r="AD222" s="36"/>
      <c r="AE222" s="36"/>
      <c r="AR222" s="188" t="s">
        <v>137</v>
      </c>
      <c r="AT222" s="188" t="s">
        <v>261</v>
      </c>
      <c r="AU222" s="188" t="s">
        <v>86</v>
      </c>
      <c r="AY222" s="19" t="s">
        <v>259</v>
      </c>
      <c r="BE222" s="189">
        <f>IF(N222="základní",J222,0)</f>
        <v>0</v>
      </c>
      <c r="BF222" s="189">
        <f>IF(N222="snížená",J222,0)</f>
        <v>0</v>
      </c>
      <c r="BG222" s="189">
        <f>IF(N222="zákl. přenesená",J222,0)</f>
        <v>0</v>
      </c>
      <c r="BH222" s="189">
        <f>IF(N222="sníž. přenesená",J222,0)</f>
        <v>0</v>
      </c>
      <c r="BI222" s="189">
        <f>IF(N222="nulová",J222,0)</f>
        <v>0</v>
      </c>
      <c r="BJ222" s="19" t="s">
        <v>84</v>
      </c>
      <c r="BK222" s="189">
        <f>ROUND(I222*H222,2)</f>
        <v>0</v>
      </c>
      <c r="BL222" s="19" t="s">
        <v>137</v>
      </c>
      <c r="BM222" s="188" t="s">
        <v>440</v>
      </c>
    </row>
    <row r="223" spans="1:47" s="2" customFormat="1" ht="19.5">
      <c r="A223" s="36"/>
      <c r="B223" s="37"/>
      <c r="C223" s="38"/>
      <c r="D223" s="190" t="s">
        <v>266</v>
      </c>
      <c r="E223" s="38"/>
      <c r="F223" s="191" t="s">
        <v>441</v>
      </c>
      <c r="G223" s="38"/>
      <c r="H223" s="38"/>
      <c r="I223" s="192"/>
      <c r="J223" s="38"/>
      <c r="K223" s="38"/>
      <c r="L223" s="41"/>
      <c r="M223" s="193"/>
      <c r="N223" s="194"/>
      <c r="O223" s="66"/>
      <c r="P223" s="66"/>
      <c r="Q223" s="66"/>
      <c r="R223" s="66"/>
      <c r="S223" s="66"/>
      <c r="T223" s="67"/>
      <c r="U223" s="36"/>
      <c r="V223" s="36"/>
      <c r="W223" s="36"/>
      <c r="X223" s="36"/>
      <c r="Y223" s="36"/>
      <c r="Z223" s="36"/>
      <c r="AA223" s="36"/>
      <c r="AB223" s="36"/>
      <c r="AC223" s="36"/>
      <c r="AD223" s="36"/>
      <c r="AE223" s="36"/>
      <c r="AT223" s="19" t="s">
        <v>266</v>
      </c>
      <c r="AU223" s="19" t="s">
        <v>86</v>
      </c>
    </row>
    <row r="224" spans="1:47" s="2" customFormat="1" ht="11.25">
      <c r="A224" s="36"/>
      <c r="B224" s="37"/>
      <c r="C224" s="38"/>
      <c r="D224" s="195" t="s">
        <v>268</v>
      </c>
      <c r="E224" s="38"/>
      <c r="F224" s="196" t="s">
        <v>442</v>
      </c>
      <c r="G224" s="38"/>
      <c r="H224" s="38"/>
      <c r="I224" s="192"/>
      <c r="J224" s="38"/>
      <c r="K224" s="38"/>
      <c r="L224" s="41"/>
      <c r="M224" s="193"/>
      <c r="N224" s="194"/>
      <c r="O224" s="66"/>
      <c r="P224" s="66"/>
      <c r="Q224" s="66"/>
      <c r="R224" s="66"/>
      <c r="S224" s="66"/>
      <c r="T224" s="67"/>
      <c r="U224" s="36"/>
      <c r="V224" s="36"/>
      <c r="W224" s="36"/>
      <c r="X224" s="36"/>
      <c r="Y224" s="36"/>
      <c r="Z224" s="36"/>
      <c r="AA224" s="36"/>
      <c r="AB224" s="36"/>
      <c r="AC224" s="36"/>
      <c r="AD224" s="36"/>
      <c r="AE224" s="36"/>
      <c r="AT224" s="19" t="s">
        <v>268</v>
      </c>
      <c r="AU224" s="19" t="s">
        <v>86</v>
      </c>
    </row>
    <row r="225" spans="1:47" s="2" customFormat="1" ht="175.5">
      <c r="A225" s="36"/>
      <c r="B225" s="37"/>
      <c r="C225" s="38"/>
      <c r="D225" s="190" t="s">
        <v>270</v>
      </c>
      <c r="E225" s="38"/>
      <c r="F225" s="197" t="s">
        <v>443</v>
      </c>
      <c r="G225" s="38"/>
      <c r="H225" s="38"/>
      <c r="I225" s="192"/>
      <c r="J225" s="38"/>
      <c r="K225" s="38"/>
      <c r="L225" s="41"/>
      <c r="M225" s="193"/>
      <c r="N225" s="194"/>
      <c r="O225" s="66"/>
      <c r="P225" s="66"/>
      <c r="Q225" s="66"/>
      <c r="R225" s="66"/>
      <c r="S225" s="66"/>
      <c r="T225" s="67"/>
      <c r="U225" s="36"/>
      <c r="V225" s="36"/>
      <c r="W225" s="36"/>
      <c r="X225" s="36"/>
      <c r="Y225" s="36"/>
      <c r="Z225" s="36"/>
      <c r="AA225" s="36"/>
      <c r="AB225" s="36"/>
      <c r="AC225" s="36"/>
      <c r="AD225" s="36"/>
      <c r="AE225" s="36"/>
      <c r="AT225" s="19" t="s">
        <v>270</v>
      </c>
      <c r="AU225" s="19" t="s">
        <v>86</v>
      </c>
    </row>
    <row r="226" spans="2:51" s="14" customFormat="1" ht="11.25">
      <c r="B226" s="208"/>
      <c r="C226" s="209"/>
      <c r="D226" s="190" t="s">
        <v>272</v>
      </c>
      <c r="E226" s="210" t="s">
        <v>19</v>
      </c>
      <c r="F226" s="211" t="s">
        <v>209</v>
      </c>
      <c r="G226" s="209"/>
      <c r="H226" s="212">
        <v>294</v>
      </c>
      <c r="I226" s="213"/>
      <c r="J226" s="209"/>
      <c r="K226" s="209"/>
      <c r="L226" s="214"/>
      <c r="M226" s="215"/>
      <c r="N226" s="216"/>
      <c r="O226" s="216"/>
      <c r="P226" s="216"/>
      <c r="Q226" s="216"/>
      <c r="R226" s="216"/>
      <c r="S226" s="216"/>
      <c r="T226" s="217"/>
      <c r="AT226" s="218" t="s">
        <v>272</v>
      </c>
      <c r="AU226" s="218" t="s">
        <v>86</v>
      </c>
      <c r="AV226" s="14" t="s">
        <v>86</v>
      </c>
      <c r="AW226" s="14" t="s">
        <v>37</v>
      </c>
      <c r="AX226" s="14" t="s">
        <v>84</v>
      </c>
      <c r="AY226" s="218" t="s">
        <v>259</v>
      </c>
    </row>
    <row r="227" spans="1:65" s="2" customFormat="1" ht="16.5" customHeight="1">
      <c r="A227" s="36"/>
      <c r="B227" s="37"/>
      <c r="C227" s="177" t="s">
        <v>444</v>
      </c>
      <c r="D227" s="177" t="s">
        <v>261</v>
      </c>
      <c r="E227" s="178" t="s">
        <v>445</v>
      </c>
      <c r="F227" s="179" t="s">
        <v>446</v>
      </c>
      <c r="G227" s="180" t="s">
        <v>103</v>
      </c>
      <c r="H227" s="181">
        <v>208</v>
      </c>
      <c r="I227" s="182"/>
      <c r="J227" s="183">
        <f>ROUND(I227*H227,2)</f>
        <v>0</v>
      </c>
      <c r="K227" s="179" t="s">
        <v>264</v>
      </c>
      <c r="L227" s="41"/>
      <c r="M227" s="184" t="s">
        <v>19</v>
      </c>
      <c r="N227" s="185" t="s">
        <v>47</v>
      </c>
      <c r="O227" s="66"/>
      <c r="P227" s="186">
        <f>O227*H227</f>
        <v>0</v>
      </c>
      <c r="Q227" s="186">
        <v>0</v>
      </c>
      <c r="R227" s="186">
        <f>Q227*H227</f>
        <v>0</v>
      </c>
      <c r="S227" s="186">
        <v>0.0008</v>
      </c>
      <c r="T227" s="187">
        <f>S227*H227</f>
        <v>0.16640000000000002</v>
      </c>
      <c r="U227" s="36"/>
      <c r="V227" s="36"/>
      <c r="W227" s="36"/>
      <c r="X227" s="36"/>
      <c r="Y227" s="36"/>
      <c r="Z227" s="36"/>
      <c r="AA227" s="36"/>
      <c r="AB227" s="36"/>
      <c r="AC227" s="36"/>
      <c r="AD227" s="36"/>
      <c r="AE227" s="36"/>
      <c r="AR227" s="188" t="s">
        <v>137</v>
      </c>
      <c r="AT227" s="188" t="s">
        <v>261</v>
      </c>
      <c r="AU227" s="188" t="s">
        <v>86</v>
      </c>
      <c r="AY227" s="19" t="s">
        <v>259</v>
      </c>
      <c r="BE227" s="189">
        <f>IF(N227="základní",J227,0)</f>
        <v>0</v>
      </c>
      <c r="BF227" s="189">
        <f>IF(N227="snížená",J227,0)</f>
        <v>0</v>
      </c>
      <c r="BG227" s="189">
        <f>IF(N227="zákl. přenesená",J227,0)</f>
        <v>0</v>
      </c>
      <c r="BH227" s="189">
        <f>IF(N227="sníž. přenesená",J227,0)</f>
        <v>0</v>
      </c>
      <c r="BI227" s="189">
        <f>IF(N227="nulová",J227,0)</f>
        <v>0</v>
      </c>
      <c r="BJ227" s="19" t="s">
        <v>84</v>
      </c>
      <c r="BK227" s="189">
        <f>ROUND(I227*H227,2)</f>
        <v>0</v>
      </c>
      <c r="BL227" s="19" t="s">
        <v>137</v>
      </c>
      <c r="BM227" s="188" t="s">
        <v>447</v>
      </c>
    </row>
    <row r="228" spans="1:47" s="2" customFormat="1" ht="11.25">
      <c r="A228" s="36"/>
      <c r="B228" s="37"/>
      <c r="C228" s="38"/>
      <c r="D228" s="190" t="s">
        <v>266</v>
      </c>
      <c r="E228" s="38"/>
      <c r="F228" s="191" t="s">
        <v>448</v>
      </c>
      <c r="G228" s="38"/>
      <c r="H228" s="38"/>
      <c r="I228" s="192"/>
      <c r="J228" s="38"/>
      <c r="K228" s="38"/>
      <c r="L228" s="41"/>
      <c r="M228" s="193"/>
      <c r="N228" s="194"/>
      <c r="O228" s="66"/>
      <c r="P228" s="66"/>
      <c r="Q228" s="66"/>
      <c r="R228" s="66"/>
      <c r="S228" s="66"/>
      <c r="T228" s="67"/>
      <c r="U228" s="36"/>
      <c r="V228" s="36"/>
      <c r="W228" s="36"/>
      <c r="X228" s="36"/>
      <c r="Y228" s="36"/>
      <c r="Z228" s="36"/>
      <c r="AA228" s="36"/>
      <c r="AB228" s="36"/>
      <c r="AC228" s="36"/>
      <c r="AD228" s="36"/>
      <c r="AE228" s="36"/>
      <c r="AT228" s="19" t="s">
        <v>266</v>
      </c>
      <c r="AU228" s="19" t="s">
        <v>86</v>
      </c>
    </row>
    <row r="229" spans="1:47" s="2" customFormat="1" ht="11.25">
      <c r="A229" s="36"/>
      <c r="B229" s="37"/>
      <c r="C229" s="38"/>
      <c r="D229" s="195" t="s">
        <v>268</v>
      </c>
      <c r="E229" s="38"/>
      <c r="F229" s="196" t="s">
        <v>449</v>
      </c>
      <c r="G229" s="38"/>
      <c r="H229" s="38"/>
      <c r="I229" s="192"/>
      <c r="J229" s="38"/>
      <c r="K229" s="38"/>
      <c r="L229" s="41"/>
      <c r="M229" s="193"/>
      <c r="N229" s="194"/>
      <c r="O229" s="66"/>
      <c r="P229" s="66"/>
      <c r="Q229" s="66"/>
      <c r="R229" s="66"/>
      <c r="S229" s="66"/>
      <c r="T229" s="67"/>
      <c r="U229" s="36"/>
      <c r="V229" s="36"/>
      <c r="W229" s="36"/>
      <c r="X229" s="36"/>
      <c r="Y229" s="36"/>
      <c r="Z229" s="36"/>
      <c r="AA229" s="36"/>
      <c r="AB229" s="36"/>
      <c r="AC229" s="36"/>
      <c r="AD229" s="36"/>
      <c r="AE229" s="36"/>
      <c r="AT229" s="19" t="s">
        <v>268</v>
      </c>
      <c r="AU229" s="19" t="s">
        <v>86</v>
      </c>
    </row>
    <row r="230" spans="1:47" s="2" customFormat="1" ht="39">
      <c r="A230" s="36"/>
      <c r="B230" s="37"/>
      <c r="C230" s="38"/>
      <c r="D230" s="190" t="s">
        <v>270</v>
      </c>
      <c r="E230" s="38"/>
      <c r="F230" s="197" t="s">
        <v>450</v>
      </c>
      <c r="G230" s="38"/>
      <c r="H230" s="38"/>
      <c r="I230" s="192"/>
      <c r="J230" s="38"/>
      <c r="K230" s="38"/>
      <c r="L230" s="41"/>
      <c r="M230" s="193"/>
      <c r="N230" s="194"/>
      <c r="O230" s="66"/>
      <c r="P230" s="66"/>
      <c r="Q230" s="66"/>
      <c r="R230" s="66"/>
      <c r="S230" s="66"/>
      <c r="T230" s="67"/>
      <c r="U230" s="36"/>
      <c r="V230" s="36"/>
      <c r="W230" s="36"/>
      <c r="X230" s="36"/>
      <c r="Y230" s="36"/>
      <c r="Z230" s="36"/>
      <c r="AA230" s="36"/>
      <c r="AB230" s="36"/>
      <c r="AC230" s="36"/>
      <c r="AD230" s="36"/>
      <c r="AE230" s="36"/>
      <c r="AT230" s="19" t="s">
        <v>270</v>
      </c>
      <c r="AU230" s="19" t="s">
        <v>86</v>
      </c>
    </row>
    <row r="231" spans="2:51" s="14" customFormat="1" ht="11.25">
      <c r="B231" s="208"/>
      <c r="C231" s="209"/>
      <c r="D231" s="190" t="s">
        <v>272</v>
      </c>
      <c r="E231" s="210" t="s">
        <v>19</v>
      </c>
      <c r="F231" s="211" t="s">
        <v>101</v>
      </c>
      <c r="G231" s="209"/>
      <c r="H231" s="212">
        <v>208</v>
      </c>
      <c r="I231" s="213"/>
      <c r="J231" s="209"/>
      <c r="K231" s="209"/>
      <c r="L231" s="214"/>
      <c r="M231" s="215"/>
      <c r="N231" s="216"/>
      <c r="O231" s="216"/>
      <c r="P231" s="216"/>
      <c r="Q231" s="216"/>
      <c r="R231" s="216"/>
      <c r="S231" s="216"/>
      <c r="T231" s="217"/>
      <c r="AT231" s="218" t="s">
        <v>272</v>
      </c>
      <c r="AU231" s="218" t="s">
        <v>86</v>
      </c>
      <c r="AV231" s="14" t="s">
        <v>86</v>
      </c>
      <c r="AW231" s="14" t="s">
        <v>37</v>
      </c>
      <c r="AX231" s="14" t="s">
        <v>84</v>
      </c>
      <c r="AY231" s="218" t="s">
        <v>259</v>
      </c>
    </row>
    <row r="232" spans="1:65" s="2" customFormat="1" ht="16.5" customHeight="1">
      <c r="A232" s="36"/>
      <c r="B232" s="37"/>
      <c r="C232" s="177" t="s">
        <v>451</v>
      </c>
      <c r="D232" s="177" t="s">
        <v>261</v>
      </c>
      <c r="E232" s="178" t="s">
        <v>452</v>
      </c>
      <c r="F232" s="179" t="s">
        <v>453</v>
      </c>
      <c r="G232" s="180" t="s">
        <v>92</v>
      </c>
      <c r="H232" s="181">
        <v>59.3</v>
      </c>
      <c r="I232" s="182"/>
      <c r="J232" s="183">
        <f>ROUND(I232*H232,2)</f>
        <v>0</v>
      </c>
      <c r="K232" s="179" t="s">
        <v>264</v>
      </c>
      <c r="L232" s="41"/>
      <c r="M232" s="184" t="s">
        <v>19</v>
      </c>
      <c r="N232" s="185" t="s">
        <v>47</v>
      </c>
      <c r="O232" s="66"/>
      <c r="P232" s="186">
        <f>O232*H232</f>
        <v>0</v>
      </c>
      <c r="Q232" s="186">
        <v>0</v>
      </c>
      <c r="R232" s="186">
        <f>Q232*H232</f>
        <v>0</v>
      </c>
      <c r="S232" s="186">
        <v>1.82</v>
      </c>
      <c r="T232" s="187">
        <f>S232*H232</f>
        <v>107.926</v>
      </c>
      <c r="U232" s="36"/>
      <c r="V232" s="36"/>
      <c r="W232" s="36"/>
      <c r="X232" s="36"/>
      <c r="Y232" s="36"/>
      <c r="Z232" s="36"/>
      <c r="AA232" s="36"/>
      <c r="AB232" s="36"/>
      <c r="AC232" s="36"/>
      <c r="AD232" s="36"/>
      <c r="AE232" s="36"/>
      <c r="AR232" s="188" t="s">
        <v>137</v>
      </c>
      <c r="AT232" s="188" t="s">
        <v>261</v>
      </c>
      <c r="AU232" s="188" t="s">
        <v>86</v>
      </c>
      <c r="AY232" s="19" t="s">
        <v>259</v>
      </c>
      <c r="BE232" s="189">
        <f>IF(N232="základní",J232,0)</f>
        <v>0</v>
      </c>
      <c r="BF232" s="189">
        <f>IF(N232="snížená",J232,0)</f>
        <v>0</v>
      </c>
      <c r="BG232" s="189">
        <f>IF(N232="zákl. přenesená",J232,0)</f>
        <v>0</v>
      </c>
      <c r="BH232" s="189">
        <f>IF(N232="sníž. přenesená",J232,0)</f>
        <v>0</v>
      </c>
      <c r="BI232" s="189">
        <f>IF(N232="nulová",J232,0)</f>
        <v>0</v>
      </c>
      <c r="BJ232" s="19" t="s">
        <v>84</v>
      </c>
      <c r="BK232" s="189">
        <f>ROUND(I232*H232,2)</f>
        <v>0</v>
      </c>
      <c r="BL232" s="19" t="s">
        <v>137</v>
      </c>
      <c r="BM232" s="188" t="s">
        <v>454</v>
      </c>
    </row>
    <row r="233" spans="1:47" s="2" customFormat="1" ht="11.25">
      <c r="A233" s="36"/>
      <c r="B233" s="37"/>
      <c r="C233" s="38"/>
      <c r="D233" s="190" t="s">
        <v>266</v>
      </c>
      <c r="E233" s="38"/>
      <c r="F233" s="191" t="s">
        <v>455</v>
      </c>
      <c r="G233" s="38"/>
      <c r="H233" s="38"/>
      <c r="I233" s="192"/>
      <c r="J233" s="38"/>
      <c r="K233" s="38"/>
      <c r="L233" s="41"/>
      <c r="M233" s="193"/>
      <c r="N233" s="194"/>
      <c r="O233" s="66"/>
      <c r="P233" s="66"/>
      <c r="Q233" s="66"/>
      <c r="R233" s="66"/>
      <c r="S233" s="66"/>
      <c r="T233" s="67"/>
      <c r="U233" s="36"/>
      <c r="V233" s="36"/>
      <c r="W233" s="36"/>
      <c r="X233" s="36"/>
      <c r="Y233" s="36"/>
      <c r="Z233" s="36"/>
      <c r="AA233" s="36"/>
      <c r="AB233" s="36"/>
      <c r="AC233" s="36"/>
      <c r="AD233" s="36"/>
      <c r="AE233" s="36"/>
      <c r="AT233" s="19" t="s">
        <v>266</v>
      </c>
      <c r="AU233" s="19" t="s">
        <v>86</v>
      </c>
    </row>
    <row r="234" spans="1:47" s="2" customFormat="1" ht="11.25">
      <c r="A234" s="36"/>
      <c r="B234" s="37"/>
      <c r="C234" s="38"/>
      <c r="D234" s="195" t="s">
        <v>268</v>
      </c>
      <c r="E234" s="38"/>
      <c r="F234" s="196" t="s">
        <v>456</v>
      </c>
      <c r="G234" s="38"/>
      <c r="H234" s="38"/>
      <c r="I234" s="192"/>
      <c r="J234" s="38"/>
      <c r="K234" s="38"/>
      <c r="L234" s="41"/>
      <c r="M234" s="193"/>
      <c r="N234" s="194"/>
      <c r="O234" s="66"/>
      <c r="P234" s="66"/>
      <c r="Q234" s="66"/>
      <c r="R234" s="66"/>
      <c r="S234" s="66"/>
      <c r="T234" s="67"/>
      <c r="U234" s="36"/>
      <c r="V234" s="36"/>
      <c r="W234" s="36"/>
      <c r="X234" s="36"/>
      <c r="Y234" s="36"/>
      <c r="Z234" s="36"/>
      <c r="AA234" s="36"/>
      <c r="AB234" s="36"/>
      <c r="AC234" s="36"/>
      <c r="AD234" s="36"/>
      <c r="AE234" s="36"/>
      <c r="AT234" s="19" t="s">
        <v>268</v>
      </c>
      <c r="AU234" s="19" t="s">
        <v>86</v>
      </c>
    </row>
    <row r="235" spans="1:47" s="2" customFormat="1" ht="273">
      <c r="A235" s="36"/>
      <c r="B235" s="37"/>
      <c r="C235" s="38"/>
      <c r="D235" s="190" t="s">
        <v>270</v>
      </c>
      <c r="E235" s="38"/>
      <c r="F235" s="197" t="s">
        <v>457</v>
      </c>
      <c r="G235" s="38"/>
      <c r="H235" s="38"/>
      <c r="I235" s="192"/>
      <c r="J235" s="38"/>
      <c r="K235" s="38"/>
      <c r="L235" s="41"/>
      <c r="M235" s="193"/>
      <c r="N235" s="194"/>
      <c r="O235" s="66"/>
      <c r="P235" s="66"/>
      <c r="Q235" s="66"/>
      <c r="R235" s="66"/>
      <c r="S235" s="66"/>
      <c r="T235" s="67"/>
      <c r="U235" s="36"/>
      <c r="V235" s="36"/>
      <c r="W235" s="36"/>
      <c r="X235" s="36"/>
      <c r="Y235" s="36"/>
      <c r="Z235" s="36"/>
      <c r="AA235" s="36"/>
      <c r="AB235" s="36"/>
      <c r="AC235" s="36"/>
      <c r="AD235" s="36"/>
      <c r="AE235" s="36"/>
      <c r="AT235" s="19" t="s">
        <v>270</v>
      </c>
      <c r="AU235" s="19" t="s">
        <v>86</v>
      </c>
    </row>
    <row r="236" spans="2:51" s="13" customFormat="1" ht="11.25">
      <c r="B236" s="198"/>
      <c r="C236" s="199"/>
      <c r="D236" s="190" t="s">
        <v>272</v>
      </c>
      <c r="E236" s="200" t="s">
        <v>19</v>
      </c>
      <c r="F236" s="201" t="s">
        <v>458</v>
      </c>
      <c r="G236" s="199"/>
      <c r="H236" s="200" t="s">
        <v>19</v>
      </c>
      <c r="I236" s="202"/>
      <c r="J236" s="199"/>
      <c r="K236" s="199"/>
      <c r="L236" s="203"/>
      <c r="M236" s="204"/>
      <c r="N236" s="205"/>
      <c r="O236" s="205"/>
      <c r="P236" s="205"/>
      <c r="Q236" s="205"/>
      <c r="R236" s="205"/>
      <c r="S236" s="205"/>
      <c r="T236" s="206"/>
      <c r="AT236" s="207" t="s">
        <v>272</v>
      </c>
      <c r="AU236" s="207" t="s">
        <v>86</v>
      </c>
      <c r="AV236" s="13" t="s">
        <v>84</v>
      </c>
      <c r="AW236" s="13" t="s">
        <v>37</v>
      </c>
      <c r="AX236" s="13" t="s">
        <v>76</v>
      </c>
      <c r="AY236" s="207" t="s">
        <v>259</v>
      </c>
    </row>
    <row r="237" spans="2:51" s="14" customFormat="1" ht="11.25">
      <c r="B237" s="208"/>
      <c r="C237" s="209"/>
      <c r="D237" s="190" t="s">
        <v>272</v>
      </c>
      <c r="E237" s="210" t="s">
        <v>212</v>
      </c>
      <c r="F237" s="211" t="s">
        <v>459</v>
      </c>
      <c r="G237" s="209"/>
      <c r="H237" s="212">
        <v>59.3</v>
      </c>
      <c r="I237" s="213"/>
      <c r="J237" s="209"/>
      <c r="K237" s="209"/>
      <c r="L237" s="214"/>
      <c r="M237" s="215"/>
      <c r="N237" s="216"/>
      <c r="O237" s="216"/>
      <c r="P237" s="216"/>
      <c r="Q237" s="216"/>
      <c r="R237" s="216"/>
      <c r="S237" s="216"/>
      <c r="T237" s="217"/>
      <c r="AT237" s="218" t="s">
        <v>272</v>
      </c>
      <c r="AU237" s="218" t="s">
        <v>86</v>
      </c>
      <c r="AV237" s="14" t="s">
        <v>86</v>
      </c>
      <c r="AW237" s="14" t="s">
        <v>37</v>
      </c>
      <c r="AX237" s="14" t="s">
        <v>84</v>
      </c>
      <c r="AY237" s="218" t="s">
        <v>259</v>
      </c>
    </row>
    <row r="238" spans="1:65" s="2" customFormat="1" ht="16.5" customHeight="1">
      <c r="A238" s="36"/>
      <c r="B238" s="37"/>
      <c r="C238" s="177" t="s">
        <v>460</v>
      </c>
      <c r="D238" s="177" t="s">
        <v>261</v>
      </c>
      <c r="E238" s="178" t="s">
        <v>461</v>
      </c>
      <c r="F238" s="179" t="s">
        <v>462</v>
      </c>
      <c r="G238" s="180" t="s">
        <v>92</v>
      </c>
      <c r="H238" s="181">
        <v>29.65</v>
      </c>
      <c r="I238" s="182"/>
      <c r="J238" s="183">
        <f>ROUND(I238*H238,2)</f>
        <v>0</v>
      </c>
      <c r="K238" s="179" t="s">
        <v>264</v>
      </c>
      <c r="L238" s="41"/>
      <c r="M238" s="184" t="s">
        <v>19</v>
      </c>
      <c r="N238" s="185" t="s">
        <v>47</v>
      </c>
      <c r="O238" s="66"/>
      <c r="P238" s="186">
        <f>O238*H238</f>
        <v>0</v>
      </c>
      <c r="Q238" s="186">
        <v>0.4</v>
      </c>
      <c r="R238" s="186">
        <f>Q238*H238</f>
        <v>11.86</v>
      </c>
      <c r="S238" s="186">
        <v>0</v>
      </c>
      <c r="T238" s="187">
        <f>S238*H238</f>
        <v>0</v>
      </c>
      <c r="U238" s="36"/>
      <c r="V238" s="36"/>
      <c r="W238" s="36"/>
      <c r="X238" s="36"/>
      <c r="Y238" s="36"/>
      <c r="Z238" s="36"/>
      <c r="AA238" s="36"/>
      <c r="AB238" s="36"/>
      <c r="AC238" s="36"/>
      <c r="AD238" s="36"/>
      <c r="AE238" s="36"/>
      <c r="AR238" s="188" t="s">
        <v>137</v>
      </c>
      <c r="AT238" s="188" t="s">
        <v>261</v>
      </c>
      <c r="AU238" s="188" t="s">
        <v>86</v>
      </c>
      <c r="AY238" s="19" t="s">
        <v>259</v>
      </c>
      <c r="BE238" s="189">
        <f>IF(N238="základní",J238,0)</f>
        <v>0</v>
      </c>
      <c r="BF238" s="189">
        <f>IF(N238="snížená",J238,0)</f>
        <v>0</v>
      </c>
      <c r="BG238" s="189">
        <f>IF(N238="zákl. přenesená",J238,0)</f>
        <v>0</v>
      </c>
      <c r="BH238" s="189">
        <f>IF(N238="sníž. přenesená",J238,0)</f>
        <v>0</v>
      </c>
      <c r="BI238" s="189">
        <f>IF(N238="nulová",J238,0)</f>
        <v>0</v>
      </c>
      <c r="BJ238" s="19" t="s">
        <v>84</v>
      </c>
      <c r="BK238" s="189">
        <f>ROUND(I238*H238,2)</f>
        <v>0</v>
      </c>
      <c r="BL238" s="19" t="s">
        <v>137</v>
      </c>
      <c r="BM238" s="188" t="s">
        <v>463</v>
      </c>
    </row>
    <row r="239" spans="1:47" s="2" customFormat="1" ht="19.5">
      <c r="A239" s="36"/>
      <c r="B239" s="37"/>
      <c r="C239" s="38"/>
      <c r="D239" s="190" t="s">
        <v>266</v>
      </c>
      <c r="E239" s="38"/>
      <c r="F239" s="191" t="s">
        <v>464</v>
      </c>
      <c r="G239" s="38"/>
      <c r="H239" s="38"/>
      <c r="I239" s="192"/>
      <c r="J239" s="38"/>
      <c r="K239" s="38"/>
      <c r="L239" s="41"/>
      <c r="M239" s="193"/>
      <c r="N239" s="194"/>
      <c r="O239" s="66"/>
      <c r="P239" s="66"/>
      <c r="Q239" s="66"/>
      <c r="R239" s="66"/>
      <c r="S239" s="66"/>
      <c r="T239" s="67"/>
      <c r="U239" s="36"/>
      <c r="V239" s="36"/>
      <c r="W239" s="36"/>
      <c r="X239" s="36"/>
      <c r="Y239" s="36"/>
      <c r="Z239" s="36"/>
      <c r="AA239" s="36"/>
      <c r="AB239" s="36"/>
      <c r="AC239" s="36"/>
      <c r="AD239" s="36"/>
      <c r="AE239" s="36"/>
      <c r="AT239" s="19" t="s">
        <v>266</v>
      </c>
      <c r="AU239" s="19" t="s">
        <v>86</v>
      </c>
    </row>
    <row r="240" spans="1:47" s="2" customFormat="1" ht="11.25">
      <c r="A240" s="36"/>
      <c r="B240" s="37"/>
      <c r="C240" s="38"/>
      <c r="D240" s="195" t="s">
        <v>268</v>
      </c>
      <c r="E240" s="38"/>
      <c r="F240" s="196" t="s">
        <v>465</v>
      </c>
      <c r="G240" s="38"/>
      <c r="H240" s="38"/>
      <c r="I240" s="192"/>
      <c r="J240" s="38"/>
      <c r="K240" s="38"/>
      <c r="L240" s="41"/>
      <c r="M240" s="193"/>
      <c r="N240" s="194"/>
      <c r="O240" s="66"/>
      <c r="P240" s="66"/>
      <c r="Q240" s="66"/>
      <c r="R240" s="66"/>
      <c r="S240" s="66"/>
      <c r="T240" s="67"/>
      <c r="U240" s="36"/>
      <c r="V240" s="36"/>
      <c r="W240" s="36"/>
      <c r="X240" s="36"/>
      <c r="Y240" s="36"/>
      <c r="Z240" s="36"/>
      <c r="AA240" s="36"/>
      <c r="AB240" s="36"/>
      <c r="AC240" s="36"/>
      <c r="AD240" s="36"/>
      <c r="AE240" s="36"/>
      <c r="AT240" s="19" t="s">
        <v>268</v>
      </c>
      <c r="AU240" s="19" t="s">
        <v>86</v>
      </c>
    </row>
    <row r="241" spans="1:47" s="2" customFormat="1" ht="97.5">
      <c r="A241" s="36"/>
      <c r="B241" s="37"/>
      <c r="C241" s="38"/>
      <c r="D241" s="190" t="s">
        <v>270</v>
      </c>
      <c r="E241" s="38"/>
      <c r="F241" s="197" t="s">
        <v>466</v>
      </c>
      <c r="G241" s="38"/>
      <c r="H241" s="38"/>
      <c r="I241" s="192"/>
      <c r="J241" s="38"/>
      <c r="K241" s="38"/>
      <c r="L241" s="41"/>
      <c r="M241" s="193"/>
      <c r="N241" s="194"/>
      <c r="O241" s="66"/>
      <c r="P241" s="66"/>
      <c r="Q241" s="66"/>
      <c r="R241" s="66"/>
      <c r="S241" s="66"/>
      <c r="T241" s="67"/>
      <c r="U241" s="36"/>
      <c r="V241" s="36"/>
      <c r="W241" s="36"/>
      <c r="X241" s="36"/>
      <c r="Y241" s="36"/>
      <c r="Z241" s="36"/>
      <c r="AA241" s="36"/>
      <c r="AB241" s="36"/>
      <c r="AC241" s="36"/>
      <c r="AD241" s="36"/>
      <c r="AE241" s="36"/>
      <c r="AT241" s="19" t="s">
        <v>270</v>
      </c>
      <c r="AU241" s="19" t="s">
        <v>86</v>
      </c>
    </row>
    <row r="242" spans="2:51" s="14" customFormat="1" ht="11.25">
      <c r="B242" s="208"/>
      <c r="C242" s="209"/>
      <c r="D242" s="190" t="s">
        <v>272</v>
      </c>
      <c r="E242" s="210" t="s">
        <v>19</v>
      </c>
      <c r="F242" s="211" t="s">
        <v>467</v>
      </c>
      <c r="G242" s="209"/>
      <c r="H242" s="212">
        <v>29.65</v>
      </c>
      <c r="I242" s="213"/>
      <c r="J242" s="209"/>
      <c r="K242" s="209"/>
      <c r="L242" s="214"/>
      <c r="M242" s="215"/>
      <c r="N242" s="216"/>
      <c r="O242" s="216"/>
      <c r="P242" s="216"/>
      <c r="Q242" s="216"/>
      <c r="R242" s="216"/>
      <c r="S242" s="216"/>
      <c r="T242" s="217"/>
      <c r="AT242" s="218" t="s">
        <v>272</v>
      </c>
      <c r="AU242" s="218" t="s">
        <v>86</v>
      </c>
      <c r="AV242" s="14" t="s">
        <v>86</v>
      </c>
      <c r="AW242" s="14" t="s">
        <v>37</v>
      </c>
      <c r="AX242" s="14" t="s">
        <v>84</v>
      </c>
      <c r="AY242" s="218" t="s">
        <v>259</v>
      </c>
    </row>
    <row r="243" spans="1:65" s="2" customFormat="1" ht="16.5" customHeight="1">
      <c r="A243" s="36"/>
      <c r="B243" s="37"/>
      <c r="C243" s="177" t="s">
        <v>468</v>
      </c>
      <c r="D243" s="177" t="s">
        <v>261</v>
      </c>
      <c r="E243" s="178" t="s">
        <v>469</v>
      </c>
      <c r="F243" s="179" t="s">
        <v>470</v>
      </c>
      <c r="G243" s="180" t="s">
        <v>92</v>
      </c>
      <c r="H243" s="181">
        <v>29.65</v>
      </c>
      <c r="I243" s="182"/>
      <c r="J243" s="183">
        <f>ROUND(I243*H243,2)</f>
        <v>0</v>
      </c>
      <c r="K243" s="179" t="s">
        <v>264</v>
      </c>
      <c r="L243" s="41"/>
      <c r="M243" s="184" t="s">
        <v>19</v>
      </c>
      <c r="N243" s="185" t="s">
        <v>47</v>
      </c>
      <c r="O243" s="66"/>
      <c r="P243" s="186">
        <f>O243*H243</f>
        <v>0</v>
      </c>
      <c r="Q243" s="186">
        <v>0</v>
      </c>
      <c r="R243" s="186">
        <f>Q243*H243</f>
        <v>0</v>
      </c>
      <c r="S243" s="186">
        <v>0</v>
      </c>
      <c r="T243" s="187">
        <f>S243*H243</f>
        <v>0</v>
      </c>
      <c r="U243" s="36"/>
      <c r="V243" s="36"/>
      <c r="W243" s="36"/>
      <c r="X243" s="36"/>
      <c r="Y243" s="36"/>
      <c r="Z243" s="36"/>
      <c r="AA243" s="36"/>
      <c r="AB243" s="36"/>
      <c r="AC243" s="36"/>
      <c r="AD243" s="36"/>
      <c r="AE243" s="36"/>
      <c r="AR243" s="188" t="s">
        <v>137</v>
      </c>
      <c r="AT243" s="188" t="s">
        <v>261</v>
      </c>
      <c r="AU243" s="188" t="s">
        <v>86</v>
      </c>
      <c r="AY243" s="19" t="s">
        <v>259</v>
      </c>
      <c r="BE243" s="189">
        <f>IF(N243="základní",J243,0)</f>
        <v>0</v>
      </c>
      <c r="BF243" s="189">
        <f>IF(N243="snížená",J243,0)</f>
        <v>0</v>
      </c>
      <c r="BG243" s="189">
        <f>IF(N243="zákl. přenesená",J243,0)</f>
        <v>0</v>
      </c>
      <c r="BH243" s="189">
        <f>IF(N243="sníž. přenesená",J243,0)</f>
        <v>0</v>
      </c>
      <c r="BI243" s="189">
        <f>IF(N243="nulová",J243,0)</f>
        <v>0</v>
      </c>
      <c r="BJ243" s="19" t="s">
        <v>84</v>
      </c>
      <c r="BK243" s="189">
        <f>ROUND(I243*H243,2)</f>
        <v>0</v>
      </c>
      <c r="BL243" s="19" t="s">
        <v>137</v>
      </c>
      <c r="BM243" s="188" t="s">
        <v>471</v>
      </c>
    </row>
    <row r="244" spans="1:47" s="2" customFormat="1" ht="19.5">
      <c r="A244" s="36"/>
      <c r="B244" s="37"/>
      <c r="C244" s="38"/>
      <c r="D244" s="190" t="s">
        <v>266</v>
      </c>
      <c r="E244" s="38"/>
      <c r="F244" s="191" t="s">
        <v>472</v>
      </c>
      <c r="G244" s="38"/>
      <c r="H244" s="38"/>
      <c r="I244" s="192"/>
      <c r="J244" s="38"/>
      <c r="K244" s="38"/>
      <c r="L244" s="41"/>
      <c r="M244" s="193"/>
      <c r="N244" s="194"/>
      <c r="O244" s="66"/>
      <c r="P244" s="66"/>
      <c r="Q244" s="66"/>
      <c r="R244" s="66"/>
      <c r="S244" s="66"/>
      <c r="T244" s="67"/>
      <c r="U244" s="36"/>
      <c r="V244" s="36"/>
      <c r="W244" s="36"/>
      <c r="X244" s="36"/>
      <c r="Y244" s="36"/>
      <c r="Z244" s="36"/>
      <c r="AA244" s="36"/>
      <c r="AB244" s="36"/>
      <c r="AC244" s="36"/>
      <c r="AD244" s="36"/>
      <c r="AE244" s="36"/>
      <c r="AT244" s="19" t="s">
        <v>266</v>
      </c>
      <c r="AU244" s="19" t="s">
        <v>86</v>
      </c>
    </row>
    <row r="245" spans="1:47" s="2" customFormat="1" ht="11.25">
      <c r="A245" s="36"/>
      <c r="B245" s="37"/>
      <c r="C245" s="38"/>
      <c r="D245" s="195" t="s">
        <v>268</v>
      </c>
      <c r="E245" s="38"/>
      <c r="F245" s="196" t="s">
        <v>473</v>
      </c>
      <c r="G245" s="38"/>
      <c r="H245" s="38"/>
      <c r="I245" s="192"/>
      <c r="J245" s="38"/>
      <c r="K245" s="38"/>
      <c r="L245" s="41"/>
      <c r="M245" s="193"/>
      <c r="N245" s="194"/>
      <c r="O245" s="66"/>
      <c r="P245" s="66"/>
      <c r="Q245" s="66"/>
      <c r="R245" s="66"/>
      <c r="S245" s="66"/>
      <c r="T245" s="67"/>
      <c r="U245" s="36"/>
      <c r="V245" s="36"/>
      <c r="W245" s="36"/>
      <c r="X245" s="36"/>
      <c r="Y245" s="36"/>
      <c r="Z245" s="36"/>
      <c r="AA245" s="36"/>
      <c r="AB245" s="36"/>
      <c r="AC245" s="36"/>
      <c r="AD245" s="36"/>
      <c r="AE245" s="36"/>
      <c r="AT245" s="19" t="s">
        <v>268</v>
      </c>
      <c r="AU245" s="19" t="s">
        <v>86</v>
      </c>
    </row>
    <row r="246" spans="1:47" s="2" customFormat="1" ht="97.5">
      <c r="A246" s="36"/>
      <c r="B246" s="37"/>
      <c r="C246" s="38"/>
      <c r="D246" s="190" t="s">
        <v>270</v>
      </c>
      <c r="E246" s="38"/>
      <c r="F246" s="197" t="s">
        <v>474</v>
      </c>
      <c r="G246" s="38"/>
      <c r="H246" s="38"/>
      <c r="I246" s="192"/>
      <c r="J246" s="38"/>
      <c r="K246" s="38"/>
      <c r="L246" s="41"/>
      <c r="M246" s="193"/>
      <c r="N246" s="194"/>
      <c r="O246" s="66"/>
      <c r="P246" s="66"/>
      <c r="Q246" s="66"/>
      <c r="R246" s="66"/>
      <c r="S246" s="66"/>
      <c r="T246" s="67"/>
      <c r="U246" s="36"/>
      <c r="V246" s="36"/>
      <c r="W246" s="36"/>
      <c r="X246" s="36"/>
      <c r="Y246" s="36"/>
      <c r="Z246" s="36"/>
      <c r="AA246" s="36"/>
      <c r="AB246" s="36"/>
      <c r="AC246" s="36"/>
      <c r="AD246" s="36"/>
      <c r="AE246" s="36"/>
      <c r="AT246" s="19" t="s">
        <v>270</v>
      </c>
      <c r="AU246" s="19" t="s">
        <v>86</v>
      </c>
    </row>
    <row r="247" spans="2:51" s="14" customFormat="1" ht="11.25">
      <c r="B247" s="208"/>
      <c r="C247" s="209"/>
      <c r="D247" s="190" t="s">
        <v>272</v>
      </c>
      <c r="E247" s="210" t="s">
        <v>19</v>
      </c>
      <c r="F247" s="211" t="s">
        <v>467</v>
      </c>
      <c r="G247" s="209"/>
      <c r="H247" s="212">
        <v>29.65</v>
      </c>
      <c r="I247" s="213"/>
      <c r="J247" s="209"/>
      <c r="K247" s="209"/>
      <c r="L247" s="214"/>
      <c r="M247" s="215"/>
      <c r="N247" s="216"/>
      <c r="O247" s="216"/>
      <c r="P247" s="216"/>
      <c r="Q247" s="216"/>
      <c r="R247" s="216"/>
      <c r="S247" s="216"/>
      <c r="T247" s="217"/>
      <c r="AT247" s="218" t="s">
        <v>272</v>
      </c>
      <c r="AU247" s="218" t="s">
        <v>86</v>
      </c>
      <c r="AV247" s="14" t="s">
        <v>86</v>
      </c>
      <c r="AW247" s="14" t="s">
        <v>37</v>
      </c>
      <c r="AX247" s="14" t="s">
        <v>84</v>
      </c>
      <c r="AY247" s="218" t="s">
        <v>259</v>
      </c>
    </row>
    <row r="248" spans="1:65" s="2" customFormat="1" ht="16.5" customHeight="1">
      <c r="A248" s="36"/>
      <c r="B248" s="37"/>
      <c r="C248" s="177" t="s">
        <v>475</v>
      </c>
      <c r="D248" s="177" t="s">
        <v>261</v>
      </c>
      <c r="E248" s="178" t="s">
        <v>476</v>
      </c>
      <c r="F248" s="179" t="s">
        <v>477</v>
      </c>
      <c r="G248" s="180" t="s">
        <v>92</v>
      </c>
      <c r="H248" s="181">
        <v>29.65</v>
      </c>
      <c r="I248" s="182"/>
      <c r="J248" s="183">
        <f>ROUND(I248*H248,2)</f>
        <v>0</v>
      </c>
      <c r="K248" s="179" t="s">
        <v>264</v>
      </c>
      <c r="L248" s="41"/>
      <c r="M248" s="184" t="s">
        <v>19</v>
      </c>
      <c r="N248" s="185" t="s">
        <v>47</v>
      </c>
      <c r="O248" s="66"/>
      <c r="P248" s="186">
        <f>O248*H248</f>
        <v>0</v>
      </c>
      <c r="Q248" s="186">
        <v>0</v>
      </c>
      <c r="R248" s="186">
        <f>Q248*H248</f>
        <v>0</v>
      </c>
      <c r="S248" s="186">
        <v>0</v>
      </c>
      <c r="T248" s="187">
        <f>S248*H248</f>
        <v>0</v>
      </c>
      <c r="U248" s="36"/>
      <c r="V248" s="36"/>
      <c r="W248" s="36"/>
      <c r="X248" s="36"/>
      <c r="Y248" s="36"/>
      <c r="Z248" s="36"/>
      <c r="AA248" s="36"/>
      <c r="AB248" s="36"/>
      <c r="AC248" s="36"/>
      <c r="AD248" s="36"/>
      <c r="AE248" s="36"/>
      <c r="AR248" s="188" t="s">
        <v>137</v>
      </c>
      <c r="AT248" s="188" t="s">
        <v>261</v>
      </c>
      <c r="AU248" s="188" t="s">
        <v>86</v>
      </c>
      <c r="AY248" s="19" t="s">
        <v>259</v>
      </c>
      <c r="BE248" s="189">
        <f>IF(N248="základní",J248,0)</f>
        <v>0</v>
      </c>
      <c r="BF248" s="189">
        <f>IF(N248="snížená",J248,0)</f>
        <v>0</v>
      </c>
      <c r="BG248" s="189">
        <f>IF(N248="zákl. přenesená",J248,0)</f>
        <v>0</v>
      </c>
      <c r="BH248" s="189">
        <f>IF(N248="sníž. přenesená",J248,0)</f>
        <v>0</v>
      </c>
      <c r="BI248" s="189">
        <f>IF(N248="nulová",J248,0)</f>
        <v>0</v>
      </c>
      <c r="BJ248" s="19" t="s">
        <v>84</v>
      </c>
      <c r="BK248" s="189">
        <f>ROUND(I248*H248,2)</f>
        <v>0</v>
      </c>
      <c r="BL248" s="19" t="s">
        <v>137</v>
      </c>
      <c r="BM248" s="188" t="s">
        <v>478</v>
      </c>
    </row>
    <row r="249" spans="1:47" s="2" customFormat="1" ht="11.25">
      <c r="A249" s="36"/>
      <c r="B249" s="37"/>
      <c r="C249" s="38"/>
      <c r="D249" s="190" t="s">
        <v>266</v>
      </c>
      <c r="E249" s="38"/>
      <c r="F249" s="191" t="s">
        <v>479</v>
      </c>
      <c r="G249" s="38"/>
      <c r="H249" s="38"/>
      <c r="I249" s="192"/>
      <c r="J249" s="38"/>
      <c r="K249" s="38"/>
      <c r="L249" s="41"/>
      <c r="M249" s="193"/>
      <c r="N249" s="194"/>
      <c r="O249" s="66"/>
      <c r="P249" s="66"/>
      <c r="Q249" s="66"/>
      <c r="R249" s="66"/>
      <c r="S249" s="66"/>
      <c r="T249" s="67"/>
      <c r="U249" s="36"/>
      <c r="V249" s="36"/>
      <c r="W249" s="36"/>
      <c r="X249" s="36"/>
      <c r="Y249" s="36"/>
      <c r="Z249" s="36"/>
      <c r="AA249" s="36"/>
      <c r="AB249" s="36"/>
      <c r="AC249" s="36"/>
      <c r="AD249" s="36"/>
      <c r="AE249" s="36"/>
      <c r="AT249" s="19" t="s">
        <v>266</v>
      </c>
      <c r="AU249" s="19" t="s">
        <v>86</v>
      </c>
    </row>
    <row r="250" spans="1:47" s="2" customFormat="1" ht="11.25">
      <c r="A250" s="36"/>
      <c r="B250" s="37"/>
      <c r="C250" s="38"/>
      <c r="D250" s="195" t="s">
        <v>268</v>
      </c>
      <c r="E250" s="38"/>
      <c r="F250" s="196" t="s">
        <v>480</v>
      </c>
      <c r="G250" s="38"/>
      <c r="H250" s="38"/>
      <c r="I250" s="192"/>
      <c r="J250" s="38"/>
      <c r="K250" s="38"/>
      <c r="L250" s="41"/>
      <c r="M250" s="193"/>
      <c r="N250" s="194"/>
      <c r="O250" s="66"/>
      <c r="P250" s="66"/>
      <c r="Q250" s="66"/>
      <c r="R250" s="66"/>
      <c r="S250" s="66"/>
      <c r="T250" s="67"/>
      <c r="U250" s="36"/>
      <c r="V250" s="36"/>
      <c r="W250" s="36"/>
      <c r="X250" s="36"/>
      <c r="Y250" s="36"/>
      <c r="Z250" s="36"/>
      <c r="AA250" s="36"/>
      <c r="AB250" s="36"/>
      <c r="AC250" s="36"/>
      <c r="AD250" s="36"/>
      <c r="AE250" s="36"/>
      <c r="AT250" s="19" t="s">
        <v>268</v>
      </c>
      <c r="AU250" s="19" t="s">
        <v>86</v>
      </c>
    </row>
    <row r="251" spans="1:47" s="2" customFormat="1" ht="39">
      <c r="A251" s="36"/>
      <c r="B251" s="37"/>
      <c r="C251" s="38"/>
      <c r="D251" s="190" t="s">
        <v>270</v>
      </c>
      <c r="E251" s="38"/>
      <c r="F251" s="197" t="s">
        <v>481</v>
      </c>
      <c r="G251" s="38"/>
      <c r="H251" s="38"/>
      <c r="I251" s="192"/>
      <c r="J251" s="38"/>
      <c r="K251" s="38"/>
      <c r="L251" s="41"/>
      <c r="M251" s="193"/>
      <c r="N251" s="194"/>
      <c r="O251" s="66"/>
      <c r="P251" s="66"/>
      <c r="Q251" s="66"/>
      <c r="R251" s="66"/>
      <c r="S251" s="66"/>
      <c r="T251" s="67"/>
      <c r="U251" s="36"/>
      <c r="V251" s="36"/>
      <c r="W251" s="36"/>
      <c r="X251" s="36"/>
      <c r="Y251" s="36"/>
      <c r="Z251" s="36"/>
      <c r="AA251" s="36"/>
      <c r="AB251" s="36"/>
      <c r="AC251" s="36"/>
      <c r="AD251" s="36"/>
      <c r="AE251" s="36"/>
      <c r="AT251" s="19" t="s">
        <v>270</v>
      </c>
      <c r="AU251" s="19" t="s">
        <v>86</v>
      </c>
    </row>
    <row r="252" spans="2:51" s="14" customFormat="1" ht="11.25">
      <c r="B252" s="208"/>
      <c r="C252" s="209"/>
      <c r="D252" s="190" t="s">
        <v>272</v>
      </c>
      <c r="E252" s="210" t="s">
        <v>19</v>
      </c>
      <c r="F252" s="211" t="s">
        <v>467</v>
      </c>
      <c r="G252" s="209"/>
      <c r="H252" s="212">
        <v>29.65</v>
      </c>
      <c r="I252" s="213"/>
      <c r="J252" s="209"/>
      <c r="K252" s="209"/>
      <c r="L252" s="214"/>
      <c r="M252" s="215"/>
      <c r="N252" s="216"/>
      <c r="O252" s="216"/>
      <c r="P252" s="216"/>
      <c r="Q252" s="216"/>
      <c r="R252" s="216"/>
      <c r="S252" s="216"/>
      <c r="T252" s="217"/>
      <c r="AT252" s="218" t="s">
        <v>272</v>
      </c>
      <c r="AU252" s="218" t="s">
        <v>86</v>
      </c>
      <c r="AV252" s="14" t="s">
        <v>86</v>
      </c>
      <c r="AW252" s="14" t="s">
        <v>37</v>
      </c>
      <c r="AX252" s="14" t="s">
        <v>84</v>
      </c>
      <c r="AY252" s="218" t="s">
        <v>259</v>
      </c>
    </row>
    <row r="253" spans="1:65" s="2" customFormat="1" ht="21.75" customHeight="1">
      <c r="A253" s="36"/>
      <c r="B253" s="37"/>
      <c r="C253" s="177" t="s">
        <v>223</v>
      </c>
      <c r="D253" s="177" t="s">
        <v>261</v>
      </c>
      <c r="E253" s="178" t="s">
        <v>482</v>
      </c>
      <c r="F253" s="179" t="s">
        <v>483</v>
      </c>
      <c r="G253" s="180" t="s">
        <v>92</v>
      </c>
      <c r="H253" s="181">
        <v>29.65</v>
      </c>
      <c r="I253" s="182"/>
      <c r="J253" s="183">
        <f>ROUND(I253*H253,2)</f>
        <v>0</v>
      </c>
      <c r="K253" s="179" t="s">
        <v>264</v>
      </c>
      <c r="L253" s="41"/>
      <c r="M253" s="184" t="s">
        <v>19</v>
      </c>
      <c r="N253" s="185" t="s">
        <v>47</v>
      </c>
      <c r="O253" s="66"/>
      <c r="P253" s="186">
        <f>O253*H253</f>
        <v>0</v>
      </c>
      <c r="Q253" s="186">
        <v>0</v>
      </c>
      <c r="R253" s="186">
        <f>Q253*H253</f>
        <v>0</v>
      </c>
      <c r="S253" s="186">
        <v>0</v>
      </c>
      <c r="T253" s="187">
        <f>S253*H253</f>
        <v>0</v>
      </c>
      <c r="U253" s="36"/>
      <c r="V253" s="36"/>
      <c r="W253" s="36"/>
      <c r="X253" s="36"/>
      <c r="Y253" s="36"/>
      <c r="Z253" s="36"/>
      <c r="AA253" s="36"/>
      <c r="AB253" s="36"/>
      <c r="AC253" s="36"/>
      <c r="AD253" s="36"/>
      <c r="AE253" s="36"/>
      <c r="AR253" s="188" t="s">
        <v>137</v>
      </c>
      <c r="AT253" s="188" t="s">
        <v>261</v>
      </c>
      <c r="AU253" s="188" t="s">
        <v>86</v>
      </c>
      <c r="AY253" s="19" t="s">
        <v>259</v>
      </c>
      <c r="BE253" s="189">
        <f>IF(N253="základní",J253,0)</f>
        <v>0</v>
      </c>
      <c r="BF253" s="189">
        <f>IF(N253="snížená",J253,0)</f>
        <v>0</v>
      </c>
      <c r="BG253" s="189">
        <f>IF(N253="zákl. přenesená",J253,0)</f>
        <v>0</v>
      </c>
      <c r="BH253" s="189">
        <f>IF(N253="sníž. přenesená",J253,0)</f>
        <v>0</v>
      </c>
      <c r="BI253" s="189">
        <f>IF(N253="nulová",J253,0)</f>
        <v>0</v>
      </c>
      <c r="BJ253" s="19" t="s">
        <v>84</v>
      </c>
      <c r="BK253" s="189">
        <f>ROUND(I253*H253,2)</f>
        <v>0</v>
      </c>
      <c r="BL253" s="19" t="s">
        <v>137</v>
      </c>
      <c r="BM253" s="188" t="s">
        <v>484</v>
      </c>
    </row>
    <row r="254" spans="1:47" s="2" customFormat="1" ht="11.25">
      <c r="A254" s="36"/>
      <c r="B254" s="37"/>
      <c r="C254" s="38"/>
      <c r="D254" s="190" t="s">
        <v>266</v>
      </c>
      <c r="E254" s="38"/>
      <c r="F254" s="191" t="s">
        <v>485</v>
      </c>
      <c r="G254" s="38"/>
      <c r="H254" s="38"/>
      <c r="I254" s="192"/>
      <c r="J254" s="38"/>
      <c r="K254" s="38"/>
      <c r="L254" s="41"/>
      <c r="M254" s="193"/>
      <c r="N254" s="194"/>
      <c r="O254" s="66"/>
      <c r="P254" s="66"/>
      <c r="Q254" s="66"/>
      <c r="R254" s="66"/>
      <c r="S254" s="66"/>
      <c r="T254" s="67"/>
      <c r="U254" s="36"/>
      <c r="V254" s="36"/>
      <c r="W254" s="36"/>
      <c r="X254" s="36"/>
      <c r="Y254" s="36"/>
      <c r="Z254" s="36"/>
      <c r="AA254" s="36"/>
      <c r="AB254" s="36"/>
      <c r="AC254" s="36"/>
      <c r="AD254" s="36"/>
      <c r="AE254" s="36"/>
      <c r="AT254" s="19" t="s">
        <v>266</v>
      </c>
      <c r="AU254" s="19" t="s">
        <v>86</v>
      </c>
    </row>
    <row r="255" spans="1:47" s="2" customFormat="1" ht="11.25">
      <c r="A255" s="36"/>
      <c r="B255" s="37"/>
      <c r="C255" s="38"/>
      <c r="D255" s="195" t="s">
        <v>268</v>
      </c>
      <c r="E255" s="38"/>
      <c r="F255" s="196" t="s">
        <v>486</v>
      </c>
      <c r="G255" s="38"/>
      <c r="H255" s="38"/>
      <c r="I255" s="192"/>
      <c r="J255" s="38"/>
      <c r="K255" s="38"/>
      <c r="L255" s="41"/>
      <c r="M255" s="193"/>
      <c r="N255" s="194"/>
      <c r="O255" s="66"/>
      <c r="P255" s="66"/>
      <c r="Q255" s="66"/>
      <c r="R255" s="66"/>
      <c r="S255" s="66"/>
      <c r="T255" s="67"/>
      <c r="U255" s="36"/>
      <c r="V255" s="36"/>
      <c r="W255" s="36"/>
      <c r="X255" s="36"/>
      <c r="Y255" s="36"/>
      <c r="Z255" s="36"/>
      <c r="AA255" s="36"/>
      <c r="AB255" s="36"/>
      <c r="AC255" s="36"/>
      <c r="AD255" s="36"/>
      <c r="AE255" s="36"/>
      <c r="AT255" s="19" t="s">
        <v>268</v>
      </c>
      <c r="AU255" s="19" t="s">
        <v>86</v>
      </c>
    </row>
    <row r="256" spans="1:47" s="2" customFormat="1" ht="39">
      <c r="A256" s="36"/>
      <c r="B256" s="37"/>
      <c r="C256" s="38"/>
      <c r="D256" s="190" t="s">
        <v>270</v>
      </c>
      <c r="E256" s="38"/>
      <c r="F256" s="197" t="s">
        <v>481</v>
      </c>
      <c r="G256" s="38"/>
      <c r="H256" s="38"/>
      <c r="I256" s="192"/>
      <c r="J256" s="38"/>
      <c r="K256" s="38"/>
      <c r="L256" s="41"/>
      <c r="M256" s="193"/>
      <c r="N256" s="194"/>
      <c r="O256" s="66"/>
      <c r="P256" s="66"/>
      <c r="Q256" s="66"/>
      <c r="R256" s="66"/>
      <c r="S256" s="66"/>
      <c r="T256" s="67"/>
      <c r="U256" s="36"/>
      <c r="V256" s="36"/>
      <c r="W256" s="36"/>
      <c r="X256" s="36"/>
      <c r="Y256" s="36"/>
      <c r="Z256" s="36"/>
      <c r="AA256" s="36"/>
      <c r="AB256" s="36"/>
      <c r="AC256" s="36"/>
      <c r="AD256" s="36"/>
      <c r="AE256" s="36"/>
      <c r="AT256" s="19" t="s">
        <v>270</v>
      </c>
      <c r="AU256" s="19" t="s">
        <v>86</v>
      </c>
    </row>
    <row r="257" spans="2:51" s="14" customFormat="1" ht="11.25">
      <c r="B257" s="208"/>
      <c r="C257" s="209"/>
      <c r="D257" s="190" t="s">
        <v>272</v>
      </c>
      <c r="E257" s="210" t="s">
        <v>19</v>
      </c>
      <c r="F257" s="211" t="s">
        <v>467</v>
      </c>
      <c r="G257" s="209"/>
      <c r="H257" s="212">
        <v>29.65</v>
      </c>
      <c r="I257" s="213"/>
      <c r="J257" s="209"/>
      <c r="K257" s="209"/>
      <c r="L257" s="214"/>
      <c r="M257" s="215"/>
      <c r="N257" s="216"/>
      <c r="O257" s="216"/>
      <c r="P257" s="216"/>
      <c r="Q257" s="216"/>
      <c r="R257" s="216"/>
      <c r="S257" s="216"/>
      <c r="T257" s="217"/>
      <c r="AT257" s="218" t="s">
        <v>272</v>
      </c>
      <c r="AU257" s="218" t="s">
        <v>86</v>
      </c>
      <c r="AV257" s="14" t="s">
        <v>86</v>
      </c>
      <c r="AW257" s="14" t="s">
        <v>37</v>
      </c>
      <c r="AX257" s="14" t="s">
        <v>84</v>
      </c>
      <c r="AY257" s="218" t="s">
        <v>259</v>
      </c>
    </row>
    <row r="258" spans="1:65" s="2" customFormat="1" ht="16.5" customHeight="1">
      <c r="A258" s="36"/>
      <c r="B258" s="37"/>
      <c r="C258" s="177" t="s">
        <v>487</v>
      </c>
      <c r="D258" s="177" t="s">
        <v>261</v>
      </c>
      <c r="E258" s="178" t="s">
        <v>488</v>
      </c>
      <c r="F258" s="179" t="s">
        <v>489</v>
      </c>
      <c r="G258" s="180" t="s">
        <v>152</v>
      </c>
      <c r="H258" s="181">
        <v>155</v>
      </c>
      <c r="I258" s="182"/>
      <c r="J258" s="183">
        <f>ROUND(I258*H258,2)</f>
        <v>0</v>
      </c>
      <c r="K258" s="179" t="s">
        <v>264</v>
      </c>
      <c r="L258" s="41"/>
      <c r="M258" s="184" t="s">
        <v>19</v>
      </c>
      <c r="N258" s="185" t="s">
        <v>47</v>
      </c>
      <c r="O258" s="66"/>
      <c r="P258" s="186">
        <f>O258*H258</f>
        <v>0</v>
      </c>
      <c r="Q258" s="186">
        <v>0.02193</v>
      </c>
      <c r="R258" s="186">
        <f>Q258*H258</f>
        <v>3.39915</v>
      </c>
      <c r="S258" s="186">
        <v>0</v>
      </c>
      <c r="T258" s="187">
        <f>S258*H258</f>
        <v>0</v>
      </c>
      <c r="U258" s="36"/>
      <c r="V258" s="36"/>
      <c r="W258" s="36"/>
      <c r="X258" s="36"/>
      <c r="Y258" s="36"/>
      <c r="Z258" s="36"/>
      <c r="AA258" s="36"/>
      <c r="AB258" s="36"/>
      <c r="AC258" s="36"/>
      <c r="AD258" s="36"/>
      <c r="AE258" s="36"/>
      <c r="AR258" s="188" t="s">
        <v>137</v>
      </c>
      <c r="AT258" s="188" t="s">
        <v>261</v>
      </c>
      <c r="AU258" s="188" t="s">
        <v>86</v>
      </c>
      <c r="AY258" s="19" t="s">
        <v>259</v>
      </c>
      <c r="BE258" s="189">
        <f>IF(N258="základní",J258,0)</f>
        <v>0</v>
      </c>
      <c r="BF258" s="189">
        <f>IF(N258="snížená",J258,0)</f>
        <v>0</v>
      </c>
      <c r="BG258" s="189">
        <f>IF(N258="zákl. přenesená",J258,0)</f>
        <v>0</v>
      </c>
      <c r="BH258" s="189">
        <f>IF(N258="sníž. přenesená",J258,0)</f>
        <v>0</v>
      </c>
      <c r="BI258" s="189">
        <f>IF(N258="nulová",J258,0)</f>
        <v>0</v>
      </c>
      <c r="BJ258" s="19" t="s">
        <v>84</v>
      </c>
      <c r="BK258" s="189">
        <f>ROUND(I258*H258,2)</f>
        <v>0</v>
      </c>
      <c r="BL258" s="19" t="s">
        <v>137</v>
      </c>
      <c r="BM258" s="188" t="s">
        <v>490</v>
      </c>
    </row>
    <row r="259" spans="1:47" s="2" customFormat="1" ht="11.25">
      <c r="A259" s="36"/>
      <c r="B259" s="37"/>
      <c r="C259" s="38"/>
      <c r="D259" s="190" t="s">
        <v>266</v>
      </c>
      <c r="E259" s="38"/>
      <c r="F259" s="191" t="s">
        <v>491</v>
      </c>
      <c r="G259" s="38"/>
      <c r="H259" s="38"/>
      <c r="I259" s="192"/>
      <c r="J259" s="38"/>
      <c r="K259" s="38"/>
      <c r="L259" s="41"/>
      <c r="M259" s="193"/>
      <c r="N259" s="194"/>
      <c r="O259" s="66"/>
      <c r="P259" s="66"/>
      <c r="Q259" s="66"/>
      <c r="R259" s="66"/>
      <c r="S259" s="66"/>
      <c r="T259" s="67"/>
      <c r="U259" s="36"/>
      <c r="V259" s="36"/>
      <c r="W259" s="36"/>
      <c r="X259" s="36"/>
      <c r="Y259" s="36"/>
      <c r="Z259" s="36"/>
      <c r="AA259" s="36"/>
      <c r="AB259" s="36"/>
      <c r="AC259" s="36"/>
      <c r="AD259" s="36"/>
      <c r="AE259" s="36"/>
      <c r="AT259" s="19" t="s">
        <v>266</v>
      </c>
      <c r="AU259" s="19" t="s">
        <v>86</v>
      </c>
    </row>
    <row r="260" spans="1:47" s="2" customFormat="1" ht="11.25">
      <c r="A260" s="36"/>
      <c r="B260" s="37"/>
      <c r="C260" s="38"/>
      <c r="D260" s="195" t="s">
        <v>268</v>
      </c>
      <c r="E260" s="38"/>
      <c r="F260" s="196" t="s">
        <v>492</v>
      </c>
      <c r="G260" s="38"/>
      <c r="H260" s="38"/>
      <c r="I260" s="192"/>
      <c r="J260" s="38"/>
      <c r="K260" s="38"/>
      <c r="L260" s="41"/>
      <c r="M260" s="193"/>
      <c r="N260" s="194"/>
      <c r="O260" s="66"/>
      <c r="P260" s="66"/>
      <c r="Q260" s="66"/>
      <c r="R260" s="66"/>
      <c r="S260" s="66"/>
      <c r="T260" s="67"/>
      <c r="U260" s="36"/>
      <c r="V260" s="36"/>
      <c r="W260" s="36"/>
      <c r="X260" s="36"/>
      <c r="Y260" s="36"/>
      <c r="Z260" s="36"/>
      <c r="AA260" s="36"/>
      <c r="AB260" s="36"/>
      <c r="AC260" s="36"/>
      <c r="AD260" s="36"/>
      <c r="AE260" s="36"/>
      <c r="AT260" s="19" t="s">
        <v>268</v>
      </c>
      <c r="AU260" s="19" t="s">
        <v>86</v>
      </c>
    </row>
    <row r="261" spans="1:47" s="2" customFormat="1" ht="156">
      <c r="A261" s="36"/>
      <c r="B261" s="37"/>
      <c r="C261" s="38"/>
      <c r="D261" s="190" t="s">
        <v>270</v>
      </c>
      <c r="E261" s="38"/>
      <c r="F261" s="197" t="s">
        <v>493</v>
      </c>
      <c r="G261" s="38"/>
      <c r="H261" s="38"/>
      <c r="I261" s="192"/>
      <c r="J261" s="38"/>
      <c r="K261" s="38"/>
      <c r="L261" s="41"/>
      <c r="M261" s="193"/>
      <c r="N261" s="194"/>
      <c r="O261" s="66"/>
      <c r="P261" s="66"/>
      <c r="Q261" s="66"/>
      <c r="R261" s="66"/>
      <c r="S261" s="66"/>
      <c r="T261" s="67"/>
      <c r="U261" s="36"/>
      <c r="V261" s="36"/>
      <c r="W261" s="36"/>
      <c r="X261" s="36"/>
      <c r="Y261" s="36"/>
      <c r="Z261" s="36"/>
      <c r="AA261" s="36"/>
      <c r="AB261" s="36"/>
      <c r="AC261" s="36"/>
      <c r="AD261" s="36"/>
      <c r="AE261" s="36"/>
      <c r="AT261" s="19" t="s">
        <v>270</v>
      </c>
      <c r="AU261" s="19" t="s">
        <v>86</v>
      </c>
    </row>
    <row r="262" spans="1:47" s="2" customFormat="1" ht="29.25">
      <c r="A262" s="36"/>
      <c r="B262" s="37"/>
      <c r="C262" s="38"/>
      <c r="D262" s="190" t="s">
        <v>342</v>
      </c>
      <c r="E262" s="38"/>
      <c r="F262" s="197" t="s">
        <v>494</v>
      </c>
      <c r="G262" s="38"/>
      <c r="H262" s="38"/>
      <c r="I262" s="192"/>
      <c r="J262" s="38"/>
      <c r="K262" s="38"/>
      <c r="L262" s="41"/>
      <c r="M262" s="193"/>
      <c r="N262" s="194"/>
      <c r="O262" s="66"/>
      <c r="P262" s="66"/>
      <c r="Q262" s="66"/>
      <c r="R262" s="66"/>
      <c r="S262" s="66"/>
      <c r="T262" s="67"/>
      <c r="U262" s="36"/>
      <c r="V262" s="36"/>
      <c r="W262" s="36"/>
      <c r="X262" s="36"/>
      <c r="Y262" s="36"/>
      <c r="Z262" s="36"/>
      <c r="AA262" s="36"/>
      <c r="AB262" s="36"/>
      <c r="AC262" s="36"/>
      <c r="AD262" s="36"/>
      <c r="AE262" s="36"/>
      <c r="AT262" s="19" t="s">
        <v>342</v>
      </c>
      <c r="AU262" s="19" t="s">
        <v>86</v>
      </c>
    </row>
    <row r="263" spans="1:65" s="2" customFormat="1" ht="21.75" customHeight="1">
      <c r="A263" s="36"/>
      <c r="B263" s="37"/>
      <c r="C263" s="177" t="s">
        <v>495</v>
      </c>
      <c r="D263" s="177" t="s">
        <v>261</v>
      </c>
      <c r="E263" s="178" t="s">
        <v>496</v>
      </c>
      <c r="F263" s="179" t="s">
        <v>497</v>
      </c>
      <c r="G263" s="180" t="s">
        <v>498</v>
      </c>
      <c r="H263" s="181">
        <v>1</v>
      </c>
      <c r="I263" s="182"/>
      <c r="J263" s="183">
        <f>ROUND(I263*H263,2)</f>
        <v>0</v>
      </c>
      <c r="K263" s="179" t="s">
        <v>19</v>
      </c>
      <c r="L263" s="41"/>
      <c r="M263" s="184" t="s">
        <v>19</v>
      </c>
      <c r="N263" s="185" t="s">
        <v>47</v>
      </c>
      <c r="O263" s="66"/>
      <c r="P263" s="186">
        <f>O263*H263</f>
        <v>0</v>
      </c>
      <c r="Q263" s="186">
        <v>0</v>
      </c>
      <c r="R263" s="186">
        <f>Q263*H263</f>
        <v>0</v>
      </c>
      <c r="S263" s="186">
        <v>0</v>
      </c>
      <c r="T263" s="187">
        <f>S263*H263</f>
        <v>0</v>
      </c>
      <c r="U263" s="36"/>
      <c r="V263" s="36"/>
      <c r="W263" s="36"/>
      <c r="X263" s="36"/>
      <c r="Y263" s="36"/>
      <c r="Z263" s="36"/>
      <c r="AA263" s="36"/>
      <c r="AB263" s="36"/>
      <c r="AC263" s="36"/>
      <c r="AD263" s="36"/>
      <c r="AE263" s="36"/>
      <c r="AR263" s="188" t="s">
        <v>137</v>
      </c>
      <c r="AT263" s="188" t="s">
        <v>261</v>
      </c>
      <c r="AU263" s="188" t="s">
        <v>86</v>
      </c>
      <c r="AY263" s="19" t="s">
        <v>259</v>
      </c>
      <c r="BE263" s="189">
        <f>IF(N263="základní",J263,0)</f>
        <v>0</v>
      </c>
      <c r="BF263" s="189">
        <f>IF(N263="snížená",J263,0)</f>
        <v>0</v>
      </c>
      <c r="BG263" s="189">
        <f>IF(N263="zákl. přenesená",J263,0)</f>
        <v>0</v>
      </c>
      <c r="BH263" s="189">
        <f>IF(N263="sníž. přenesená",J263,0)</f>
        <v>0</v>
      </c>
      <c r="BI263" s="189">
        <f>IF(N263="nulová",J263,0)</f>
        <v>0</v>
      </c>
      <c r="BJ263" s="19" t="s">
        <v>84</v>
      </c>
      <c r="BK263" s="189">
        <f>ROUND(I263*H263,2)</f>
        <v>0</v>
      </c>
      <c r="BL263" s="19" t="s">
        <v>137</v>
      </c>
      <c r="BM263" s="188" t="s">
        <v>499</v>
      </c>
    </row>
    <row r="264" spans="1:47" s="2" customFormat="1" ht="29.25">
      <c r="A264" s="36"/>
      <c r="B264" s="37"/>
      <c r="C264" s="38"/>
      <c r="D264" s="190" t="s">
        <v>266</v>
      </c>
      <c r="E264" s="38"/>
      <c r="F264" s="191" t="s">
        <v>500</v>
      </c>
      <c r="G264" s="38"/>
      <c r="H264" s="38"/>
      <c r="I264" s="192"/>
      <c r="J264" s="38"/>
      <c r="K264" s="38"/>
      <c r="L264" s="41"/>
      <c r="M264" s="193"/>
      <c r="N264" s="194"/>
      <c r="O264" s="66"/>
      <c r="P264" s="66"/>
      <c r="Q264" s="66"/>
      <c r="R264" s="66"/>
      <c r="S264" s="66"/>
      <c r="T264" s="67"/>
      <c r="U264" s="36"/>
      <c r="V264" s="36"/>
      <c r="W264" s="36"/>
      <c r="X264" s="36"/>
      <c r="Y264" s="36"/>
      <c r="Z264" s="36"/>
      <c r="AA264" s="36"/>
      <c r="AB264" s="36"/>
      <c r="AC264" s="36"/>
      <c r="AD264" s="36"/>
      <c r="AE264" s="36"/>
      <c r="AT264" s="19" t="s">
        <v>266</v>
      </c>
      <c r="AU264" s="19" t="s">
        <v>86</v>
      </c>
    </row>
    <row r="265" spans="1:65" s="2" customFormat="1" ht="16.5" customHeight="1">
      <c r="A265" s="36"/>
      <c r="B265" s="37"/>
      <c r="C265" s="177" t="s">
        <v>501</v>
      </c>
      <c r="D265" s="177" t="s">
        <v>261</v>
      </c>
      <c r="E265" s="178" t="s">
        <v>502</v>
      </c>
      <c r="F265" s="179" t="s">
        <v>503</v>
      </c>
      <c r="G265" s="180" t="s">
        <v>504</v>
      </c>
      <c r="H265" s="181">
        <v>480</v>
      </c>
      <c r="I265" s="182"/>
      <c r="J265" s="183">
        <f>ROUND(I265*H265,2)</f>
        <v>0</v>
      </c>
      <c r="K265" s="179" t="s">
        <v>264</v>
      </c>
      <c r="L265" s="41"/>
      <c r="M265" s="184" t="s">
        <v>19</v>
      </c>
      <c r="N265" s="185" t="s">
        <v>47</v>
      </c>
      <c r="O265" s="66"/>
      <c r="P265" s="186">
        <f>O265*H265</f>
        <v>0</v>
      </c>
      <c r="Q265" s="186">
        <v>3E-05</v>
      </c>
      <c r="R265" s="186">
        <f>Q265*H265</f>
        <v>0.0144</v>
      </c>
      <c r="S265" s="186">
        <v>0</v>
      </c>
      <c r="T265" s="187">
        <f>S265*H265</f>
        <v>0</v>
      </c>
      <c r="U265" s="36"/>
      <c r="V265" s="36"/>
      <c r="W265" s="36"/>
      <c r="X265" s="36"/>
      <c r="Y265" s="36"/>
      <c r="Z265" s="36"/>
      <c r="AA265" s="36"/>
      <c r="AB265" s="36"/>
      <c r="AC265" s="36"/>
      <c r="AD265" s="36"/>
      <c r="AE265" s="36"/>
      <c r="AR265" s="188" t="s">
        <v>137</v>
      </c>
      <c r="AT265" s="188" t="s">
        <v>261</v>
      </c>
      <c r="AU265" s="188" t="s">
        <v>86</v>
      </c>
      <c r="AY265" s="19" t="s">
        <v>259</v>
      </c>
      <c r="BE265" s="189">
        <f>IF(N265="základní",J265,0)</f>
        <v>0</v>
      </c>
      <c r="BF265" s="189">
        <f>IF(N265="snížená",J265,0)</f>
        <v>0</v>
      </c>
      <c r="BG265" s="189">
        <f>IF(N265="zákl. přenesená",J265,0)</f>
        <v>0</v>
      </c>
      <c r="BH265" s="189">
        <f>IF(N265="sníž. přenesená",J265,0)</f>
        <v>0</v>
      </c>
      <c r="BI265" s="189">
        <f>IF(N265="nulová",J265,0)</f>
        <v>0</v>
      </c>
      <c r="BJ265" s="19" t="s">
        <v>84</v>
      </c>
      <c r="BK265" s="189">
        <f>ROUND(I265*H265,2)</f>
        <v>0</v>
      </c>
      <c r="BL265" s="19" t="s">
        <v>137</v>
      </c>
      <c r="BM265" s="188" t="s">
        <v>505</v>
      </c>
    </row>
    <row r="266" spans="1:47" s="2" customFormat="1" ht="11.25">
      <c r="A266" s="36"/>
      <c r="B266" s="37"/>
      <c r="C266" s="38"/>
      <c r="D266" s="190" t="s">
        <v>266</v>
      </c>
      <c r="E266" s="38"/>
      <c r="F266" s="191" t="s">
        <v>506</v>
      </c>
      <c r="G266" s="38"/>
      <c r="H266" s="38"/>
      <c r="I266" s="192"/>
      <c r="J266" s="38"/>
      <c r="K266" s="38"/>
      <c r="L266" s="41"/>
      <c r="M266" s="193"/>
      <c r="N266" s="194"/>
      <c r="O266" s="66"/>
      <c r="P266" s="66"/>
      <c r="Q266" s="66"/>
      <c r="R266" s="66"/>
      <c r="S266" s="66"/>
      <c r="T266" s="67"/>
      <c r="U266" s="36"/>
      <c r="V266" s="36"/>
      <c r="W266" s="36"/>
      <c r="X266" s="36"/>
      <c r="Y266" s="36"/>
      <c r="Z266" s="36"/>
      <c r="AA266" s="36"/>
      <c r="AB266" s="36"/>
      <c r="AC266" s="36"/>
      <c r="AD266" s="36"/>
      <c r="AE266" s="36"/>
      <c r="AT266" s="19" t="s">
        <v>266</v>
      </c>
      <c r="AU266" s="19" t="s">
        <v>86</v>
      </c>
    </row>
    <row r="267" spans="1:47" s="2" customFormat="1" ht="11.25">
      <c r="A267" s="36"/>
      <c r="B267" s="37"/>
      <c r="C267" s="38"/>
      <c r="D267" s="195" t="s">
        <v>268</v>
      </c>
      <c r="E267" s="38"/>
      <c r="F267" s="196" t="s">
        <v>507</v>
      </c>
      <c r="G267" s="38"/>
      <c r="H267" s="38"/>
      <c r="I267" s="192"/>
      <c r="J267" s="38"/>
      <c r="K267" s="38"/>
      <c r="L267" s="41"/>
      <c r="M267" s="193"/>
      <c r="N267" s="194"/>
      <c r="O267" s="66"/>
      <c r="P267" s="66"/>
      <c r="Q267" s="66"/>
      <c r="R267" s="66"/>
      <c r="S267" s="66"/>
      <c r="T267" s="67"/>
      <c r="U267" s="36"/>
      <c r="V267" s="36"/>
      <c r="W267" s="36"/>
      <c r="X267" s="36"/>
      <c r="Y267" s="36"/>
      <c r="Z267" s="36"/>
      <c r="AA267" s="36"/>
      <c r="AB267" s="36"/>
      <c r="AC267" s="36"/>
      <c r="AD267" s="36"/>
      <c r="AE267" s="36"/>
      <c r="AT267" s="19" t="s">
        <v>268</v>
      </c>
      <c r="AU267" s="19" t="s">
        <v>86</v>
      </c>
    </row>
    <row r="268" spans="1:47" s="2" customFormat="1" ht="195">
      <c r="A268" s="36"/>
      <c r="B268" s="37"/>
      <c r="C268" s="38"/>
      <c r="D268" s="190" t="s">
        <v>270</v>
      </c>
      <c r="E268" s="38"/>
      <c r="F268" s="197" t="s">
        <v>508</v>
      </c>
      <c r="G268" s="38"/>
      <c r="H268" s="38"/>
      <c r="I268" s="192"/>
      <c r="J268" s="38"/>
      <c r="K268" s="38"/>
      <c r="L268" s="41"/>
      <c r="M268" s="193"/>
      <c r="N268" s="194"/>
      <c r="O268" s="66"/>
      <c r="P268" s="66"/>
      <c r="Q268" s="66"/>
      <c r="R268" s="66"/>
      <c r="S268" s="66"/>
      <c r="T268" s="67"/>
      <c r="U268" s="36"/>
      <c r="V268" s="36"/>
      <c r="W268" s="36"/>
      <c r="X268" s="36"/>
      <c r="Y268" s="36"/>
      <c r="Z268" s="36"/>
      <c r="AA268" s="36"/>
      <c r="AB268" s="36"/>
      <c r="AC268" s="36"/>
      <c r="AD268" s="36"/>
      <c r="AE268" s="36"/>
      <c r="AT268" s="19" t="s">
        <v>270</v>
      </c>
      <c r="AU268" s="19" t="s">
        <v>86</v>
      </c>
    </row>
    <row r="269" spans="2:51" s="14" customFormat="1" ht="11.25">
      <c r="B269" s="208"/>
      <c r="C269" s="209"/>
      <c r="D269" s="190" t="s">
        <v>272</v>
      </c>
      <c r="E269" s="210" t="s">
        <v>19</v>
      </c>
      <c r="F269" s="211" t="s">
        <v>509</v>
      </c>
      <c r="G269" s="209"/>
      <c r="H269" s="212">
        <v>480</v>
      </c>
      <c r="I269" s="213"/>
      <c r="J269" s="209"/>
      <c r="K269" s="209"/>
      <c r="L269" s="214"/>
      <c r="M269" s="215"/>
      <c r="N269" s="216"/>
      <c r="O269" s="216"/>
      <c r="P269" s="216"/>
      <c r="Q269" s="216"/>
      <c r="R269" s="216"/>
      <c r="S269" s="216"/>
      <c r="T269" s="217"/>
      <c r="AT269" s="218" t="s">
        <v>272</v>
      </c>
      <c r="AU269" s="218" t="s">
        <v>86</v>
      </c>
      <c r="AV269" s="14" t="s">
        <v>86</v>
      </c>
      <c r="AW269" s="14" t="s">
        <v>37</v>
      </c>
      <c r="AX269" s="14" t="s">
        <v>84</v>
      </c>
      <c r="AY269" s="218" t="s">
        <v>259</v>
      </c>
    </row>
    <row r="270" spans="1:65" s="2" customFormat="1" ht="16.5" customHeight="1">
      <c r="A270" s="36"/>
      <c r="B270" s="37"/>
      <c r="C270" s="177" t="s">
        <v>510</v>
      </c>
      <c r="D270" s="177" t="s">
        <v>261</v>
      </c>
      <c r="E270" s="178" t="s">
        <v>511</v>
      </c>
      <c r="F270" s="179" t="s">
        <v>512</v>
      </c>
      <c r="G270" s="180" t="s">
        <v>513</v>
      </c>
      <c r="H270" s="181">
        <v>60</v>
      </c>
      <c r="I270" s="182"/>
      <c r="J270" s="183">
        <f>ROUND(I270*H270,2)</f>
        <v>0</v>
      </c>
      <c r="K270" s="179" t="s">
        <v>264</v>
      </c>
      <c r="L270" s="41"/>
      <c r="M270" s="184" t="s">
        <v>19</v>
      </c>
      <c r="N270" s="185" t="s">
        <v>47</v>
      </c>
      <c r="O270" s="66"/>
      <c r="P270" s="186">
        <f>O270*H270</f>
        <v>0</v>
      </c>
      <c r="Q270" s="186">
        <v>0</v>
      </c>
      <c r="R270" s="186">
        <f>Q270*H270</f>
        <v>0</v>
      </c>
      <c r="S270" s="186">
        <v>0</v>
      </c>
      <c r="T270" s="187">
        <f>S270*H270</f>
        <v>0</v>
      </c>
      <c r="U270" s="36"/>
      <c r="V270" s="36"/>
      <c r="W270" s="36"/>
      <c r="X270" s="36"/>
      <c r="Y270" s="36"/>
      <c r="Z270" s="36"/>
      <c r="AA270" s="36"/>
      <c r="AB270" s="36"/>
      <c r="AC270" s="36"/>
      <c r="AD270" s="36"/>
      <c r="AE270" s="36"/>
      <c r="AR270" s="188" t="s">
        <v>137</v>
      </c>
      <c r="AT270" s="188" t="s">
        <v>261</v>
      </c>
      <c r="AU270" s="188" t="s">
        <v>86</v>
      </c>
      <c r="AY270" s="19" t="s">
        <v>259</v>
      </c>
      <c r="BE270" s="189">
        <f>IF(N270="základní",J270,0)</f>
        <v>0</v>
      </c>
      <c r="BF270" s="189">
        <f>IF(N270="snížená",J270,0)</f>
        <v>0</v>
      </c>
      <c r="BG270" s="189">
        <f>IF(N270="zákl. přenesená",J270,0)</f>
        <v>0</v>
      </c>
      <c r="BH270" s="189">
        <f>IF(N270="sníž. přenesená",J270,0)</f>
        <v>0</v>
      </c>
      <c r="BI270" s="189">
        <f>IF(N270="nulová",J270,0)</f>
        <v>0</v>
      </c>
      <c r="BJ270" s="19" t="s">
        <v>84</v>
      </c>
      <c r="BK270" s="189">
        <f>ROUND(I270*H270,2)</f>
        <v>0</v>
      </c>
      <c r="BL270" s="19" t="s">
        <v>137</v>
      </c>
      <c r="BM270" s="188" t="s">
        <v>514</v>
      </c>
    </row>
    <row r="271" spans="1:47" s="2" customFormat="1" ht="11.25">
      <c r="A271" s="36"/>
      <c r="B271" s="37"/>
      <c r="C271" s="38"/>
      <c r="D271" s="190" t="s">
        <v>266</v>
      </c>
      <c r="E271" s="38"/>
      <c r="F271" s="191" t="s">
        <v>515</v>
      </c>
      <c r="G271" s="38"/>
      <c r="H271" s="38"/>
      <c r="I271" s="192"/>
      <c r="J271" s="38"/>
      <c r="K271" s="38"/>
      <c r="L271" s="41"/>
      <c r="M271" s="193"/>
      <c r="N271" s="194"/>
      <c r="O271" s="66"/>
      <c r="P271" s="66"/>
      <c r="Q271" s="66"/>
      <c r="R271" s="66"/>
      <c r="S271" s="66"/>
      <c r="T271" s="67"/>
      <c r="U271" s="36"/>
      <c r="V271" s="36"/>
      <c r="W271" s="36"/>
      <c r="X271" s="36"/>
      <c r="Y271" s="36"/>
      <c r="Z271" s="36"/>
      <c r="AA271" s="36"/>
      <c r="AB271" s="36"/>
      <c r="AC271" s="36"/>
      <c r="AD271" s="36"/>
      <c r="AE271" s="36"/>
      <c r="AT271" s="19" t="s">
        <v>266</v>
      </c>
      <c r="AU271" s="19" t="s">
        <v>86</v>
      </c>
    </row>
    <row r="272" spans="1:47" s="2" customFormat="1" ht="11.25">
      <c r="A272" s="36"/>
      <c r="B272" s="37"/>
      <c r="C272" s="38"/>
      <c r="D272" s="195" t="s">
        <v>268</v>
      </c>
      <c r="E272" s="38"/>
      <c r="F272" s="196" t="s">
        <v>516</v>
      </c>
      <c r="G272" s="38"/>
      <c r="H272" s="38"/>
      <c r="I272" s="192"/>
      <c r="J272" s="38"/>
      <c r="K272" s="38"/>
      <c r="L272" s="41"/>
      <c r="M272" s="193"/>
      <c r="N272" s="194"/>
      <c r="O272" s="66"/>
      <c r="P272" s="66"/>
      <c r="Q272" s="66"/>
      <c r="R272" s="66"/>
      <c r="S272" s="66"/>
      <c r="T272" s="67"/>
      <c r="U272" s="36"/>
      <c r="V272" s="36"/>
      <c r="W272" s="36"/>
      <c r="X272" s="36"/>
      <c r="Y272" s="36"/>
      <c r="Z272" s="36"/>
      <c r="AA272" s="36"/>
      <c r="AB272" s="36"/>
      <c r="AC272" s="36"/>
      <c r="AD272" s="36"/>
      <c r="AE272" s="36"/>
      <c r="AT272" s="19" t="s">
        <v>268</v>
      </c>
      <c r="AU272" s="19" t="s">
        <v>86</v>
      </c>
    </row>
    <row r="273" spans="1:47" s="2" customFormat="1" ht="126.75">
      <c r="A273" s="36"/>
      <c r="B273" s="37"/>
      <c r="C273" s="38"/>
      <c r="D273" s="190" t="s">
        <v>270</v>
      </c>
      <c r="E273" s="38"/>
      <c r="F273" s="197" t="s">
        <v>517</v>
      </c>
      <c r="G273" s="38"/>
      <c r="H273" s="38"/>
      <c r="I273" s="192"/>
      <c r="J273" s="38"/>
      <c r="K273" s="38"/>
      <c r="L273" s="41"/>
      <c r="M273" s="193"/>
      <c r="N273" s="194"/>
      <c r="O273" s="66"/>
      <c r="P273" s="66"/>
      <c r="Q273" s="66"/>
      <c r="R273" s="66"/>
      <c r="S273" s="66"/>
      <c r="T273" s="67"/>
      <c r="U273" s="36"/>
      <c r="V273" s="36"/>
      <c r="W273" s="36"/>
      <c r="X273" s="36"/>
      <c r="Y273" s="36"/>
      <c r="Z273" s="36"/>
      <c r="AA273" s="36"/>
      <c r="AB273" s="36"/>
      <c r="AC273" s="36"/>
      <c r="AD273" s="36"/>
      <c r="AE273" s="36"/>
      <c r="AT273" s="19" t="s">
        <v>270</v>
      </c>
      <c r="AU273" s="19" t="s">
        <v>86</v>
      </c>
    </row>
    <row r="274" spans="2:51" s="14" customFormat="1" ht="11.25">
      <c r="B274" s="208"/>
      <c r="C274" s="209"/>
      <c r="D274" s="190" t="s">
        <v>272</v>
      </c>
      <c r="E274" s="210" t="s">
        <v>19</v>
      </c>
      <c r="F274" s="211" t="s">
        <v>518</v>
      </c>
      <c r="G274" s="209"/>
      <c r="H274" s="212">
        <v>60</v>
      </c>
      <c r="I274" s="213"/>
      <c r="J274" s="209"/>
      <c r="K274" s="209"/>
      <c r="L274" s="214"/>
      <c r="M274" s="215"/>
      <c r="N274" s="216"/>
      <c r="O274" s="216"/>
      <c r="P274" s="216"/>
      <c r="Q274" s="216"/>
      <c r="R274" s="216"/>
      <c r="S274" s="216"/>
      <c r="T274" s="217"/>
      <c r="AT274" s="218" t="s">
        <v>272</v>
      </c>
      <c r="AU274" s="218" t="s">
        <v>86</v>
      </c>
      <c r="AV274" s="14" t="s">
        <v>86</v>
      </c>
      <c r="AW274" s="14" t="s">
        <v>37</v>
      </c>
      <c r="AX274" s="14" t="s">
        <v>84</v>
      </c>
      <c r="AY274" s="218" t="s">
        <v>259</v>
      </c>
    </row>
    <row r="275" spans="1:65" s="2" customFormat="1" ht="16.5" customHeight="1">
      <c r="A275" s="36"/>
      <c r="B275" s="37"/>
      <c r="C275" s="177" t="s">
        <v>519</v>
      </c>
      <c r="D275" s="177" t="s">
        <v>261</v>
      </c>
      <c r="E275" s="178" t="s">
        <v>520</v>
      </c>
      <c r="F275" s="179" t="s">
        <v>521</v>
      </c>
      <c r="G275" s="180" t="s">
        <v>103</v>
      </c>
      <c r="H275" s="181">
        <v>52</v>
      </c>
      <c r="I275" s="182"/>
      <c r="J275" s="183">
        <f>ROUND(I275*H275,2)</f>
        <v>0</v>
      </c>
      <c r="K275" s="179" t="s">
        <v>264</v>
      </c>
      <c r="L275" s="41"/>
      <c r="M275" s="184" t="s">
        <v>19</v>
      </c>
      <c r="N275" s="185" t="s">
        <v>47</v>
      </c>
      <c r="O275" s="66"/>
      <c r="P275" s="186">
        <f>O275*H275</f>
        <v>0</v>
      </c>
      <c r="Q275" s="186">
        <v>0</v>
      </c>
      <c r="R275" s="186">
        <f>Q275*H275</f>
        <v>0</v>
      </c>
      <c r="S275" s="186">
        <v>0</v>
      </c>
      <c r="T275" s="187">
        <f>S275*H275</f>
        <v>0</v>
      </c>
      <c r="U275" s="36"/>
      <c r="V275" s="36"/>
      <c r="W275" s="36"/>
      <c r="X275" s="36"/>
      <c r="Y275" s="36"/>
      <c r="Z275" s="36"/>
      <c r="AA275" s="36"/>
      <c r="AB275" s="36"/>
      <c r="AC275" s="36"/>
      <c r="AD275" s="36"/>
      <c r="AE275" s="36"/>
      <c r="AR275" s="188" t="s">
        <v>137</v>
      </c>
      <c r="AT275" s="188" t="s">
        <v>261</v>
      </c>
      <c r="AU275" s="188" t="s">
        <v>86</v>
      </c>
      <c r="AY275" s="19" t="s">
        <v>259</v>
      </c>
      <c r="BE275" s="189">
        <f>IF(N275="základní",J275,0)</f>
        <v>0</v>
      </c>
      <c r="BF275" s="189">
        <f>IF(N275="snížená",J275,0)</f>
        <v>0</v>
      </c>
      <c r="BG275" s="189">
        <f>IF(N275="zákl. přenesená",J275,0)</f>
        <v>0</v>
      </c>
      <c r="BH275" s="189">
        <f>IF(N275="sníž. přenesená",J275,0)</f>
        <v>0</v>
      </c>
      <c r="BI275" s="189">
        <f>IF(N275="nulová",J275,0)</f>
        <v>0</v>
      </c>
      <c r="BJ275" s="19" t="s">
        <v>84</v>
      </c>
      <c r="BK275" s="189">
        <f>ROUND(I275*H275,2)</f>
        <v>0</v>
      </c>
      <c r="BL275" s="19" t="s">
        <v>137</v>
      </c>
      <c r="BM275" s="188" t="s">
        <v>522</v>
      </c>
    </row>
    <row r="276" spans="1:47" s="2" customFormat="1" ht="11.25">
      <c r="A276" s="36"/>
      <c r="B276" s="37"/>
      <c r="C276" s="38"/>
      <c r="D276" s="190" t="s">
        <v>266</v>
      </c>
      <c r="E276" s="38"/>
      <c r="F276" s="191" t="s">
        <v>523</v>
      </c>
      <c r="G276" s="38"/>
      <c r="H276" s="38"/>
      <c r="I276" s="192"/>
      <c r="J276" s="38"/>
      <c r="K276" s="38"/>
      <c r="L276" s="41"/>
      <c r="M276" s="193"/>
      <c r="N276" s="194"/>
      <c r="O276" s="66"/>
      <c r="P276" s="66"/>
      <c r="Q276" s="66"/>
      <c r="R276" s="66"/>
      <c r="S276" s="66"/>
      <c r="T276" s="67"/>
      <c r="U276" s="36"/>
      <c r="V276" s="36"/>
      <c r="W276" s="36"/>
      <c r="X276" s="36"/>
      <c r="Y276" s="36"/>
      <c r="Z276" s="36"/>
      <c r="AA276" s="36"/>
      <c r="AB276" s="36"/>
      <c r="AC276" s="36"/>
      <c r="AD276" s="36"/>
      <c r="AE276" s="36"/>
      <c r="AT276" s="19" t="s">
        <v>266</v>
      </c>
      <c r="AU276" s="19" t="s">
        <v>86</v>
      </c>
    </row>
    <row r="277" spans="1:47" s="2" customFormat="1" ht="11.25">
      <c r="A277" s="36"/>
      <c r="B277" s="37"/>
      <c r="C277" s="38"/>
      <c r="D277" s="195" t="s">
        <v>268</v>
      </c>
      <c r="E277" s="38"/>
      <c r="F277" s="196" t="s">
        <v>524</v>
      </c>
      <c r="G277" s="38"/>
      <c r="H277" s="38"/>
      <c r="I277" s="192"/>
      <c r="J277" s="38"/>
      <c r="K277" s="38"/>
      <c r="L277" s="41"/>
      <c r="M277" s="193"/>
      <c r="N277" s="194"/>
      <c r="O277" s="66"/>
      <c r="P277" s="66"/>
      <c r="Q277" s="66"/>
      <c r="R277" s="66"/>
      <c r="S277" s="66"/>
      <c r="T277" s="67"/>
      <c r="U277" s="36"/>
      <c r="V277" s="36"/>
      <c r="W277" s="36"/>
      <c r="X277" s="36"/>
      <c r="Y277" s="36"/>
      <c r="Z277" s="36"/>
      <c r="AA277" s="36"/>
      <c r="AB277" s="36"/>
      <c r="AC277" s="36"/>
      <c r="AD277" s="36"/>
      <c r="AE277" s="36"/>
      <c r="AT277" s="19" t="s">
        <v>268</v>
      </c>
      <c r="AU277" s="19" t="s">
        <v>86</v>
      </c>
    </row>
    <row r="278" spans="1:47" s="2" customFormat="1" ht="68.25">
      <c r="A278" s="36"/>
      <c r="B278" s="37"/>
      <c r="C278" s="38"/>
      <c r="D278" s="190" t="s">
        <v>270</v>
      </c>
      <c r="E278" s="38"/>
      <c r="F278" s="197" t="s">
        <v>525</v>
      </c>
      <c r="G278" s="38"/>
      <c r="H278" s="38"/>
      <c r="I278" s="192"/>
      <c r="J278" s="38"/>
      <c r="K278" s="38"/>
      <c r="L278" s="41"/>
      <c r="M278" s="193"/>
      <c r="N278" s="194"/>
      <c r="O278" s="66"/>
      <c r="P278" s="66"/>
      <c r="Q278" s="66"/>
      <c r="R278" s="66"/>
      <c r="S278" s="66"/>
      <c r="T278" s="67"/>
      <c r="U278" s="36"/>
      <c r="V278" s="36"/>
      <c r="W278" s="36"/>
      <c r="X278" s="36"/>
      <c r="Y278" s="36"/>
      <c r="Z278" s="36"/>
      <c r="AA278" s="36"/>
      <c r="AB278" s="36"/>
      <c r="AC278" s="36"/>
      <c r="AD278" s="36"/>
      <c r="AE278" s="36"/>
      <c r="AT278" s="19" t="s">
        <v>270</v>
      </c>
      <c r="AU278" s="19" t="s">
        <v>86</v>
      </c>
    </row>
    <row r="279" spans="2:51" s="13" customFormat="1" ht="11.25">
      <c r="B279" s="198"/>
      <c r="C279" s="199"/>
      <c r="D279" s="190" t="s">
        <v>272</v>
      </c>
      <c r="E279" s="200" t="s">
        <v>19</v>
      </c>
      <c r="F279" s="201" t="s">
        <v>526</v>
      </c>
      <c r="G279" s="199"/>
      <c r="H279" s="200" t="s">
        <v>19</v>
      </c>
      <c r="I279" s="202"/>
      <c r="J279" s="199"/>
      <c r="K279" s="199"/>
      <c r="L279" s="203"/>
      <c r="M279" s="204"/>
      <c r="N279" s="205"/>
      <c r="O279" s="205"/>
      <c r="P279" s="205"/>
      <c r="Q279" s="205"/>
      <c r="R279" s="205"/>
      <c r="S279" s="205"/>
      <c r="T279" s="206"/>
      <c r="AT279" s="207" t="s">
        <v>272</v>
      </c>
      <c r="AU279" s="207" t="s">
        <v>86</v>
      </c>
      <c r="AV279" s="13" t="s">
        <v>84</v>
      </c>
      <c r="AW279" s="13" t="s">
        <v>37</v>
      </c>
      <c r="AX279" s="13" t="s">
        <v>76</v>
      </c>
      <c r="AY279" s="207" t="s">
        <v>259</v>
      </c>
    </row>
    <row r="280" spans="2:51" s="14" customFormat="1" ht="11.25">
      <c r="B280" s="208"/>
      <c r="C280" s="209"/>
      <c r="D280" s="190" t="s">
        <v>272</v>
      </c>
      <c r="E280" s="210" t="s">
        <v>218</v>
      </c>
      <c r="F280" s="211" t="s">
        <v>527</v>
      </c>
      <c r="G280" s="209"/>
      <c r="H280" s="212">
        <v>52</v>
      </c>
      <c r="I280" s="213"/>
      <c r="J280" s="209"/>
      <c r="K280" s="209"/>
      <c r="L280" s="214"/>
      <c r="M280" s="215"/>
      <c r="N280" s="216"/>
      <c r="O280" s="216"/>
      <c r="P280" s="216"/>
      <c r="Q280" s="216"/>
      <c r="R280" s="216"/>
      <c r="S280" s="216"/>
      <c r="T280" s="217"/>
      <c r="AT280" s="218" t="s">
        <v>272</v>
      </c>
      <c r="AU280" s="218" t="s">
        <v>86</v>
      </c>
      <c r="AV280" s="14" t="s">
        <v>86</v>
      </c>
      <c r="AW280" s="14" t="s">
        <v>37</v>
      </c>
      <c r="AX280" s="14" t="s">
        <v>84</v>
      </c>
      <c r="AY280" s="218" t="s">
        <v>259</v>
      </c>
    </row>
    <row r="281" spans="1:65" s="2" customFormat="1" ht="16.5" customHeight="1">
      <c r="A281" s="36"/>
      <c r="B281" s="37"/>
      <c r="C281" s="177" t="s">
        <v>528</v>
      </c>
      <c r="D281" s="177" t="s">
        <v>261</v>
      </c>
      <c r="E281" s="178" t="s">
        <v>529</v>
      </c>
      <c r="F281" s="179" t="s">
        <v>530</v>
      </c>
      <c r="G281" s="180" t="s">
        <v>103</v>
      </c>
      <c r="H281" s="181">
        <v>734.35</v>
      </c>
      <c r="I281" s="182"/>
      <c r="J281" s="183">
        <f>ROUND(I281*H281,2)</f>
        <v>0</v>
      </c>
      <c r="K281" s="179" t="s">
        <v>264</v>
      </c>
      <c r="L281" s="41"/>
      <c r="M281" s="184" t="s">
        <v>19</v>
      </c>
      <c r="N281" s="185" t="s">
        <v>47</v>
      </c>
      <c r="O281" s="66"/>
      <c r="P281" s="186">
        <f>O281*H281</f>
        <v>0</v>
      </c>
      <c r="Q281" s="186">
        <v>0</v>
      </c>
      <c r="R281" s="186">
        <f>Q281*H281</f>
        <v>0</v>
      </c>
      <c r="S281" s="186">
        <v>0</v>
      </c>
      <c r="T281" s="187">
        <f>S281*H281</f>
        <v>0</v>
      </c>
      <c r="U281" s="36"/>
      <c r="V281" s="36"/>
      <c r="W281" s="36"/>
      <c r="X281" s="36"/>
      <c r="Y281" s="36"/>
      <c r="Z281" s="36"/>
      <c r="AA281" s="36"/>
      <c r="AB281" s="36"/>
      <c r="AC281" s="36"/>
      <c r="AD281" s="36"/>
      <c r="AE281" s="36"/>
      <c r="AR281" s="188" t="s">
        <v>137</v>
      </c>
      <c r="AT281" s="188" t="s">
        <v>261</v>
      </c>
      <c r="AU281" s="188" t="s">
        <v>86</v>
      </c>
      <c r="AY281" s="19" t="s">
        <v>259</v>
      </c>
      <c r="BE281" s="189">
        <f>IF(N281="základní",J281,0)</f>
        <v>0</v>
      </c>
      <c r="BF281" s="189">
        <f>IF(N281="snížená",J281,0)</f>
        <v>0</v>
      </c>
      <c r="BG281" s="189">
        <f>IF(N281="zákl. přenesená",J281,0)</f>
        <v>0</v>
      </c>
      <c r="BH281" s="189">
        <f>IF(N281="sníž. přenesená",J281,0)</f>
        <v>0</v>
      </c>
      <c r="BI281" s="189">
        <f>IF(N281="nulová",J281,0)</f>
        <v>0</v>
      </c>
      <c r="BJ281" s="19" t="s">
        <v>84</v>
      </c>
      <c r="BK281" s="189">
        <f>ROUND(I281*H281,2)</f>
        <v>0</v>
      </c>
      <c r="BL281" s="19" t="s">
        <v>137</v>
      </c>
      <c r="BM281" s="188" t="s">
        <v>531</v>
      </c>
    </row>
    <row r="282" spans="1:47" s="2" customFormat="1" ht="11.25">
      <c r="A282" s="36"/>
      <c r="B282" s="37"/>
      <c r="C282" s="38"/>
      <c r="D282" s="190" t="s">
        <v>266</v>
      </c>
      <c r="E282" s="38"/>
      <c r="F282" s="191" t="s">
        <v>532</v>
      </c>
      <c r="G282" s="38"/>
      <c r="H282" s="38"/>
      <c r="I282" s="192"/>
      <c r="J282" s="38"/>
      <c r="K282" s="38"/>
      <c r="L282" s="41"/>
      <c r="M282" s="193"/>
      <c r="N282" s="194"/>
      <c r="O282" s="66"/>
      <c r="P282" s="66"/>
      <c r="Q282" s="66"/>
      <c r="R282" s="66"/>
      <c r="S282" s="66"/>
      <c r="T282" s="67"/>
      <c r="U282" s="36"/>
      <c r="V282" s="36"/>
      <c r="W282" s="36"/>
      <c r="X282" s="36"/>
      <c r="Y282" s="36"/>
      <c r="Z282" s="36"/>
      <c r="AA282" s="36"/>
      <c r="AB282" s="36"/>
      <c r="AC282" s="36"/>
      <c r="AD282" s="36"/>
      <c r="AE282" s="36"/>
      <c r="AT282" s="19" t="s">
        <v>266</v>
      </c>
      <c r="AU282" s="19" t="s">
        <v>86</v>
      </c>
    </row>
    <row r="283" spans="1:47" s="2" customFormat="1" ht="11.25">
      <c r="A283" s="36"/>
      <c r="B283" s="37"/>
      <c r="C283" s="38"/>
      <c r="D283" s="195" t="s">
        <v>268</v>
      </c>
      <c r="E283" s="38"/>
      <c r="F283" s="196" t="s">
        <v>533</v>
      </c>
      <c r="G283" s="38"/>
      <c r="H283" s="38"/>
      <c r="I283" s="192"/>
      <c r="J283" s="38"/>
      <c r="K283" s="38"/>
      <c r="L283" s="41"/>
      <c r="M283" s="193"/>
      <c r="N283" s="194"/>
      <c r="O283" s="66"/>
      <c r="P283" s="66"/>
      <c r="Q283" s="66"/>
      <c r="R283" s="66"/>
      <c r="S283" s="66"/>
      <c r="T283" s="67"/>
      <c r="U283" s="36"/>
      <c r="V283" s="36"/>
      <c r="W283" s="36"/>
      <c r="X283" s="36"/>
      <c r="Y283" s="36"/>
      <c r="Z283" s="36"/>
      <c r="AA283" s="36"/>
      <c r="AB283" s="36"/>
      <c r="AC283" s="36"/>
      <c r="AD283" s="36"/>
      <c r="AE283" s="36"/>
      <c r="AT283" s="19" t="s">
        <v>268</v>
      </c>
      <c r="AU283" s="19" t="s">
        <v>86</v>
      </c>
    </row>
    <row r="284" spans="1:47" s="2" customFormat="1" ht="68.25">
      <c r="A284" s="36"/>
      <c r="B284" s="37"/>
      <c r="C284" s="38"/>
      <c r="D284" s="190" t="s">
        <v>270</v>
      </c>
      <c r="E284" s="38"/>
      <c r="F284" s="197" t="s">
        <v>525</v>
      </c>
      <c r="G284" s="38"/>
      <c r="H284" s="38"/>
      <c r="I284" s="192"/>
      <c r="J284" s="38"/>
      <c r="K284" s="38"/>
      <c r="L284" s="41"/>
      <c r="M284" s="193"/>
      <c r="N284" s="194"/>
      <c r="O284" s="66"/>
      <c r="P284" s="66"/>
      <c r="Q284" s="66"/>
      <c r="R284" s="66"/>
      <c r="S284" s="66"/>
      <c r="T284" s="67"/>
      <c r="U284" s="36"/>
      <c r="V284" s="36"/>
      <c r="W284" s="36"/>
      <c r="X284" s="36"/>
      <c r="Y284" s="36"/>
      <c r="Z284" s="36"/>
      <c r="AA284" s="36"/>
      <c r="AB284" s="36"/>
      <c r="AC284" s="36"/>
      <c r="AD284" s="36"/>
      <c r="AE284" s="36"/>
      <c r="AT284" s="19" t="s">
        <v>270</v>
      </c>
      <c r="AU284" s="19" t="s">
        <v>86</v>
      </c>
    </row>
    <row r="285" spans="2:51" s="14" customFormat="1" ht="11.25">
      <c r="B285" s="208"/>
      <c r="C285" s="209"/>
      <c r="D285" s="190" t="s">
        <v>272</v>
      </c>
      <c r="E285" s="210" t="s">
        <v>19</v>
      </c>
      <c r="F285" s="211" t="s">
        <v>534</v>
      </c>
      <c r="G285" s="209"/>
      <c r="H285" s="212">
        <v>1028</v>
      </c>
      <c r="I285" s="213"/>
      <c r="J285" s="209"/>
      <c r="K285" s="209"/>
      <c r="L285" s="214"/>
      <c r="M285" s="215"/>
      <c r="N285" s="216"/>
      <c r="O285" s="216"/>
      <c r="P285" s="216"/>
      <c r="Q285" s="216"/>
      <c r="R285" s="216"/>
      <c r="S285" s="216"/>
      <c r="T285" s="217"/>
      <c r="AT285" s="218" t="s">
        <v>272</v>
      </c>
      <c r="AU285" s="218" t="s">
        <v>86</v>
      </c>
      <c r="AV285" s="14" t="s">
        <v>86</v>
      </c>
      <c r="AW285" s="14" t="s">
        <v>37</v>
      </c>
      <c r="AX285" s="14" t="s">
        <v>76</v>
      </c>
      <c r="AY285" s="218" t="s">
        <v>259</v>
      </c>
    </row>
    <row r="286" spans="2:51" s="14" customFormat="1" ht="11.25">
      <c r="B286" s="208"/>
      <c r="C286" s="209"/>
      <c r="D286" s="190" t="s">
        <v>272</v>
      </c>
      <c r="E286" s="210" t="s">
        <v>19</v>
      </c>
      <c r="F286" s="211" t="s">
        <v>535</v>
      </c>
      <c r="G286" s="209"/>
      <c r="H286" s="212">
        <v>-293.65</v>
      </c>
      <c r="I286" s="213"/>
      <c r="J286" s="209"/>
      <c r="K286" s="209"/>
      <c r="L286" s="214"/>
      <c r="M286" s="215"/>
      <c r="N286" s="216"/>
      <c r="O286" s="216"/>
      <c r="P286" s="216"/>
      <c r="Q286" s="216"/>
      <c r="R286" s="216"/>
      <c r="S286" s="216"/>
      <c r="T286" s="217"/>
      <c r="AT286" s="218" t="s">
        <v>272</v>
      </c>
      <c r="AU286" s="218" t="s">
        <v>86</v>
      </c>
      <c r="AV286" s="14" t="s">
        <v>86</v>
      </c>
      <c r="AW286" s="14" t="s">
        <v>37</v>
      </c>
      <c r="AX286" s="14" t="s">
        <v>76</v>
      </c>
      <c r="AY286" s="218" t="s">
        <v>259</v>
      </c>
    </row>
    <row r="287" spans="2:51" s="15" customFormat="1" ht="11.25">
      <c r="B287" s="219"/>
      <c r="C287" s="220"/>
      <c r="D287" s="190" t="s">
        <v>272</v>
      </c>
      <c r="E287" s="221" t="s">
        <v>215</v>
      </c>
      <c r="F287" s="222" t="s">
        <v>353</v>
      </c>
      <c r="G287" s="220"/>
      <c r="H287" s="223">
        <v>734.35</v>
      </c>
      <c r="I287" s="224"/>
      <c r="J287" s="220"/>
      <c r="K287" s="220"/>
      <c r="L287" s="225"/>
      <c r="M287" s="226"/>
      <c r="N287" s="227"/>
      <c r="O287" s="227"/>
      <c r="P287" s="227"/>
      <c r="Q287" s="227"/>
      <c r="R287" s="227"/>
      <c r="S287" s="227"/>
      <c r="T287" s="228"/>
      <c r="AT287" s="229" t="s">
        <v>272</v>
      </c>
      <c r="AU287" s="229" t="s">
        <v>86</v>
      </c>
      <c r="AV287" s="15" t="s">
        <v>137</v>
      </c>
      <c r="AW287" s="15" t="s">
        <v>37</v>
      </c>
      <c r="AX287" s="15" t="s">
        <v>84</v>
      </c>
      <c r="AY287" s="229" t="s">
        <v>259</v>
      </c>
    </row>
    <row r="288" spans="1:65" s="2" customFormat="1" ht="16.5" customHeight="1">
      <c r="A288" s="36"/>
      <c r="B288" s="37"/>
      <c r="C288" s="177" t="s">
        <v>536</v>
      </c>
      <c r="D288" s="177" t="s">
        <v>261</v>
      </c>
      <c r="E288" s="178" t="s">
        <v>537</v>
      </c>
      <c r="F288" s="179" t="s">
        <v>538</v>
      </c>
      <c r="G288" s="180" t="s">
        <v>103</v>
      </c>
      <c r="H288" s="181">
        <v>0.196</v>
      </c>
      <c r="I288" s="182"/>
      <c r="J288" s="183">
        <f>ROUND(I288*H288,2)</f>
        <v>0</v>
      </c>
      <c r="K288" s="179" t="s">
        <v>264</v>
      </c>
      <c r="L288" s="41"/>
      <c r="M288" s="184" t="s">
        <v>19</v>
      </c>
      <c r="N288" s="185" t="s">
        <v>47</v>
      </c>
      <c r="O288" s="66"/>
      <c r="P288" s="186">
        <f>O288*H288</f>
        <v>0</v>
      </c>
      <c r="Q288" s="186">
        <v>0</v>
      </c>
      <c r="R288" s="186">
        <f>Q288*H288</f>
        <v>0</v>
      </c>
      <c r="S288" s="186">
        <v>0</v>
      </c>
      <c r="T288" s="187">
        <f>S288*H288</f>
        <v>0</v>
      </c>
      <c r="U288" s="36"/>
      <c r="V288" s="36"/>
      <c r="W288" s="36"/>
      <c r="X288" s="36"/>
      <c r="Y288" s="36"/>
      <c r="Z288" s="36"/>
      <c r="AA288" s="36"/>
      <c r="AB288" s="36"/>
      <c r="AC288" s="36"/>
      <c r="AD288" s="36"/>
      <c r="AE288" s="36"/>
      <c r="AR288" s="188" t="s">
        <v>137</v>
      </c>
      <c r="AT288" s="188" t="s">
        <v>261</v>
      </c>
      <c r="AU288" s="188" t="s">
        <v>86</v>
      </c>
      <c r="AY288" s="19" t="s">
        <v>259</v>
      </c>
      <c r="BE288" s="189">
        <f>IF(N288="základní",J288,0)</f>
        <v>0</v>
      </c>
      <c r="BF288" s="189">
        <f>IF(N288="snížená",J288,0)</f>
        <v>0</v>
      </c>
      <c r="BG288" s="189">
        <f>IF(N288="zákl. přenesená",J288,0)</f>
        <v>0</v>
      </c>
      <c r="BH288" s="189">
        <f>IF(N288="sníž. přenesená",J288,0)</f>
        <v>0</v>
      </c>
      <c r="BI288" s="189">
        <f>IF(N288="nulová",J288,0)</f>
        <v>0</v>
      </c>
      <c r="BJ288" s="19" t="s">
        <v>84</v>
      </c>
      <c r="BK288" s="189">
        <f>ROUND(I288*H288,2)</f>
        <v>0</v>
      </c>
      <c r="BL288" s="19" t="s">
        <v>137</v>
      </c>
      <c r="BM288" s="188" t="s">
        <v>539</v>
      </c>
    </row>
    <row r="289" spans="1:47" s="2" customFormat="1" ht="11.25">
      <c r="A289" s="36"/>
      <c r="B289" s="37"/>
      <c r="C289" s="38"/>
      <c r="D289" s="190" t="s">
        <v>266</v>
      </c>
      <c r="E289" s="38"/>
      <c r="F289" s="191" t="s">
        <v>540</v>
      </c>
      <c r="G289" s="38"/>
      <c r="H289" s="38"/>
      <c r="I289" s="192"/>
      <c r="J289" s="38"/>
      <c r="K289" s="38"/>
      <c r="L289" s="41"/>
      <c r="M289" s="193"/>
      <c r="N289" s="194"/>
      <c r="O289" s="66"/>
      <c r="P289" s="66"/>
      <c r="Q289" s="66"/>
      <c r="R289" s="66"/>
      <c r="S289" s="66"/>
      <c r="T289" s="67"/>
      <c r="U289" s="36"/>
      <c r="V289" s="36"/>
      <c r="W289" s="36"/>
      <c r="X289" s="36"/>
      <c r="Y289" s="36"/>
      <c r="Z289" s="36"/>
      <c r="AA289" s="36"/>
      <c r="AB289" s="36"/>
      <c r="AC289" s="36"/>
      <c r="AD289" s="36"/>
      <c r="AE289" s="36"/>
      <c r="AT289" s="19" t="s">
        <v>266</v>
      </c>
      <c r="AU289" s="19" t="s">
        <v>86</v>
      </c>
    </row>
    <row r="290" spans="1:47" s="2" customFormat="1" ht="11.25">
      <c r="A290" s="36"/>
      <c r="B290" s="37"/>
      <c r="C290" s="38"/>
      <c r="D290" s="195" t="s">
        <v>268</v>
      </c>
      <c r="E290" s="38"/>
      <c r="F290" s="196" t="s">
        <v>541</v>
      </c>
      <c r="G290" s="38"/>
      <c r="H290" s="38"/>
      <c r="I290" s="192"/>
      <c r="J290" s="38"/>
      <c r="K290" s="38"/>
      <c r="L290" s="41"/>
      <c r="M290" s="193"/>
      <c r="N290" s="194"/>
      <c r="O290" s="66"/>
      <c r="P290" s="66"/>
      <c r="Q290" s="66"/>
      <c r="R290" s="66"/>
      <c r="S290" s="66"/>
      <c r="T290" s="67"/>
      <c r="U290" s="36"/>
      <c r="V290" s="36"/>
      <c r="W290" s="36"/>
      <c r="X290" s="36"/>
      <c r="Y290" s="36"/>
      <c r="Z290" s="36"/>
      <c r="AA290" s="36"/>
      <c r="AB290" s="36"/>
      <c r="AC290" s="36"/>
      <c r="AD290" s="36"/>
      <c r="AE290" s="36"/>
      <c r="AT290" s="19" t="s">
        <v>268</v>
      </c>
      <c r="AU290" s="19" t="s">
        <v>86</v>
      </c>
    </row>
    <row r="291" spans="1:47" s="2" customFormat="1" ht="78">
      <c r="A291" s="36"/>
      <c r="B291" s="37"/>
      <c r="C291" s="38"/>
      <c r="D291" s="190" t="s">
        <v>270</v>
      </c>
      <c r="E291" s="38"/>
      <c r="F291" s="197" t="s">
        <v>542</v>
      </c>
      <c r="G291" s="38"/>
      <c r="H291" s="38"/>
      <c r="I291" s="192"/>
      <c r="J291" s="38"/>
      <c r="K291" s="38"/>
      <c r="L291" s="41"/>
      <c r="M291" s="193"/>
      <c r="N291" s="194"/>
      <c r="O291" s="66"/>
      <c r="P291" s="66"/>
      <c r="Q291" s="66"/>
      <c r="R291" s="66"/>
      <c r="S291" s="66"/>
      <c r="T291" s="67"/>
      <c r="U291" s="36"/>
      <c r="V291" s="36"/>
      <c r="W291" s="36"/>
      <c r="X291" s="36"/>
      <c r="Y291" s="36"/>
      <c r="Z291" s="36"/>
      <c r="AA291" s="36"/>
      <c r="AB291" s="36"/>
      <c r="AC291" s="36"/>
      <c r="AD291" s="36"/>
      <c r="AE291" s="36"/>
      <c r="AT291" s="19" t="s">
        <v>270</v>
      </c>
      <c r="AU291" s="19" t="s">
        <v>86</v>
      </c>
    </row>
    <row r="292" spans="2:51" s="13" customFormat="1" ht="11.25">
      <c r="B292" s="198"/>
      <c r="C292" s="199"/>
      <c r="D292" s="190" t="s">
        <v>272</v>
      </c>
      <c r="E292" s="200" t="s">
        <v>19</v>
      </c>
      <c r="F292" s="201" t="s">
        <v>543</v>
      </c>
      <c r="G292" s="199"/>
      <c r="H292" s="200" t="s">
        <v>19</v>
      </c>
      <c r="I292" s="202"/>
      <c r="J292" s="199"/>
      <c r="K292" s="199"/>
      <c r="L292" s="203"/>
      <c r="M292" s="204"/>
      <c r="N292" s="205"/>
      <c r="O292" s="205"/>
      <c r="P292" s="205"/>
      <c r="Q292" s="205"/>
      <c r="R292" s="205"/>
      <c r="S292" s="205"/>
      <c r="T292" s="206"/>
      <c r="AT292" s="207" t="s">
        <v>272</v>
      </c>
      <c r="AU292" s="207" t="s">
        <v>86</v>
      </c>
      <c r="AV292" s="13" t="s">
        <v>84</v>
      </c>
      <c r="AW292" s="13" t="s">
        <v>37</v>
      </c>
      <c r="AX292" s="13" t="s">
        <v>76</v>
      </c>
      <c r="AY292" s="207" t="s">
        <v>259</v>
      </c>
    </row>
    <row r="293" spans="2:51" s="14" customFormat="1" ht="11.25">
      <c r="B293" s="208"/>
      <c r="C293" s="209"/>
      <c r="D293" s="190" t="s">
        <v>272</v>
      </c>
      <c r="E293" s="210" t="s">
        <v>19</v>
      </c>
      <c r="F293" s="211" t="s">
        <v>544</v>
      </c>
      <c r="G293" s="209"/>
      <c r="H293" s="212">
        <v>0.196</v>
      </c>
      <c r="I293" s="213"/>
      <c r="J293" s="209"/>
      <c r="K293" s="209"/>
      <c r="L293" s="214"/>
      <c r="M293" s="215"/>
      <c r="N293" s="216"/>
      <c r="O293" s="216"/>
      <c r="P293" s="216"/>
      <c r="Q293" s="216"/>
      <c r="R293" s="216"/>
      <c r="S293" s="216"/>
      <c r="T293" s="217"/>
      <c r="AT293" s="218" t="s">
        <v>272</v>
      </c>
      <c r="AU293" s="218" t="s">
        <v>86</v>
      </c>
      <c r="AV293" s="14" t="s">
        <v>86</v>
      </c>
      <c r="AW293" s="14" t="s">
        <v>37</v>
      </c>
      <c r="AX293" s="14" t="s">
        <v>84</v>
      </c>
      <c r="AY293" s="218" t="s">
        <v>259</v>
      </c>
    </row>
    <row r="294" spans="1:65" s="2" customFormat="1" ht="16.5" customHeight="1">
      <c r="A294" s="36"/>
      <c r="B294" s="37"/>
      <c r="C294" s="177" t="s">
        <v>545</v>
      </c>
      <c r="D294" s="177" t="s">
        <v>261</v>
      </c>
      <c r="E294" s="178" t="s">
        <v>546</v>
      </c>
      <c r="F294" s="179" t="s">
        <v>547</v>
      </c>
      <c r="G294" s="180" t="s">
        <v>92</v>
      </c>
      <c r="H294" s="181">
        <v>108.22</v>
      </c>
      <c r="I294" s="182"/>
      <c r="J294" s="183">
        <f>ROUND(I294*H294,2)</f>
        <v>0</v>
      </c>
      <c r="K294" s="179" t="s">
        <v>264</v>
      </c>
      <c r="L294" s="41"/>
      <c r="M294" s="184" t="s">
        <v>19</v>
      </c>
      <c r="N294" s="185" t="s">
        <v>47</v>
      </c>
      <c r="O294" s="66"/>
      <c r="P294" s="186">
        <f>O294*H294</f>
        <v>0</v>
      </c>
      <c r="Q294" s="186">
        <v>0</v>
      </c>
      <c r="R294" s="186">
        <f>Q294*H294</f>
        <v>0</v>
      </c>
      <c r="S294" s="186">
        <v>0</v>
      </c>
      <c r="T294" s="187">
        <f>S294*H294</f>
        <v>0</v>
      </c>
      <c r="U294" s="36"/>
      <c r="V294" s="36"/>
      <c r="W294" s="36"/>
      <c r="X294" s="36"/>
      <c r="Y294" s="36"/>
      <c r="Z294" s="36"/>
      <c r="AA294" s="36"/>
      <c r="AB294" s="36"/>
      <c r="AC294" s="36"/>
      <c r="AD294" s="36"/>
      <c r="AE294" s="36"/>
      <c r="AR294" s="188" t="s">
        <v>137</v>
      </c>
      <c r="AT294" s="188" t="s">
        <v>261</v>
      </c>
      <c r="AU294" s="188" t="s">
        <v>86</v>
      </c>
      <c r="AY294" s="19" t="s">
        <v>259</v>
      </c>
      <c r="BE294" s="189">
        <f>IF(N294="základní",J294,0)</f>
        <v>0</v>
      </c>
      <c r="BF294" s="189">
        <f>IF(N294="snížená",J294,0)</f>
        <v>0</v>
      </c>
      <c r="BG294" s="189">
        <f>IF(N294="zákl. přenesená",J294,0)</f>
        <v>0</v>
      </c>
      <c r="BH294" s="189">
        <f>IF(N294="sníž. přenesená",J294,0)</f>
        <v>0</v>
      </c>
      <c r="BI294" s="189">
        <f>IF(N294="nulová",J294,0)</f>
        <v>0</v>
      </c>
      <c r="BJ294" s="19" t="s">
        <v>84</v>
      </c>
      <c r="BK294" s="189">
        <f>ROUND(I294*H294,2)</f>
        <v>0</v>
      </c>
      <c r="BL294" s="19" t="s">
        <v>137</v>
      </c>
      <c r="BM294" s="188" t="s">
        <v>548</v>
      </c>
    </row>
    <row r="295" spans="1:47" s="2" customFormat="1" ht="11.25">
      <c r="A295" s="36"/>
      <c r="B295" s="37"/>
      <c r="C295" s="38"/>
      <c r="D295" s="190" t="s">
        <v>266</v>
      </c>
      <c r="E295" s="38"/>
      <c r="F295" s="191" t="s">
        <v>549</v>
      </c>
      <c r="G295" s="38"/>
      <c r="H295" s="38"/>
      <c r="I295" s="192"/>
      <c r="J295" s="38"/>
      <c r="K295" s="38"/>
      <c r="L295" s="41"/>
      <c r="M295" s="193"/>
      <c r="N295" s="194"/>
      <c r="O295" s="66"/>
      <c r="P295" s="66"/>
      <c r="Q295" s="66"/>
      <c r="R295" s="66"/>
      <c r="S295" s="66"/>
      <c r="T295" s="67"/>
      <c r="U295" s="36"/>
      <c r="V295" s="36"/>
      <c r="W295" s="36"/>
      <c r="X295" s="36"/>
      <c r="Y295" s="36"/>
      <c r="Z295" s="36"/>
      <c r="AA295" s="36"/>
      <c r="AB295" s="36"/>
      <c r="AC295" s="36"/>
      <c r="AD295" s="36"/>
      <c r="AE295" s="36"/>
      <c r="AT295" s="19" t="s">
        <v>266</v>
      </c>
      <c r="AU295" s="19" t="s">
        <v>86</v>
      </c>
    </row>
    <row r="296" spans="1:47" s="2" customFormat="1" ht="11.25">
      <c r="A296" s="36"/>
      <c r="B296" s="37"/>
      <c r="C296" s="38"/>
      <c r="D296" s="195" t="s">
        <v>268</v>
      </c>
      <c r="E296" s="38"/>
      <c r="F296" s="196" t="s">
        <v>550</v>
      </c>
      <c r="G296" s="38"/>
      <c r="H296" s="38"/>
      <c r="I296" s="192"/>
      <c r="J296" s="38"/>
      <c r="K296" s="38"/>
      <c r="L296" s="41"/>
      <c r="M296" s="193"/>
      <c r="N296" s="194"/>
      <c r="O296" s="66"/>
      <c r="P296" s="66"/>
      <c r="Q296" s="66"/>
      <c r="R296" s="66"/>
      <c r="S296" s="66"/>
      <c r="T296" s="67"/>
      <c r="U296" s="36"/>
      <c r="V296" s="36"/>
      <c r="W296" s="36"/>
      <c r="X296" s="36"/>
      <c r="Y296" s="36"/>
      <c r="Z296" s="36"/>
      <c r="AA296" s="36"/>
      <c r="AB296" s="36"/>
      <c r="AC296" s="36"/>
      <c r="AD296" s="36"/>
      <c r="AE296" s="36"/>
      <c r="AT296" s="19" t="s">
        <v>268</v>
      </c>
      <c r="AU296" s="19" t="s">
        <v>86</v>
      </c>
    </row>
    <row r="297" spans="1:47" s="2" customFormat="1" ht="165.75">
      <c r="A297" s="36"/>
      <c r="B297" s="37"/>
      <c r="C297" s="38"/>
      <c r="D297" s="190" t="s">
        <v>270</v>
      </c>
      <c r="E297" s="38"/>
      <c r="F297" s="197" t="s">
        <v>551</v>
      </c>
      <c r="G297" s="38"/>
      <c r="H297" s="38"/>
      <c r="I297" s="192"/>
      <c r="J297" s="38"/>
      <c r="K297" s="38"/>
      <c r="L297" s="41"/>
      <c r="M297" s="193"/>
      <c r="N297" s="194"/>
      <c r="O297" s="66"/>
      <c r="P297" s="66"/>
      <c r="Q297" s="66"/>
      <c r="R297" s="66"/>
      <c r="S297" s="66"/>
      <c r="T297" s="67"/>
      <c r="U297" s="36"/>
      <c r="V297" s="36"/>
      <c r="W297" s="36"/>
      <c r="X297" s="36"/>
      <c r="Y297" s="36"/>
      <c r="Z297" s="36"/>
      <c r="AA297" s="36"/>
      <c r="AB297" s="36"/>
      <c r="AC297" s="36"/>
      <c r="AD297" s="36"/>
      <c r="AE297" s="36"/>
      <c r="AT297" s="19" t="s">
        <v>270</v>
      </c>
      <c r="AU297" s="19" t="s">
        <v>86</v>
      </c>
    </row>
    <row r="298" spans="2:51" s="13" customFormat="1" ht="11.25">
      <c r="B298" s="198"/>
      <c r="C298" s="199"/>
      <c r="D298" s="190" t="s">
        <v>272</v>
      </c>
      <c r="E298" s="200" t="s">
        <v>19</v>
      </c>
      <c r="F298" s="201" t="s">
        <v>552</v>
      </c>
      <c r="G298" s="199"/>
      <c r="H298" s="200" t="s">
        <v>19</v>
      </c>
      <c r="I298" s="202"/>
      <c r="J298" s="199"/>
      <c r="K298" s="199"/>
      <c r="L298" s="203"/>
      <c r="M298" s="204"/>
      <c r="N298" s="205"/>
      <c r="O298" s="205"/>
      <c r="P298" s="205"/>
      <c r="Q298" s="205"/>
      <c r="R298" s="205"/>
      <c r="S298" s="205"/>
      <c r="T298" s="206"/>
      <c r="AT298" s="207" t="s">
        <v>272</v>
      </c>
      <c r="AU298" s="207" t="s">
        <v>86</v>
      </c>
      <c r="AV298" s="13" t="s">
        <v>84</v>
      </c>
      <c r="AW298" s="13" t="s">
        <v>37</v>
      </c>
      <c r="AX298" s="13" t="s">
        <v>76</v>
      </c>
      <c r="AY298" s="207" t="s">
        <v>259</v>
      </c>
    </row>
    <row r="299" spans="2:51" s="14" customFormat="1" ht="11.25">
      <c r="B299" s="208"/>
      <c r="C299" s="209"/>
      <c r="D299" s="190" t="s">
        <v>272</v>
      </c>
      <c r="E299" s="210" t="s">
        <v>19</v>
      </c>
      <c r="F299" s="211" t="s">
        <v>553</v>
      </c>
      <c r="G299" s="209"/>
      <c r="H299" s="212">
        <v>47.1</v>
      </c>
      <c r="I299" s="213"/>
      <c r="J299" s="209"/>
      <c r="K299" s="209"/>
      <c r="L299" s="214"/>
      <c r="M299" s="215"/>
      <c r="N299" s="216"/>
      <c r="O299" s="216"/>
      <c r="P299" s="216"/>
      <c r="Q299" s="216"/>
      <c r="R299" s="216"/>
      <c r="S299" s="216"/>
      <c r="T299" s="217"/>
      <c r="AT299" s="218" t="s">
        <v>272</v>
      </c>
      <c r="AU299" s="218" t="s">
        <v>86</v>
      </c>
      <c r="AV299" s="14" t="s">
        <v>86</v>
      </c>
      <c r="AW299" s="14" t="s">
        <v>37</v>
      </c>
      <c r="AX299" s="14" t="s">
        <v>76</v>
      </c>
      <c r="AY299" s="218" t="s">
        <v>259</v>
      </c>
    </row>
    <row r="300" spans="2:51" s="16" customFormat="1" ht="11.25">
      <c r="B300" s="230"/>
      <c r="C300" s="231"/>
      <c r="D300" s="190" t="s">
        <v>272</v>
      </c>
      <c r="E300" s="232" t="s">
        <v>179</v>
      </c>
      <c r="F300" s="233" t="s">
        <v>554</v>
      </c>
      <c r="G300" s="231"/>
      <c r="H300" s="234">
        <v>47.1</v>
      </c>
      <c r="I300" s="235"/>
      <c r="J300" s="231"/>
      <c r="K300" s="231"/>
      <c r="L300" s="236"/>
      <c r="M300" s="237"/>
      <c r="N300" s="238"/>
      <c r="O300" s="238"/>
      <c r="P300" s="238"/>
      <c r="Q300" s="238"/>
      <c r="R300" s="238"/>
      <c r="S300" s="238"/>
      <c r="T300" s="239"/>
      <c r="AT300" s="240" t="s">
        <v>272</v>
      </c>
      <c r="AU300" s="240" t="s">
        <v>86</v>
      </c>
      <c r="AV300" s="16" t="s">
        <v>130</v>
      </c>
      <c r="AW300" s="16" t="s">
        <v>37</v>
      </c>
      <c r="AX300" s="16" t="s">
        <v>76</v>
      </c>
      <c r="AY300" s="240" t="s">
        <v>259</v>
      </c>
    </row>
    <row r="301" spans="2:51" s="13" customFormat="1" ht="11.25">
      <c r="B301" s="198"/>
      <c r="C301" s="199"/>
      <c r="D301" s="190" t="s">
        <v>272</v>
      </c>
      <c r="E301" s="200" t="s">
        <v>19</v>
      </c>
      <c r="F301" s="201" t="s">
        <v>555</v>
      </c>
      <c r="G301" s="199"/>
      <c r="H301" s="200" t="s">
        <v>19</v>
      </c>
      <c r="I301" s="202"/>
      <c r="J301" s="199"/>
      <c r="K301" s="199"/>
      <c r="L301" s="203"/>
      <c r="M301" s="204"/>
      <c r="N301" s="205"/>
      <c r="O301" s="205"/>
      <c r="P301" s="205"/>
      <c r="Q301" s="205"/>
      <c r="R301" s="205"/>
      <c r="S301" s="205"/>
      <c r="T301" s="206"/>
      <c r="AT301" s="207" t="s">
        <v>272</v>
      </c>
      <c r="AU301" s="207" t="s">
        <v>86</v>
      </c>
      <c r="AV301" s="13" t="s">
        <v>84</v>
      </c>
      <c r="AW301" s="13" t="s">
        <v>37</v>
      </c>
      <c r="AX301" s="13" t="s">
        <v>76</v>
      </c>
      <c r="AY301" s="207" t="s">
        <v>259</v>
      </c>
    </row>
    <row r="302" spans="2:51" s="14" customFormat="1" ht="11.25">
      <c r="B302" s="208"/>
      <c r="C302" s="209"/>
      <c r="D302" s="190" t="s">
        <v>272</v>
      </c>
      <c r="E302" s="210" t="s">
        <v>19</v>
      </c>
      <c r="F302" s="211" t="s">
        <v>556</v>
      </c>
      <c r="G302" s="209"/>
      <c r="H302" s="212">
        <v>28.12</v>
      </c>
      <c r="I302" s="213"/>
      <c r="J302" s="209"/>
      <c r="K302" s="209"/>
      <c r="L302" s="214"/>
      <c r="M302" s="215"/>
      <c r="N302" s="216"/>
      <c r="O302" s="216"/>
      <c r="P302" s="216"/>
      <c r="Q302" s="216"/>
      <c r="R302" s="216"/>
      <c r="S302" s="216"/>
      <c r="T302" s="217"/>
      <c r="AT302" s="218" t="s">
        <v>272</v>
      </c>
      <c r="AU302" s="218" t="s">
        <v>86</v>
      </c>
      <c r="AV302" s="14" t="s">
        <v>86</v>
      </c>
      <c r="AW302" s="14" t="s">
        <v>37</v>
      </c>
      <c r="AX302" s="14" t="s">
        <v>76</v>
      </c>
      <c r="AY302" s="218" t="s">
        <v>259</v>
      </c>
    </row>
    <row r="303" spans="2:51" s="16" customFormat="1" ht="11.25">
      <c r="B303" s="230"/>
      <c r="C303" s="231"/>
      <c r="D303" s="190" t="s">
        <v>272</v>
      </c>
      <c r="E303" s="232" t="s">
        <v>19</v>
      </c>
      <c r="F303" s="233" t="s">
        <v>554</v>
      </c>
      <c r="G303" s="231"/>
      <c r="H303" s="234">
        <v>28.12</v>
      </c>
      <c r="I303" s="235"/>
      <c r="J303" s="231"/>
      <c r="K303" s="231"/>
      <c r="L303" s="236"/>
      <c r="M303" s="237"/>
      <c r="N303" s="238"/>
      <c r="O303" s="238"/>
      <c r="P303" s="238"/>
      <c r="Q303" s="238"/>
      <c r="R303" s="238"/>
      <c r="S303" s="238"/>
      <c r="T303" s="239"/>
      <c r="AT303" s="240" t="s">
        <v>272</v>
      </c>
      <c r="AU303" s="240" t="s">
        <v>86</v>
      </c>
      <c r="AV303" s="16" t="s">
        <v>130</v>
      </c>
      <c r="AW303" s="16" t="s">
        <v>37</v>
      </c>
      <c r="AX303" s="16" t="s">
        <v>76</v>
      </c>
      <c r="AY303" s="240" t="s">
        <v>259</v>
      </c>
    </row>
    <row r="304" spans="2:51" s="13" customFormat="1" ht="11.25">
      <c r="B304" s="198"/>
      <c r="C304" s="199"/>
      <c r="D304" s="190" t="s">
        <v>272</v>
      </c>
      <c r="E304" s="200" t="s">
        <v>19</v>
      </c>
      <c r="F304" s="201" t="s">
        <v>557</v>
      </c>
      <c r="G304" s="199"/>
      <c r="H304" s="200" t="s">
        <v>19</v>
      </c>
      <c r="I304" s="202"/>
      <c r="J304" s="199"/>
      <c r="K304" s="199"/>
      <c r="L304" s="203"/>
      <c r="M304" s="204"/>
      <c r="N304" s="205"/>
      <c r="O304" s="205"/>
      <c r="P304" s="205"/>
      <c r="Q304" s="205"/>
      <c r="R304" s="205"/>
      <c r="S304" s="205"/>
      <c r="T304" s="206"/>
      <c r="AT304" s="207" t="s">
        <v>272</v>
      </c>
      <c r="AU304" s="207" t="s">
        <v>86</v>
      </c>
      <c r="AV304" s="13" t="s">
        <v>84</v>
      </c>
      <c r="AW304" s="13" t="s">
        <v>37</v>
      </c>
      <c r="AX304" s="13" t="s">
        <v>76</v>
      </c>
      <c r="AY304" s="207" t="s">
        <v>259</v>
      </c>
    </row>
    <row r="305" spans="2:51" s="14" customFormat="1" ht="11.25">
      <c r="B305" s="208"/>
      <c r="C305" s="209"/>
      <c r="D305" s="190" t="s">
        <v>272</v>
      </c>
      <c r="E305" s="210" t="s">
        <v>19</v>
      </c>
      <c r="F305" s="211" t="s">
        <v>221</v>
      </c>
      <c r="G305" s="209"/>
      <c r="H305" s="212">
        <v>33</v>
      </c>
      <c r="I305" s="213"/>
      <c r="J305" s="209"/>
      <c r="K305" s="209"/>
      <c r="L305" s="214"/>
      <c r="M305" s="215"/>
      <c r="N305" s="216"/>
      <c r="O305" s="216"/>
      <c r="P305" s="216"/>
      <c r="Q305" s="216"/>
      <c r="R305" s="216"/>
      <c r="S305" s="216"/>
      <c r="T305" s="217"/>
      <c r="AT305" s="218" t="s">
        <v>272</v>
      </c>
      <c r="AU305" s="218" t="s">
        <v>86</v>
      </c>
      <c r="AV305" s="14" t="s">
        <v>86</v>
      </c>
      <c r="AW305" s="14" t="s">
        <v>37</v>
      </c>
      <c r="AX305" s="14" t="s">
        <v>76</v>
      </c>
      <c r="AY305" s="218" t="s">
        <v>259</v>
      </c>
    </row>
    <row r="306" spans="2:51" s="16" customFormat="1" ht="11.25">
      <c r="B306" s="230"/>
      <c r="C306" s="231"/>
      <c r="D306" s="190" t="s">
        <v>272</v>
      </c>
      <c r="E306" s="232" t="s">
        <v>19</v>
      </c>
      <c r="F306" s="233" t="s">
        <v>554</v>
      </c>
      <c r="G306" s="231"/>
      <c r="H306" s="234">
        <v>33</v>
      </c>
      <c r="I306" s="235"/>
      <c r="J306" s="231"/>
      <c r="K306" s="231"/>
      <c r="L306" s="236"/>
      <c r="M306" s="237"/>
      <c r="N306" s="238"/>
      <c r="O306" s="238"/>
      <c r="P306" s="238"/>
      <c r="Q306" s="238"/>
      <c r="R306" s="238"/>
      <c r="S306" s="238"/>
      <c r="T306" s="239"/>
      <c r="AT306" s="240" t="s">
        <v>272</v>
      </c>
      <c r="AU306" s="240" t="s">
        <v>86</v>
      </c>
      <c r="AV306" s="16" t="s">
        <v>130</v>
      </c>
      <c r="AW306" s="16" t="s">
        <v>37</v>
      </c>
      <c r="AX306" s="16" t="s">
        <v>76</v>
      </c>
      <c r="AY306" s="240" t="s">
        <v>259</v>
      </c>
    </row>
    <row r="307" spans="2:51" s="15" customFormat="1" ht="11.25">
      <c r="B307" s="219"/>
      <c r="C307" s="220"/>
      <c r="D307" s="190" t="s">
        <v>272</v>
      </c>
      <c r="E307" s="221" t="s">
        <v>19</v>
      </c>
      <c r="F307" s="222" t="s">
        <v>353</v>
      </c>
      <c r="G307" s="220"/>
      <c r="H307" s="223">
        <v>108.22</v>
      </c>
      <c r="I307" s="224"/>
      <c r="J307" s="220"/>
      <c r="K307" s="220"/>
      <c r="L307" s="225"/>
      <c r="M307" s="226"/>
      <c r="N307" s="227"/>
      <c r="O307" s="227"/>
      <c r="P307" s="227"/>
      <c r="Q307" s="227"/>
      <c r="R307" s="227"/>
      <c r="S307" s="227"/>
      <c r="T307" s="228"/>
      <c r="AT307" s="229" t="s">
        <v>272</v>
      </c>
      <c r="AU307" s="229" t="s">
        <v>86</v>
      </c>
      <c r="AV307" s="15" t="s">
        <v>137</v>
      </c>
      <c r="AW307" s="15" t="s">
        <v>37</v>
      </c>
      <c r="AX307" s="15" t="s">
        <v>84</v>
      </c>
      <c r="AY307" s="229" t="s">
        <v>259</v>
      </c>
    </row>
    <row r="308" spans="1:65" s="2" customFormat="1" ht="21.75" customHeight="1">
      <c r="A308" s="36"/>
      <c r="B308" s="37"/>
      <c r="C308" s="177" t="s">
        <v>558</v>
      </c>
      <c r="D308" s="177" t="s">
        <v>261</v>
      </c>
      <c r="E308" s="178" t="s">
        <v>559</v>
      </c>
      <c r="F308" s="179" t="s">
        <v>560</v>
      </c>
      <c r="G308" s="180" t="s">
        <v>92</v>
      </c>
      <c r="H308" s="181">
        <v>42.18</v>
      </c>
      <c r="I308" s="182"/>
      <c r="J308" s="183">
        <f>ROUND(I308*H308,2)</f>
        <v>0</v>
      </c>
      <c r="K308" s="179" t="s">
        <v>264</v>
      </c>
      <c r="L308" s="41"/>
      <c r="M308" s="184" t="s">
        <v>19</v>
      </c>
      <c r="N308" s="185" t="s">
        <v>47</v>
      </c>
      <c r="O308" s="66"/>
      <c r="P308" s="186">
        <f>O308*H308</f>
        <v>0</v>
      </c>
      <c r="Q308" s="186">
        <v>0</v>
      </c>
      <c r="R308" s="186">
        <f>Q308*H308</f>
        <v>0</v>
      </c>
      <c r="S308" s="186">
        <v>0</v>
      </c>
      <c r="T308" s="187">
        <f>S308*H308</f>
        <v>0</v>
      </c>
      <c r="U308" s="36"/>
      <c r="V308" s="36"/>
      <c r="W308" s="36"/>
      <c r="X308" s="36"/>
      <c r="Y308" s="36"/>
      <c r="Z308" s="36"/>
      <c r="AA308" s="36"/>
      <c r="AB308" s="36"/>
      <c r="AC308" s="36"/>
      <c r="AD308" s="36"/>
      <c r="AE308" s="36"/>
      <c r="AR308" s="188" t="s">
        <v>137</v>
      </c>
      <c r="AT308" s="188" t="s">
        <v>261</v>
      </c>
      <c r="AU308" s="188" t="s">
        <v>86</v>
      </c>
      <c r="AY308" s="19" t="s">
        <v>259</v>
      </c>
      <c r="BE308" s="189">
        <f>IF(N308="základní",J308,0)</f>
        <v>0</v>
      </c>
      <c r="BF308" s="189">
        <f>IF(N308="snížená",J308,0)</f>
        <v>0</v>
      </c>
      <c r="BG308" s="189">
        <f>IF(N308="zákl. přenesená",J308,0)</f>
        <v>0</v>
      </c>
      <c r="BH308" s="189">
        <f>IF(N308="sníž. přenesená",J308,0)</f>
        <v>0</v>
      </c>
      <c r="BI308" s="189">
        <f>IF(N308="nulová",J308,0)</f>
        <v>0</v>
      </c>
      <c r="BJ308" s="19" t="s">
        <v>84</v>
      </c>
      <c r="BK308" s="189">
        <f>ROUND(I308*H308,2)</f>
        <v>0</v>
      </c>
      <c r="BL308" s="19" t="s">
        <v>137</v>
      </c>
      <c r="BM308" s="188" t="s">
        <v>561</v>
      </c>
    </row>
    <row r="309" spans="1:47" s="2" customFormat="1" ht="19.5">
      <c r="A309" s="36"/>
      <c r="B309" s="37"/>
      <c r="C309" s="38"/>
      <c r="D309" s="190" t="s">
        <v>266</v>
      </c>
      <c r="E309" s="38"/>
      <c r="F309" s="191" t="s">
        <v>562</v>
      </c>
      <c r="G309" s="38"/>
      <c r="H309" s="38"/>
      <c r="I309" s="192"/>
      <c r="J309" s="38"/>
      <c r="K309" s="38"/>
      <c r="L309" s="41"/>
      <c r="M309" s="193"/>
      <c r="N309" s="194"/>
      <c r="O309" s="66"/>
      <c r="P309" s="66"/>
      <c r="Q309" s="66"/>
      <c r="R309" s="66"/>
      <c r="S309" s="66"/>
      <c r="T309" s="67"/>
      <c r="U309" s="36"/>
      <c r="V309" s="36"/>
      <c r="W309" s="36"/>
      <c r="X309" s="36"/>
      <c r="Y309" s="36"/>
      <c r="Z309" s="36"/>
      <c r="AA309" s="36"/>
      <c r="AB309" s="36"/>
      <c r="AC309" s="36"/>
      <c r="AD309" s="36"/>
      <c r="AE309" s="36"/>
      <c r="AT309" s="19" t="s">
        <v>266</v>
      </c>
      <c r="AU309" s="19" t="s">
        <v>86</v>
      </c>
    </row>
    <row r="310" spans="1:47" s="2" customFormat="1" ht="11.25">
      <c r="A310" s="36"/>
      <c r="B310" s="37"/>
      <c r="C310" s="38"/>
      <c r="D310" s="195" t="s">
        <v>268</v>
      </c>
      <c r="E310" s="38"/>
      <c r="F310" s="196" t="s">
        <v>563</v>
      </c>
      <c r="G310" s="38"/>
      <c r="H310" s="38"/>
      <c r="I310" s="192"/>
      <c r="J310" s="38"/>
      <c r="K310" s="38"/>
      <c r="L310" s="41"/>
      <c r="M310" s="193"/>
      <c r="N310" s="194"/>
      <c r="O310" s="66"/>
      <c r="P310" s="66"/>
      <c r="Q310" s="66"/>
      <c r="R310" s="66"/>
      <c r="S310" s="66"/>
      <c r="T310" s="67"/>
      <c r="U310" s="36"/>
      <c r="V310" s="36"/>
      <c r="W310" s="36"/>
      <c r="X310" s="36"/>
      <c r="Y310" s="36"/>
      <c r="Z310" s="36"/>
      <c r="AA310" s="36"/>
      <c r="AB310" s="36"/>
      <c r="AC310" s="36"/>
      <c r="AD310" s="36"/>
      <c r="AE310" s="36"/>
      <c r="AT310" s="19" t="s">
        <v>268</v>
      </c>
      <c r="AU310" s="19" t="s">
        <v>86</v>
      </c>
    </row>
    <row r="311" spans="2:51" s="14" customFormat="1" ht="11.25">
      <c r="B311" s="208"/>
      <c r="C311" s="209"/>
      <c r="D311" s="190" t="s">
        <v>272</v>
      </c>
      <c r="E311" s="210" t="s">
        <v>19</v>
      </c>
      <c r="F311" s="211" t="s">
        <v>564</v>
      </c>
      <c r="G311" s="209"/>
      <c r="H311" s="212">
        <v>42.18</v>
      </c>
      <c r="I311" s="213"/>
      <c r="J311" s="209"/>
      <c r="K311" s="209"/>
      <c r="L311" s="214"/>
      <c r="M311" s="215"/>
      <c r="N311" s="216"/>
      <c r="O311" s="216"/>
      <c r="P311" s="216"/>
      <c r="Q311" s="216"/>
      <c r="R311" s="216"/>
      <c r="S311" s="216"/>
      <c r="T311" s="217"/>
      <c r="AT311" s="218" t="s">
        <v>272</v>
      </c>
      <c r="AU311" s="218" t="s">
        <v>86</v>
      </c>
      <c r="AV311" s="14" t="s">
        <v>86</v>
      </c>
      <c r="AW311" s="14" t="s">
        <v>37</v>
      </c>
      <c r="AX311" s="14" t="s">
        <v>84</v>
      </c>
      <c r="AY311" s="218" t="s">
        <v>259</v>
      </c>
    </row>
    <row r="312" spans="1:65" s="2" customFormat="1" ht="16.5" customHeight="1">
      <c r="A312" s="36"/>
      <c r="B312" s="37"/>
      <c r="C312" s="177" t="s">
        <v>565</v>
      </c>
      <c r="D312" s="177" t="s">
        <v>261</v>
      </c>
      <c r="E312" s="178" t="s">
        <v>566</v>
      </c>
      <c r="F312" s="179" t="s">
        <v>567</v>
      </c>
      <c r="G312" s="180" t="s">
        <v>92</v>
      </c>
      <c r="H312" s="181">
        <v>0.3</v>
      </c>
      <c r="I312" s="182"/>
      <c r="J312" s="183">
        <f>ROUND(I312*H312,2)</f>
        <v>0</v>
      </c>
      <c r="K312" s="179" t="s">
        <v>264</v>
      </c>
      <c r="L312" s="41"/>
      <c r="M312" s="184" t="s">
        <v>19</v>
      </c>
      <c r="N312" s="185" t="s">
        <v>47</v>
      </c>
      <c r="O312" s="66"/>
      <c r="P312" s="186">
        <f>O312*H312</f>
        <v>0</v>
      </c>
      <c r="Q312" s="186">
        <v>0</v>
      </c>
      <c r="R312" s="186">
        <f>Q312*H312</f>
        <v>0</v>
      </c>
      <c r="S312" s="186">
        <v>0</v>
      </c>
      <c r="T312" s="187">
        <f>S312*H312</f>
        <v>0</v>
      </c>
      <c r="U312" s="36"/>
      <c r="V312" s="36"/>
      <c r="W312" s="36"/>
      <c r="X312" s="36"/>
      <c r="Y312" s="36"/>
      <c r="Z312" s="36"/>
      <c r="AA312" s="36"/>
      <c r="AB312" s="36"/>
      <c r="AC312" s="36"/>
      <c r="AD312" s="36"/>
      <c r="AE312" s="36"/>
      <c r="AR312" s="188" t="s">
        <v>137</v>
      </c>
      <c r="AT312" s="188" t="s">
        <v>261</v>
      </c>
      <c r="AU312" s="188" t="s">
        <v>86</v>
      </c>
      <c r="AY312" s="19" t="s">
        <v>259</v>
      </c>
      <c r="BE312" s="189">
        <f>IF(N312="základní",J312,0)</f>
        <v>0</v>
      </c>
      <c r="BF312" s="189">
        <f>IF(N312="snížená",J312,0)</f>
        <v>0</v>
      </c>
      <c r="BG312" s="189">
        <f>IF(N312="zákl. přenesená",J312,0)</f>
        <v>0</v>
      </c>
      <c r="BH312" s="189">
        <f>IF(N312="sníž. přenesená",J312,0)</f>
        <v>0</v>
      </c>
      <c r="BI312" s="189">
        <f>IF(N312="nulová",J312,0)</f>
        <v>0</v>
      </c>
      <c r="BJ312" s="19" t="s">
        <v>84</v>
      </c>
      <c r="BK312" s="189">
        <f>ROUND(I312*H312,2)</f>
        <v>0</v>
      </c>
      <c r="BL312" s="19" t="s">
        <v>137</v>
      </c>
      <c r="BM312" s="188" t="s">
        <v>568</v>
      </c>
    </row>
    <row r="313" spans="1:47" s="2" customFormat="1" ht="19.5">
      <c r="A313" s="36"/>
      <c r="B313" s="37"/>
      <c r="C313" s="38"/>
      <c r="D313" s="190" t="s">
        <v>266</v>
      </c>
      <c r="E313" s="38"/>
      <c r="F313" s="191" t="s">
        <v>569</v>
      </c>
      <c r="G313" s="38"/>
      <c r="H313" s="38"/>
      <c r="I313" s="192"/>
      <c r="J313" s="38"/>
      <c r="K313" s="38"/>
      <c r="L313" s="41"/>
      <c r="M313" s="193"/>
      <c r="N313" s="194"/>
      <c r="O313" s="66"/>
      <c r="P313" s="66"/>
      <c r="Q313" s="66"/>
      <c r="R313" s="66"/>
      <c r="S313" s="66"/>
      <c r="T313" s="67"/>
      <c r="U313" s="36"/>
      <c r="V313" s="36"/>
      <c r="W313" s="36"/>
      <c r="X313" s="36"/>
      <c r="Y313" s="36"/>
      <c r="Z313" s="36"/>
      <c r="AA313" s="36"/>
      <c r="AB313" s="36"/>
      <c r="AC313" s="36"/>
      <c r="AD313" s="36"/>
      <c r="AE313" s="36"/>
      <c r="AT313" s="19" t="s">
        <v>266</v>
      </c>
      <c r="AU313" s="19" t="s">
        <v>86</v>
      </c>
    </row>
    <row r="314" spans="1:47" s="2" customFormat="1" ht="11.25">
      <c r="A314" s="36"/>
      <c r="B314" s="37"/>
      <c r="C314" s="38"/>
      <c r="D314" s="195" t="s">
        <v>268</v>
      </c>
      <c r="E314" s="38"/>
      <c r="F314" s="196" t="s">
        <v>570</v>
      </c>
      <c r="G314" s="38"/>
      <c r="H314" s="38"/>
      <c r="I314" s="192"/>
      <c r="J314" s="38"/>
      <c r="K314" s="38"/>
      <c r="L314" s="41"/>
      <c r="M314" s="193"/>
      <c r="N314" s="194"/>
      <c r="O314" s="66"/>
      <c r="P314" s="66"/>
      <c r="Q314" s="66"/>
      <c r="R314" s="66"/>
      <c r="S314" s="66"/>
      <c r="T314" s="67"/>
      <c r="U314" s="36"/>
      <c r="V314" s="36"/>
      <c r="W314" s="36"/>
      <c r="X314" s="36"/>
      <c r="Y314" s="36"/>
      <c r="Z314" s="36"/>
      <c r="AA314" s="36"/>
      <c r="AB314" s="36"/>
      <c r="AC314" s="36"/>
      <c r="AD314" s="36"/>
      <c r="AE314" s="36"/>
      <c r="AT314" s="19" t="s">
        <v>268</v>
      </c>
      <c r="AU314" s="19" t="s">
        <v>86</v>
      </c>
    </row>
    <row r="315" spans="1:47" s="2" customFormat="1" ht="117">
      <c r="A315" s="36"/>
      <c r="B315" s="37"/>
      <c r="C315" s="38"/>
      <c r="D315" s="190" t="s">
        <v>270</v>
      </c>
      <c r="E315" s="38"/>
      <c r="F315" s="197" t="s">
        <v>571</v>
      </c>
      <c r="G315" s="38"/>
      <c r="H315" s="38"/>
      <c r="I315" s="192"/>
      <c r="J315" s="38"/>
      <c r="K315" s="38"/>
      <c r="L315" s="41"/>
      <c r="M315" s="193"/>
      <c r="N315" s="194"/>
      <c r="O315" s="66"/>
      <c r="P315" s="66"/>
      <c r="Q315" s="66"/>
      <c r="R315" s="66"/>
      <c r="S315" s="66"/>
      <c r="T315" s="67"/>
      <c r="U315" s="36"/>
      <c r="V315" s="36"/>
      <c r="W315" s="36"/>
      <c r="X315" s="36"/>
      <c r="Y315" s="36"/>
      <c r="Z315" s="36"/>
      <c r="AA315" s="36"/>
      <c r="AB315" s="36"/>
      <c r="AC315" s="36"/>
      <c r="AD315" s="36"/>
      <c r="AE315" s="36"/>
      <c r="AT315" s="19" t="s">
        <v>270</v>
      </c>
      <c r="AU315" s="19" t="s">
        <v>86</v>
      </c>
    </row>
    <row r="316" spans="2:51" s="13" customFormat="1" ht="22.5">
      <c r="B316" s="198"/>
      <c r="C316" s="199"/>
      <c r="D316" s="190" t="s">
        <v>272</v>
      </c>
      <c r="E316" s="200" t="s">
        <v>19</v>
      </c>
      <c r="F316" s="201" t="s">
        <v>572</v>
      </c>
      <c r="G316" s="199"/>
      <c r="H316" s="200" t="s">
        <v>19</v>
      </c>
      <c r="I316" s="202"/>
      <c r="J316" s="199"/>
      <c r="K316" s="199"/>
      <c r="L316" s="203"/>
      <c r="M316" s="204"/>
      <c r="N316" s="205"/>
      <c r="O316" s="205"/>
      <c r="P316" s="205"/>
      <c r="Q316" s="205"/>
      <c r="R316" s="205"/>
      <c r="S316" s="205"/>
      <c r="T316" s="206"/>
      <c r="AT316" s="207" t="s">
        <v>272</v>
      </c>
      <c r="AU316" s="207" t="s">
        <v>86</v>
      </c>
      <c r="AV316" s="13" t="s">
        <v>84</v>
      </c>
      <c r="AW316" s="13" t="s">
        <v>37</v>
      </c>
      <c r="AX316" s="13" t="s">
        <v>76</v>
      </c>
      <c r="AY316" s="207" t="s">
        <v>259</v>
      </c>
    </row>
    <row r="317" spans="2:51" s="14" customFormat="1" ht="11.25">
      <c r="B317" s="208"/>
      <c r="C317" s="209"/>
      <c r="D317" s="190" t="s">
        <v>272</v>
      </c>
      <c r="E317" s="210" t="s">
        <v>19</v>
      </c>
      <c r="F317" s="211" t="s">
        <v>573</v>
      </c>
      <c r="G317" s="209"/>
      <c r="H317" s="212">
        <v>0.3</v>
      </c>
      <c r="I317" s="213"/>
      <c r="J317" s="209"/>
      <c r="K317" s="209"/>
      <c r="L317" s="214"/>
      <c r="M317" s="215"/>
      <c r="N317" s="216"/>
      <c r="O317" s="216"/>
      <c r="P317" s="216"/>
      <c r="Q317" s="216"/>
      <c r="R317" s="216"/>
      <c r="S317" s="216"/>
      <c r="T317" s="217"/>
      <c r="AT317" s="218" t="s">
        <v>272</v>
      </c>
      <c r="AU317" s="218" t="s">
        <v>86</v>
      </c>
      <c r="AV317" s="14" t="s">
        <v>86</v>
      </c>
      <c r="AW317" s="14" t="s">
        <v>37</v>
      </c>
      <c r="AX317" s="14" t="s">
        <v>76</v>
      </c>
      <c r="AY317" s="218" t="s">
        <v>259</v>
      </c>
    </row>
    <row r="318" spans="2:51" s="15" customFormat="1" ht="11.25">
      <c r="B318" s="219"/>
      <c r="C318" s="220"/>
      <c r="D318" s="190" t="s">
        <v>272</v>
      </c>
      <c r="E318" s="221" t="s">
        <v>94</v>
      </c>
      <c r="F318" s="222" t="s">
        <v>353</v>
      </c>
      <c r="G318" s="220"/>
      <c r="H318" s="223">
        <v>0.3</v>
      </c>
      <c r="I318" s="224"/>
      <c r="J318" s="220"/>
      <c r="K318" s="220"/>
      <c r="L318" s="225"/>
      <c r="M318" s="226"/>
      <c r="N318" s="227"/>
      <c r="O318" s="227"/>
      <c r="P318" s="227"/>
      <c r="Q318" s="227"/>
      <c r="R318" s="227"/>
      <c r="S318" s="227"/>
      <c r="T318" s="228"/>
      <c r="AT318" s="229" t="s">
        <v>272</v>
      </c>
      <c r="AU318" s="229" t="s">
        <v>86</v>
      </c>
      <c r="AV318" s="15" t="s">
        <v>137</v>
      </c>
      <c r="AW318" s="15" t="s">
        <v>37</v>
      </c>
      <c r="AX318" s="15" t="s">
        <v>84</v>
      </c>
      <c r="AY318" s="229" t="s">
        <v>259</v>
      </c>
    </row>
    <row r="319" spans="1:65" s="2" customFormat="1" ht="16.5" customHeight="1">
      <c r="A319" s="36"/>
      <c r="B319" s="37"/>
      <c r="C319" s="177" t="s">
        <v>574</v>
      </c>
      <c r="D319" s="177" t="s">
        <v>261</v>
      </c>
      <c r="E319" s="178" t="s">
        <v>575</v>
      </c>
      <c r="F319" s="179" t="s">
        <v>576</v>
      </c>
      <c r="G319" s="180" t="s">
        <v>92</v>
      </c>
      <c r="H319" s="181">
        <v>108.36</v>
      </c>
      <c r="I319" s="182"/>
      <c r="J319" s="183">
        <f>ROUND(I319*H319,2)</f>
        <v>0</v>
      </c>
      <c r="K319" s="179" t="s">
        <v>264</v>
      </c>
      <c r="L319" s="41"/>
      <c r="M319" s="184" t="s">
        <v>19</v>
      </c>
      <c r="N319" s="185" t="s">
        <v>47</v>
      </c>
      <c r="O319" s="66"/>
      <c r="P319" s="186">
        <f>O319*H319</f>
        <v>0</v>
      </c>
      <c r="Q319" s="186">
        <v>0</v>
      </c>
      <c r="R319" s="186">
        <f>Q319*H319</f>
        <v>0</v>
      </c>
      <c r="S319" s="186">
        <v>0</v>
      </c>
      <c r="T319" s="187">
        <f>S319*H319</f>
        <v>0</v>
      </c>
      <c r="U319" s="36"/>
      <c r="V319" s="36"/>
      <c r="W319" s="36"/>
      <c r="X319" s="36"/>
      <c r="Y319" s="36"/>
      <c r="Z319" s="36"/>
      <c r="AA319" s="36"/>
      <c r="AB319" s="36"/>
      <c r="AC319" s="36"/>
      <c r="AD319" s="36"/>
      <c r="AE319" s="36"/>
      <c r="AR319" s="188" t="s">
        <v>137</v>
      </c>
      <c r="AT319" s="188" t="s">
        <v>261</v>
      </c>
      <c r="AU319" s="188" t="s">
        <v>86</v>
      </c>
      <c r="AY319" s="19" t="s">
        <v>259</v>
      </c>
      <c r="BE319" s="189">
        <f>IF(N319="základní",J319,0)</f>
        <v>0</v>
      </c>
      <c r="BF319" s="189">
        <f>IF(N319="snížená",J319,0)</f>
        <v>0</v>
      </c>
      <c r="BG319" s="189">
        <f>IF(N319="zákl. přenesená",J319,0)</f>
        <v>0</v>
      </c>
      <c r="BH319" s="189">
        <f>IF(N319="sníž. přenesená",J319,0)</f>
        <v>0</v>
      </c>
      <c r="BI319" s="189">
        <f>IF(N319="nulová",J319,0)</f>
        <v>0</v>
      </c>
      <c r="BJ319" s="19" t="s">
        <v>84</v>
      </c>
      <c r="BK319" s="189">
        <f>ROUND(I319*H319,2)</f>
        <v>0</v>
      </c>
      <c r="BL319" s="19" t="s">
        <v>137</v>
      </c>
      <c r="BM319" s="188" t="s">
        <v>577</v>
      </c>
    </row>
    <row r="320" spans="1:47" s="2" customFormat="1" ht="19.5">
      <c r="A320" s="36"/>
      <c r="B320" s="37"/>
      <c r="C320" s="38"/>
      <c r="D320" s="190" t="s">
        <v>266</v>
      </c>
      <c r="E320" s="38"/>
      <c r="F320" s="191" t="s">
        <v>578</v>
      </c>
      <c r="G320" s="38"/>
      <c r="H320" s="38"/>
      <c r="I320" s="192"/>
      <c r="J320" s="38"/>
      <c r="K320" s="38"/>
      <c r="L320" s="41"/>
      <c r="M320" s="193"/>
      <c r="N320" s="194"/>
      <c r="O320" s="66"/>
      <c r="P320" s="66"/>
      <c r="Q320" s="66"/>
      <c r="R320" s="66"/>
      <c r="S320" s="66"/>
      <c r="T320" s="67"/>
      <c r="U320" s="36"/>
      <c r="V320" s="36"/>
      <c r="W320" s="36"/>
      <c r="X320" s="36"/>
      <c r="Y320" s="36"/>
      <c r="Z320" s="36"/>
      <c r="AA320" s="36"/>
      <c r="AB320" s="36"/>
      <c r="AC320" s="36"/>
      <c r="AD320" s="36"/>
      <c r="AE320" s="36"/>
      <c r="AT320" s="19" t="s">
        <v>266</v>
      </c>
      <c r="AU320" s="19" t="s">
        <v>86</v>
      </c>
    </row>
    <row r="321" spans="1:47" s="2" customFormat="1" ht="11.25">
      <c r="A321" s="36"/>
      <c r="B321" s="37"/>
      <c r="C321" s="38"/>
      <c r="D321" s="195" t="s">
        <v>268</v>
      </c>
      <c r="E321" s="38"/>
      <c r="F321" s="196" t="s">
        <v>579</v>
      </c>
      <c r="G321" s="38"/>
      <c r="H321" s="38"/>
      <c r="I321" s="192"/>
      <c r="J321" s="38"/>
      <c r="K321" s="38"/>
      <c r="L321" s="41"/>
      <c r="M321" s="193"/>
      <c r="N321" s="194"/>
      <c r="O321" s="66"/>
      <c r="P321" s="66"/>
      <c r="Q321" s="66"/>
      <c r="R321" s="66"/>
      <c r="S321" s="66"/>
      <c r="T321" s="67"/>
      <c r="U321" s="36"/>
      <c r="V321" s="36"/>
      <c r="W321" s="36"/>
      <c r="X321" s="36"/>
      <c r="Y321" s="36"/>
      <c r="Z321" s="36"/>
      <c r="AA321" s="36"/>
      <c r="AB321" s="36"/>
      <c r="AC321" s="36"/>
      <c r="AD321" s="36"/>
      <c r="AE321" s="36"/>
      <c r="AT321" s="19" t="s">
        <v>268</v>
      </c>
      <c r="AU321" s="19" t="s">
        <v>86</v>
      </c>
    </row>
    <row r="322" spans="1:47" s="2" customFormat="1" ht="39">
      <c r="A322" s="36"/>
      <c r="B322" s="37"/>
      <c r="C322" s="38"/>
      <c r="D322" s="190" t="s">
        <v>270</v>
      </c>
      <c r="E322" s="38"/>
      <c r="F322" s="197" t="s">
        <v>580</v>
      </c>
      <c r="G322" s="38"/>
      <c r="H322" s="38"/>
      <c r="I322" s="192"/>
      <c r="J322" s="38"/>
      <c r="K322" s="38"/>
      <c r="L322" s="41"/>
      <c r="M322" s="193"/>
      <c r="N322" s="194"/>
      <c r="O322" s="66"/>
      <c r="P322" s="66"/>
      <c r="Q322" s="66"/>
      <c r="R322" s="66"/>
      <c r="S322" s="66"/>
      <c r="T322" s="67"/>
      <c r="U322" s="36"/>
      <c r="V322" s="36"/>
      <c r="W322" s="36"/>
      <c r="X322" s="36"/>
      <c r="Y322" s="36"/>
      <c r="Z322" s="36"/>
      <c r="AA322" s="36"/>
      <c r="AB322" s="36"/>
      <c r="AC322" s="36"/>
      <c r="AD322" s="36"/>
      <c r="AE322" s="36"/>
      <c r="AT322" s="19" t="s">
        <v>270</v>
      </c>
      <c r="AU322" s="19" t="s">
        <v>86</v>
      </c>
    </row>
    <row r="323" spans="2:51" s="13" customFormat="1" ht="11.25">
      <c r="B323" s="198"/>
      <c r="C323" s="199"/>
      <c r="D323" s="190" t="s">
        <v>272</v>
      </c>
      <c r="E323" s="200" t="s">
        <v>19</v>
      </c>
      <c r="F323" s="201" t="s">
        <v>458</v>
      </c>
      <c r="G323" s="199"/>
      <c r="H323" s="200" t="s">
        <v>19</v>
      </c>
      <c r="I323" s="202"/>
      <c r="J323" s="199"/>
      <c r="K323" s="199"/>
      <c r="L323" s="203"/>
      <c r="M323" s="204"/>
      <c r="N323" s="205"/>
      <c r="O323" s="205"/>
      <c r="P323" s="205"/>
      <c r="Q323" s="205"/>
      <c r="R323" s="205"/>
      <c r="S323" s="205"/>
      <c r="T323" s="206"/>
      <c r="AT323" s="207" t="s">
        <v>272</v>
      </c>
      <c r="AU323" s="207" t="s">
        <v>86</v>
      </c>
      <c r="AV323" s="13" t="s">
        <v>84</v>
      </c>
      <c r="AW323" s="13" t="s">
        <v>37</v>
      </c>
      <c r="AX323" s="13" t="s">
        <v>76</v>
      </c>
      <c r="AY323" s="207" t="s">
        <v>259</v>
      </c>
    </row>
    <row r="324" spans="2:51" s="13" customFormat="1" ht="11.25">
      <c r="B324" s="198"/>
      <c r="C324" s="199"/>
      <c r="D324" s="190" t="s">
        <v>272</v>
      </c>
      <c r="E324" s="200" t="s">
        <v>19</v>
      </c>
      <c r="F324" s="201" t="s">
        <v>581</v>
      </c>
      <c r="G324" s="199"/>
      <c r="H324" s="200" t="s">
        <v>19</v>
      </c>
      <c r="I324" s="202"/>
      <c r="J324" s="199"/>
      <c r="K324" s="199"/>
      <c r="L324" s="203"/>
      <c r="M324" s="204"/>
      <c r="N324" s="205"/>
      <c r="O324" s="205"/>
      <c r="P324" s="205"/>
      <c r="Q324" s="205"/>
      <c r="R324" s="205"/>
      <c r="S324" s="205"/>
      <c r="T324" s="206"/>
      <c r="AT324" s="207" t="s">
        <v>272</v>
      </c>
      <c r="AU324" s="207" t="s">
        <v>86</v>
      </c>
      <c r="AV324" s="13" t="s">
        <v>84</v>
      </c>
      <c r="AW324" s="13" t="s">
        <v>37</v>
      </c>
      <c r="AX324" s="13" t="s">
        <v>76</v>
      </c>
      <c r="AY324" s="207" t="s">
        <v>259</v>
      </c>
    </row>
    <row r="325" spans="2:51" s="14" customFormat="1" ht="11.25">
      <c r="B325" s="208"/>
      <c r="C325" s="209"/>
      <c r="D325" s="190" t="s">
        <v>272</v>
      </c>
      <c r="E325" s="210" t="s">
        <v>19</v>
      </c>
      <c r="F325" s="211" t="s">
        <v>582</v>
      </c>
      <c r="G325" s="209"/>
      <c r="H325" s="212">
        <v>1.8</v>
      </c>
      <c r="I325" s="213"/>
      <c r="J325" s="209"/>
      <c r="K325" s="209"/>
      <c r="L325" s="214"/>
      <c r="M325" s="215"/>
      <c r="N325" s="216"/>
      <c r="O325" s="216"/>
      <c r="P325" s="216"/>
      <c r="Q325" s="216"/>
      <c r="R325" s="216"/>
      <c r="S325" s="216"/>
      <c r="T325" s="217"/>
      <c r="AT325" s="218" t="s">
        <v>272</v>
      </c>
      <c r="AU325" s="218" t="s">
        <v>86</v>
      </c>
      <c r="AV325" s="14" t="s">
        <v>86</v>
      </c>
      <c r="AW325" s="14" t="s">
        <v>37</v>
      </c>
      <c r="AX325" s="14" t="s">
        <v>76</v>
      </c>
      <c r="AY325" s="218" t="s">
        <v>259</v>
      </c>
    </row>
    <row r="326" spans="2:51" s="13" customFormat="1" ht="11.25">
      <c r="B326" s="198"/>
      <c r="C326" s="199"/>
      <c r="D326" s="190" t="s">
        <v>272</v>
      </c>
      <c r="E326" s="200" t="s">
        <v>19</v>
      </c>
      <c r="F326" s="201" t="s">
        <v>583</v>
      </c>
      <c r="G326" s="199"/>
      <c r="H326" s="200" t="s">
        <v>19</v>
      </c>
      <c r="I326" s="202"/>
      <c r="J326" s="199"/>
      <c r="K326" s="199"/>
      <c r="L326" s="203"/>
      <c r="M326" s="204"/>
      <c r="N326" s="205"/>
      <c r="O326" s="205"/>
      <c r="P326" s="205"/>
      <c r="Q326" s="205"/>
      <c r="R326" s="205"/>
      <c r="S326" s="205"/>
      <c r="T326" s="206"/>
      <c r="AT326" s="207" t="s">
        <v>272</v>
      </c>
      <c r="AU326" s="207" t="s">
        <v>86</v>
      </c>
      <c r="AV326" s="13" t="s">
        <v>84</v>
      </c>
      <c r="AW326" s="13" t="s">
        <v>37</v>
      </c>
      <c r="AX326" s="13" t="s">
        <v>76</v>
      </c>
      <c r="AY326" s="207" t="s">
        <v>259</v>
      </c>
    </row>
    <row r="327" spans="2:51" s="14" customFormat="1" ht="11.25">
      <c r="B327" s="208"/>
      <c r="C327" s="209"/>
      <c r="D327" s="190" t="s">
        <v>272</v>
      </c>
      <c r="E327" s="210" t="s">
        <v>19</v>
      </c>
      <c r="F327" s="211" t="s">
        <v>584</v>
      </c>
      <c r="G327" s="209"/>
      <c r="H327" s="212">
        <v>0.5</v>
      </c>
      <c r="I327" s="213"/>
      <c r="J327" s="209"/>
      <c r="K327" s="209"/>
      <c r="L327" s="214"/>
      <c r="M327" s="215"/>
      <c r="N327" s="216"/>
      <c r="O327" s="216"/>
      <c r="P327" s="216"/>
      <c r="Q327" s="216"/>
      <c r="R327" s="216"/>
      <c r="S327" s="216"/>
      <c r="T327" s="217"/>
      <c r="AT327" s="218" t="s">
        <v>272</v>
      </c>
      <c r="AU327" s="218" t="s">
        <v>86</v>
      </c>
      <c r="AV327" s="14" t="s">
        <v>86</v>
      </c>
      <c r="AW327" s="14" t="s">
        <v>37</v>
      </c>
      <c r="AX327" s="14" t="s">
        <v>76</v>
      </c>
      <c r="AY327" s="218" t="s">
        <v>259</v>
      </c>
    </row>
    <row r="328" spans="2:51" s="13" customFormat="1" ht="11.25">
      <c r="B328" s="198"/>
      <c r="C328" s="199"/>
      <c r="D328" s="190" t="s">
        <v>272</v>
      </c>
      <c r="E328" s="200" t="s">
        <v>19</v>
      </c>
      <c r="F328" s="201" t="s">
        <v>585</v>
      </c>
      <c r="G328" s="199"/>
      <c r="H328" s="200" t="s">
        <v>19</v>
      </c>
      <c r="I328" s="202"/>
      <c r="J328" s="199"/>
      <c r="K328" s="199"/>
      <c r="L328" s="203"/>
      <c r="M328" s="204"/>
      <c r="N328" s="205"/>
      <c r="O328" s="205"/>
      <c r="P328" s="205"/>
      <c r="Q328" s="205"/>
      <c r="R328" s="205"/>
      <c r="S328" s="205"/>
      <c r="T328" s="206"/>
      <c r="AT328" s="207" t="s">
        <v>272</v>
      </c>
      <c r="AU328" s="207" t="s">
        <v>86</v>
      </c>
      <c r="AV328" s="13" t="s">
        <v>84</v>
      </c>
      <c r="AW328" s="13" t="s">
        <v>37</v>
      </c>
      <c r="AX328" s="13" t="s">
        <v>76</v>
      </c>
      <c r="AY328" s="207" t="s">
        <v>259</v>
      </c>
    </row>
    <row r="329" spans="2:51" s="14" customFormat="1" ht="11.25">
      <c r="B329" s="208"/>
      <c r="C329" s="209"/>
      <c r="D329" s="190" t="s">
        <v>272</v>
      </c>
      <c r="E329" s="210" t="s">
        <v>19</v>
      </c>
      <c r="F329" s="211" t="s">
        <v>586</v>
      </c>
      <c r="G329" s="209"/>
      <c r="H329" s="212">
        <v>6.4</v>
      </c>
      <c r="I329" s="213"/>
      <c r="J329" s="209"/>
      <c r="K329" s="209"/>
      <c r="L329" s="214"/>
      <c r="M329" s="215"/>
      <c r="N329" s="216"/>
      <c r="O329" s="216"/>
      <c r="P329" s="216"/>
      <c r="Q329" s="216"/>
      <c r="R329" s="216"/>
      <c r="S329" s="216"/>
      <c r="T329" s="217"/>
      <c r="AT329" s="218" t="s">
        <v>272</v>
      </c>
      <c r="AU329" s="218" t="s">
        <v>86</v>
      </c>
      <c r="AV329" s="14" t="s">
        <v>86</v>
      </c>
      <c r="AW329" s="14" t="s">
        <v>37</v>
      </c>
      <c r="AX329" s="14" t="s">
        <v>76</v>
      </c>
      <c r="AY329" s="218" t="s">
        <v>259</v>
      </c>
    </row>
    <row r="330" spans="2:51" s="13" customFormat="1" ht="11.25">
      <c r="B330" s="198"/>
      <c r="C330" s="199"/>
      <c r="D330" s="190" t="s">
        <v>272</v>
      </c>
      <c r="E330" s="200" t="s">
        <v>19</v>
      </c>
      <c r="F330" s="201" t="s">
        <v>587</v>
      </c>
      <c r="G330" s="199"/>
      <c r="H330" s="200" t="s">
        <v>19</v>
      </c>
      <c r="I330" s="202"/>
      <c r="J330" s="199"/>
      <c r="K330" s="199"/>
      <c r="L330" s="203"/>
      <c r="M330" s="204"/>
      <c r="N330" s="205"/>
      <c r="O330" s="205"/>
      <c r="P330" s="205"/>
      <c r="Q330" s="205"/>
      <c r="R330" s="205"/>
      <c r="S330" s="205"/>
      <c r="T330" s="206"/>
      <c r="AT330" s="207" t="s">
        <v>272</v>
      </c>
      <c r="AU330" s="207" t="s">
        <v>86</v>
      </c>
      <c r="AV330" s="13" t="s">
        <v>84</v>
      </c>
      <c r="AW330" s="13" t="s">
        <v>37</v>
      </c>
      <c r="AX330" s="13" t="s">
        <v>76</v>
      </c>
      <c r="AY330" s="207" t="s">
        <v>259</v>
      </c>
    </row>
    <row r="331" spans="2:51" s="14" customFormat="1" ht="11.25">
      <c r="B331" s="208"/>
      <c r="C331" s="209"/>
      <c r="D331" s="190" t="s">
        <v>272</v>
      </c>
      <c r="E331" s="210" t="s">
        <v>19</v>
      </c>
      <c r="F331" s="211" t="s">
        <v>588</v>
      </c>
      <c r="G331" s="209"/>
      <c r="H331" s="212">
        <v>0.5</v>
      </c>
      <c r="I331" s="213"/>
      <c r="J331" s="209"/>
      <c r="K331" s="209"/>
      <c r="L331" s="214"/>
      <c r="M331" s="215"/>
      <c r="N331" s="216"/>
      <c r="O331" s="216"/>
      <c r="P331" s="216"/>
      <c r="Q331" s="216"/>
      <c r="R331" s="216"/>
      <c r="S331" s="216"/>
      <c r="T331" s="217"/>
      <c r="AT331" s="218" t="s">
        <v>272</v>
      </c>
      <c r="AU331" s="218" t="s">
        <v>86</v>
      </c>
      <c r="AV331" s="14" t="s">
        <v>86</v>
      </c>
      <c r="AW331" s="14" t="s">
        <v>37</v>
      </c>
      <c r="AX331" s="14" t="s">
        <v>76</v>
      </c>
      <c r="AY331" s="218" t="s">
        <v>259</v>
      </c>
    </row>
    <row r="332" spans="2:51" s="13" customFormat="1" ht="11.25">
      <c r="B332" s="198"/>
      <c r="C332" s="199"/>
      <c r="D332" s="190" t="s">
        <v>272</v>
      </c>
      <c r="E332" s="200" t="s">
        <v>19</v>
      </c>
      <c r="F332" s="201" t="s">
        <v>589</v>
      </c>
      <c r="G332" s="199"/>
      <c r="H332" s="200" t="s">
        <v>19</v>
      </c>
      <c r="I332" s="202"/>
      <c r="J332" s="199"/>
      <c r="K332" s="199"/>
      <c r="L332" s="203"/>
      <c r="M332" s="204"/>
      <c r="N332" s="205"/>
      <c r="O332" s="205"/>
      <c r="P332" s="205"/>
      <c r="Q332" s="205"/>
      <c r="R332" s="205"/>
      <c r="S332" s="205"/>
      <c r="T332" s="206"/>
      <c r="AT332" s="207" t="s">
        <v>272</v>
      </c>
      <c r="AU332" s="207" t="s">
        <v>86</v>
      </c>
      <c r="AV332" s="13" t="s">
        <v>84</v>
      </c>
      <c r="AW332" s="13" t="s">
        <v>37</v>
      </c>
      <c r="AX332" s="13" t="s">
        <v>76</v>
      </c>
      <c r="AY332" s="207" t="s">
        <v>259</v>
      </c>
    </row>
    <row r="333" spans="2:51" s="14" customFormat="1" ht="11.25">
      <c r="B333" s="208"/>
      <c r="C333" s="209"/>
      <c r="D333" s="190" t="s">
        <v>272</v>
      </c>
      <c r="E333" s="210" t="s">
        <v>19</v>
      </c>
      <c r="F333" s="211" t="s">
        <v>590</v>
      </c>
      <c r="G333" s="209"/>
      <c r="H333" s="212">
        <v>2.5</v>
      </c>
      <c r="I333" s="213"/>
      <c r="J333" s="209"/>
      <c r="K333" s="209"/>
      <c r="L333" s="214"/>
      <c r="M333" s="215"/>
      <c r="N333" s="216"/>
      <c r="O333" s="216"/>
      <c r="P333" s="216"/>
      <c r="Q333" s="216"/>
      <c r="R333" s="216"/>
      <c r="S333" s="216"/>
      <c r="T333" s="217"/>
      <c r="AT333" s="218" t="s">
        <v>272</v>
      </c>
      <c r="AU333" s="218" t="s">
        <v>86</v>
      </c>
      <c r="AV333" s="14" t="s">
        <v>86</v>
      </c>
      <c r="AW333" s="14" t="s">
        <v>37</v>
      </c>
      <c r="AX333" s="14" t="s">
        <v>76</v>
      </c>
      <c r="AY333" s="218" t="s">
        <v>259</v>
      </c>
    </row>
    <row r="334" spans="2:51" s="13" customFormat="1" ht="11.25">
      <c r="B334" s="198"/>
      <c r="C334" s="199"/>
      <c r="D334" s="190" t="s">
        <v>272</v>
      </c>
      <c r="E334" s="200" t="s">
        <v>19</v>
      </c>
      <c r="F334" s="201" t="s">
        <v>591</v>
      </c>
      <c r="G334" s="199"/>
      <c r="H334" s="200" t="s">
        <v>19</v>
      </c>
      <c r="I334" s="202"/>
      <c r="J334" s="199"/>
      <c r="K334" s="199"/>
      <c r="L334" s="203"/>
      <c r="M334" s="204"/>
      <c r="N334" s="205"/>
      <c r="O334" s="205"/>
      <c r="P334" s="205"/>
      <c r="Q334" s="205"/>
      <c r="R334" s="205"/>
      <c r="S334" s="205"/>
      <c r="T334" s="206"/>
      <c r="AT334" s="207" t="s">
        <v>272</v>
      </c>
      <c r="AU334" s="207" t="s">
        <v>86</v>
      </c>
      <c r="AV334" s="13" t="s">
        <v>84</v>
      </c>
      <c r="AW334" s="13" t="s">
        <v>37</v>
      </c>
      <c r="AX334" s="13" t="s">
        <v>76</v>
      </c>
      <c r="AY334" s="207" t="s">
        <v>259</v>
      </c>
    </row>
    <row r="335" spans="2:51" s="14" customFormat="1" ht="11.25">
      <c r="B335" s="208"/>
      <c r="C335" s="209"/>
      <c r="D335" s="190" t="s">
        <v>272</v>
      </c>
      <c r="E335" s="210" t="s">
        <v>19</v>
      </c>
      <c r="F335" s="211" t="s">
        <v>592</v>
      </c>
      <c r="G335" s="209"/>
      <c r="H335" s="212">
        <v>49.5</v>
      </c>
      <c r="I335" s="213"/>
      <c r="J335" s="209"/>
      <c r="K335" s="209"/>
      <c r="L335" s="214"/>
      <c r="M335" s="215"/>
      <c r="N335" s="216"/>
      <c r="O335" s="216"/>
      <c r="P335" s="216"/>
      <c r="Q335" s="216"/>
      <c r="R335" s="216"/>
      <c r="S335" s="216"/>
      <c r="T335" s="217"/>
      <c r="AT335" s="218" t="s">
        <v>272</v>
      </c>
      <c r="AU335" s="218" t="s">
        <v>86</v>
      </c>
      <c r="AV335" s="14" t="s">
        <v>86</v>
      </c>
      <c r="AW335" s="14" t="s">
        <v>37</v>
      </c>
      <c r="AX335" s="14" t="s">
        <v>76</v>
      </c>
      <c r="AY335" s="218" t="s">
        <v>259</v>
      </c>
    </row>
    <row r="336" spans="2:51" s="13" customFormat="1" ht="11.25">
      <c r="B336" s="198"/>
      <c r="C336" s="199"/>
      <c r="D336" s="190" t="s">
        <v>272</v>
      </c>
      <c r="E336" s="200" t="s">
        <v>19</v>
      </c>
      <c r="F336" s="201" t="s">
        <v>593</v>
      </c>
      <c r="G336" s="199"/>
      <c r="H336" s="200" t="s">
        <v>19</v>
      </c>
      <c r="I336" s="202"/>
      <c r="J336" s="199"/>
      <c r="K336" s="199"/>
      <c r="L336" s="203"/>
      <c r="M336" s="204"/>
      <c r="N336" s="205"/>
      <c r="O336" s="205"/>
      <c r="P336" s="205"/>
      <c r="Q336" s="205"/>
      <c r="R336" s="205"/>
      <c r="S336" s="205"/>
      <c r="T336" s="206"/>
      <c r="AT336" s="207" t="s">
        <v>272</v>
      </c>
      <c r="AU336" s="207" t="s">
        <v>86</v>
      </c>
      <c r="AV336" s="13" t="s">
        <v>84</v>
      </c>
      <c r="AW336" s="13" t="s">
        <v>37</v>
      </c>
      <c r="AX336" s="13" t="s">
        <v>76</v>
      </c>
      <c r="AY336" s="207" t="s">
        <v>259</v>
      </c>
    </row>
    <row r="337" spans="2:51" s="14" customFormat="1" ht="11.25">
      <c r="B337" s="208"/>
      <c r="C337" s="209"/>
      <c r="D337" s="190" t="s">
        <v>272</v>
      </c>
      <c r="E337" s="210" t="s">
        <v>19</v>
      </c>
      <c r="F337" s="211" t="s">
        <v>594</v>
      </c>
      <c r="G337" s="209"/>
      <c r="H337" s="212">
        <v>19.84</v>
      </c>
      <c r="I337" s="213"/>
      <c r="J337" s="209"/>
      <c r="K337" s="209"/>
      <c r="L337" s="214"/>
      <c r="M337" s="215"/>
      <c r="N337" s="216"/>
      <c r="O337" s="216"/>
      <c r="P337" s="216"/>
      <c r="Q337" s="216"/>
      <c r="R337" s="216"/>
      <c r="S337" s="216"/>
      <c r="T337" s="217"/>
      <c r="AT337" s="218" t="s">
        <v>272</v>
      </c>
      <c r="AU337" s="218" t="s">
        <v>86</v>
      </c>
      <c r="AV337" s="14" t="s">
        <v>86</v>
      </c>
      <c r="AW337" s="14" t="s">
        <v>37</v>
      </c>
      <c r="AX337" s="14" t="s">
        <v>76</v>
      </c>
      <c r="AY337" s="218" t="s">
        <v>259</v>
      </c>
    </row>
    <row r="338" spans="2:51" s="13" customFormat="1" ht="11.25">
      <c r="B338" s="198"/>
      <c r="C338" s="199"/>
      <c r="D338" s="190" t="s">
        <v>272</v>
      </c>
      <c r="E338" s="200" t="s">
        <v>19</v>
      </c>
      <c r="F338" s="201" t="s">
        <v>595</v>
      </c>
      <c r="G338" s="199"/>
      <c r="H338" s="200" t="s">
        <v>19</v>
      </c>
      <c r="I338" s="202"/>
      <c r="J338" s="199"/>
      <c r="K338" s="199"/>
      <c r="L338" s="203"/>
      <c r="M338" s="204"/>
      <c r="N338" s="205"/>
      <c r="O338" s="205"/>
      <c r="P338" s="205"/>
      <c r="Q338" s="205"/>
      <c r="R338" s="205"/>
      <c r="S338" s="205"/>
      <c r="T338" s="206"/>
      <c r="AT338" s="207" t="s">
        <v>272</v>
      </c>
      <c r="AU338" s="207" t="s">
        <v>86</v>
      </c>
      <c r="AV338" s="13" t="s">
        <v>84</v>
      </c>
      <c r="AW338" s="13" t="s">
        <v>37</v>
      </c>
      <c r="AX338" s="13" t="s">
        <v>76</v>
      </c>
      <c r="AY338" s="207" t="s">
        <v>259</v>
      </c>
    </row>
    <row r="339" spans="2:51" s="14" customFormat="1" ht="11.25">
      <c r="B339" s="208"/>
      <c r="C339" s="209"/>
      <c r="D339" s="190" t="s">
        <v>272</v>
      </c>
      <c r="E339" s="210" t="s">
        <v>19</v>
      </c>
      <c r="F339" s="211" t="s">
        <v>596</v>
      </c>
      <c r="G339" s="209"/>
      <c r="H339" s="212">
        <v>9</v>
      </c>
      <c r="I339" s="213"/>
      <c r="J339" s="209"/>
      <c r="K339" s="209"/>
      <c r="L339" s="214"/>
      <c r="M339" s="215"/>
      <c r="N339" s="216"/>
      <c r="O339" s="216"/>
      <c r="P339" s="216"/>
      <c r="Q339" s="216"/>
      <c r="R339" s="216"/>
      <c r="S339" s="216"/>
      <c r="T339" s="217"/>
      <c r="AT339" s="218" t="s">
        <v>272</v>
      </c>
      <c r="AU339" s="218" t="s">
        <v>86</v>
      </c>
      <c r="AV339" s="14" t="s">
        <v>86</v>
      </c>
      <c r="AW339" s="14" t="s">
        <v>37</v>
      </c>
      <c r="AX339" s="14" t="s">
        <v>76</v>
      </c>
      <c r="AY339" s="218" t="s">
        <v>259</v>
      </c>
    </row>
    <row r="340" spans="2:51" s="13" customFormat="1" ht="11.25">
      <c r="B340" s="198"/>
      <c r="C340" s="199"/>
      <c r="D340" s="190" t="s">
        <v>272</v>
      </c>
      <c r="E340" s="200" t="s">
        <v>19</v>
      </c>
      <c r="F340" s="201" t="s">
        <v>597</v>
      </c>
      <c r="G340" s="199"/>
      <c r="H340" s="200" t="s">
        <v>19</v>
      </c>
      <c r="I340" s="202"/>
      <c r="J340" s="199"/>
      <c r="K340" s="199"/>
      <c r="L340" s="203"/>
      <c r="M340" s="204"/>
      <c r="N340" s="205"/>
      <c r="O340" s="205"/>
      <c r="P340" s="205"/>
      <c r="Q340" s="205"/>
      <c r="R340" s="205"/>
      <c r="S340" s="205"/>
      <c r="T340" s="206"/>
      <c r="AT340" s="207" t="s">
        <v>272</v>
      </c>
      <c r="AU340" s="207" t="s">
        <v>86</v>
      </c>
      <c r="AV340" s="13" t="s">
        <v>84</v>
      </c>
      <c r="AW340" s="13" t="s">
        <v>37</v>
      </c>
      <c r="AX340" s="13" t="s">
        <v>76</v>
      </c>
      <c r="AY340" s="207" t="s">
        <v>259</v>
      </c>
    </row>
    <row r="341" spans="2:51" s="14" customFormat="1" ht="11.25">
      <c r="B341" s="208"/>
      <c r="C341" s="209"/>
      <c r="D341" s="190" t="s">
        <v>272</v>
      </c>
      <c r="E341" s="210" t="s">
        <v>19</v>
      </c>
      <c r="F341" s="211" t="s">
        <v>598</v>
      </c>
      <c r="G341" s="209"/>
      <c r="H341" s="212">
        <v>16.5</v>
      </c>
      <c r="I341" s="213"/>
      <c r="J341" s="209"/>
      <c r="K341" s="209"/>
      <c r="L341" s="214"/>
      <c r="M341" s="215"/>
      <c r="N341" s="216"/>
      <c r="O341" s="216"/>
      <c r="P341" s="216"/>
      <c r="Q341" s="216"/>
      <c r="R341" s="216"/>
      <c r="S341" s="216"/>
      <c r="T341" s="217"/>
      <c r="AT341" s="218" t="s">
        <v>272</v>
      </c>
      <c r="AU341" s="218" t="s">
        <v>86</v>
      </c>
      <c r="AV341" s="14" t="s">
        <v>86</v>
      </c>
      <c r="AW341" s="14" t="s">
        <v>37</v>
      </c>
      <c r="AX341" s="14" t="s">
        <v>76</v>
      </c>
      <c r="AY341" s="218" t="s">
        <v>259</v>
      </c>
    </row>
    <row r="342" spans="2:51" s="13" customFormat="1" ht="11.25">
      <c r="B342" s="198"/>
      <c r="C342" s="199"/>
      <c r="D342" s="190" t="s">
        <v>272</v>
      </c>
      <c r="E342" s="200" t="s">
        <v>19</v>
      </c>
      <c r="F342" s="201" t="s">
        <v>599</v>
      </c>
      <c r="G342" s="199"/>
      <c r="H342" s="200" t="s">
        <v>19</v>
      </c>
      <c r="I342" s="202"/>
      <c r="J342" s="199"/>
      <c r="K342" s="199"/>
      <c r="L342" s="203"/>
      <c r="M342" s="204"/>
      <c r="N342" s="205"/>
      <c r="O342" s="205"/>
      <c r="P342" s="205"/>
      <c r="Q342" s="205"/>
      <c r="R342" s="205"/>
      <c r="S342" s="205"/>
      <c r="T342" s="206"/>
      <c r="AT342" s="207" t="s">
        <v>272</v>
      </c>
      <c r="AU342" s="207" t="s">
        <v>86</v>
      </c>
      <c r="AV342" s="13" t="s">
        <v>84</v>
      </c>
      <c r="AW342" s="13" t="s">
        <v>37</v>
      </c>
      <c r="AX342" s="13" t="s">
        <v>76</v>
      </c>
      <c r="AY342" s="207" t="s">
        <v>259</v>
      </c>
    </row>
    <row r="343" spans="2:51" s="14" customFormat="1" ht="11.25">
      <c r="B343" s="208"/>
      <c r="C343" s="209"/>
      <c r="D343" s="190" t="s">
        <v>272</v>
      </c>
      <c r="E343" s="210" t="s">
        <v>19</v>
      </c>
      <c r="F343" s="211" t="s">
        <v>600</v>
      </c>
      <c r="G343" s="209"/>
      <c r="H343" s="212">
        <v>1.82</v>
      </c>
      <c r="I343" s="213"/>
      <c r="J343" s="209"/>
      <c r="K343" s="209"/>
      <c r="L343" s="214"/>
      <c r="M343" s="215"/>
      <c r="N343" s="216"/>
      <c r="O343" s="216"/>
      <c r="P343" s="216"/>
      <c r="Q343" s="216"/>
      <c r="R343" s="216"/>
      <c r="S343" s="216"/>
      <c r="T343" s="217"/>
      <c r="AT343" s="218" t="s">
        <v>272</v>
      </c>
      <c r="AU343" s="218" t="s">
        <v>86</v>
      </c>
      <c r="AV343" s="14" t="s">
        <v>86</v>
      </c>
      <c r="AW343" s="14" t="s">
        <v>37</v>
      </c>
      <c r="AX343" s="14" t="s">
        <v>76</v>
      </c>
      <c r="AY343" s="218" t="s">
        <v>259</v>
      </c>
    </row>
    <row r="344" spans="2:51" s="15" customFormat="1" ht="11.25">
      <c r="B344" s="219"/>
      <c r="C344" s="220"/>
      <c r="D344" s="190" t="s">
        <v>272</v>
      </c>
      <c r="E344" s="221" t="s">
        <v>229</v>
      </c>
      <c r="F344" s="222" t="s">
        <v>353</v>
      </c>
      <c r="G344" s="220"/>
      <c r="H344" s="223">
        <v>108.36</v>
      </c>
      <c r="I344" s="224"/>
      <c r="J344" s="220"/>
      <c r="K344" s="220"/>
      <c r="L344" s="225"/>
      <c r="M344" s="226"/>
      <c r="N344" s="227"/>
      <c r="O344" s="227"/>
      <c r="P344" s="227"/>
      <c r="Q344" s="227"/>
      <c r="R344" s="227"/>
      <c r="S344" s="227"/>
      <c r="T344" s="228"/>
      <c r="AT344" s="229" t="s">
        <v>272</v>
      </c>
      <c r="AU344" s="229" t="s">
        <v>86</v>
      </c>
      <c r="AV344" s="15" t="s">
        <v>137</v>
      </c>
      <c r="AW344" s="15" t="s">
        <v>37</v>
      </c>
      <c r="AX344" s="15" t="s">
        <v>84</v>
      </c>
      <c r="AY344" s="229" t="s">
        <v>259</v>
      </c>
    </row>
    <row r="345" spans="1:65" s="2" customFormat="1" ht="16.5" customHeight="1">
      <c r="A345" s="36"/>
      <c r="B345" s="37"/>
      <c r="C345" s="177" t="s">
        <v>162</v>
      </c>
      <c r="D345" s="177" t="s">
        <v>261</v>
      </c>
      <c r="E345" s="178" t="s">
        <v>601</v>
      </c>
      <c r="F345" s="179" t="s">
        <v>602</v>
      </c>
      <c r="G345" s="180" t="s">
        <v>92</v>
      </c>
      <c r="H345" s="181">
        <v>555.283</v>
      </c>
      <c r="I345" s="182"/>
      <c r="J345" s="183">
        <f>ROUND(I345*H345,2)</f>
        <v>0</v>
      </c>
      <c r="K345" s="179" t="s">
        <v>264</v>
      </c>
      <c r="L345" s="41"/>
      <c r="M345" s="184" t="s">
        <v>19</v>
      </c>
      <c r="N345" s="185" t="s">
        <v>47</v>
      </c>
      <c r="O345" s="66"/>
      <c r="P345" s="186">
        <f>O345*H345</f>
        <v>0</v>
      </c>
      <c r="Q345" s="186">
        <v>0</v>
      </c>
      <c r="R345" s="186">
        <f>Q345*H345</f>
        <v>0</v>
      </c>
      <c r="S345" s="186">
        <v>0</v>
      </c>
      <c r="T345" s="187">
        <f>S345*H345</f>
        <v>0</v>
      </c>
      <c r="U345" s="36"/>
      <c r="V345" s="36"/>
      <c r="W345" s="36"/>
      <c r="X345" s="36"/>
      <c r="Y345" s="36"/>
      <c r="Z345" s="36"/>
      <c r="AA345" s="36"/>
      <c r="AB345" s="36"/>
      <c r="AC345" s="36"/>
      <c r="AD345" s="36"/>
      <c r="AE345" s="36"/>
      <c r="AR345" s="188" t="s">
        <v>137</v>
      </c>
      <c r="AT345" s="188" t="s">
        <v>261</v>
      </c>
      <c r="AU345" s="188" t="s">
        <v>86</v>
      </c>
      <c r="AY345" s="19" t="s">
        <v>259</v>
      </c>
      <c r="BE345" s="189">
        <f>IF(N345="základní",J345,0)</f>
        <v>0</v>
      </c>
      <c r="BF345" s="189">
        <f>IF(N345="snížená",J345,0)</f>
        <v>0</v>
      </c>
      <c r="BG345" s="189">
        <f>IF(N345="zákl. přenesená",J345,0)</f>
        <v>0</v>
      </c>
      <c r="BH345" s="189">
        <f>IF(N345="sníž. přenesená",J345,0)</f>
        <v>0</v>
      </c>
      <c r="BI345" s="189">
        <f>IF(N345="nulová",J345,0)</f>
        <v>0</v>
      </c>
      <c r="BJ345" s="19" t="s">
        <v>84</v>
      </c>
      <c r="BK345" s="189">
        <f>ROUND(I345*H345,2)</f>
        <v>0</v>
      </c>
      <c r="BL345" s="19" t="s">
        <v>137</v>
      </c>
      <c r="BM345" s="188" t="s">
        <v>603</v>
      </c>
    </row>
    <row r="346" spans="1:47" s="2" customFormat="1" ht="19.5">
      <c r="A346" s="36"/>
      <c r="B346" s="37"/>
      <c r="C346" s="38"/>
      <c r="D346" s="190" t="s">
        <v>266</v>
      </c>
      <c r="E346" s="38"/>
      <c r="F346" s="191" t="s">
        <v>604</v>
      </c>
      <c r="G346" s="38"/>
      <c r="H346" s="38"/>
      <c r="I346" s="192"/>
      <c r="J346" s="38"/>
      <c r="K346" s="38"/>
      <c r="L346" s="41"/>
      <c r="M346" s="193"/>
      <c r="N346" s="194"/>
      <c r="O346" s="66"/>
      <c r="P346" s="66"/>
      <c r="Q346" s="66"/>
      <c r="R346" s="66"/>
      <c r="S346" s="66"/>
      <c r="T346" s="67"/>
      <c r="U346" s="36"/>
      <c r="V346" s="36"/>
      <c r="W346" s="36"/>
      <c r="X346" s="36"/>
      <c r="Y346" s="36"/>
      <c r="Z346" s="36"/>
      <c r="AA346" s="36"/>
      <c r="AB346" s="36"/>
      <c r="AC346" s="36"/>
      <c r="AD346" s="36"/>
      <c r="AE346" s="36"/>
      <c r="AT346" s="19" t="s">
        <v>266</v>
      </c>
      <c r="AU346" s="19" t="s">
        <v>86</v>
      </c>
    </row>
    <row r="347" spans="1:47" s="2" customFormat="1" ht="11.25">
      <c r="A347" s="36"/>
      <c r="B347" s="37"/>
      <c r="C347" s="38"/>
      <c r="D347" s="195" t="s">
        <v>268</v>
      </c>
      <c r="E347" s="38"/>
      <c r="F347" s="196" t="s">
        <v>605</v>
      </c>
      <c r="G347" s="38"/>
      <c r="H347" s="38"/>
      <c r="I347" s="192"/>
      <c r="J347" s="38"/>
      <c r="K347" s="38"/>
      <c r="L347" s="41"/>
      <c r="M347" s="193"/>
      <c r="N347" s="194"/>
      <c r="O347" s="66"/>
      <c r="P347" s="66"/>
      <c r="Q347" s="66"/>
      <c r="R347" s="66"/>
      <c r="S347" s="66"/>
      <c r="T347" s="67"/>
      <c r="U347" s="36"/>
      <c r="V347" s="36"/>
      <c r="W347" s="36"/>
      <c r="X347" s="36"/>
      <c r="Y347" s="36"/>
      <c r="Z347" s="36"/>
      <c r="AA347" s="36"/>
      <c r="AB347" s="36"/>
      <c r="AC347" s="36"/>
      <c r="AD347" s="36"/>
      <c r="AE347" s="36"/>
      <c r="AT347" s="19" t="s">
        <v>268</v>
      </c>
      <c r="AU347" s="19" t="s">
        <v>86</v>
      </c>
    </row>
    <row r="348" spans="1:47" s="2" customFormat="1" ht="48.75">
      <c r="A348" s="36"/>
      <c r="B348" s="37"/>
      <c r="C348" s="38"/>
      <c r="D348" s="190" t="s">
        <v>270</v>
      </c>
      <c r="E348" s="38"/>
      <c r="F348" s="197" t="s">
        <v>606</v>
      </c>
      <c r="G348" s="38"/>
      <c r="H348" s="38"/>
      <c r="I348" s="192"/>
      <c r="J348" s="38"/>
      <c r="K348" s="38"/>
      <c r="L348" s="41"/>
      <c r="M348" s="193"/>
      <c r="N348" s="194"/>
      <c r="O348" s="66"/>
      <c r="P348" s="66"/>
      <c r="Q348" s="66"/>
      <c r="R348" s="66"/>
      <c r="S348" s="66"/>
      <c r="T348" s="67"/>
      <c r="U348" s="36"/>
      <c r="V348" s="36"/>
      <c r="W348" s="36"/>
      <c r="X348" s="36"/>
      <c r="Y348" s="36"/>
      <c r="Z348" s="36"/>
      <c r="AA348" s="36"/>
      <c r="AB348" s="36"/>
      <c r="AC348" s="36"/>
      <c r="AD348" s="36"/>
      <c r="AE348" s="36"/>
      <c r="AT348" s="19" t="s">
        <v>270</v>
      </c>
      <c r="AU348" s="19" t="s">
        <v>86</v>
      </c>
    </row>
    <row r="349" spans="2:51" s="13" customFormat="1" ht="11.25">
      <c r="B349" s="198"/>
      <c r="C349" s="199"/>
      <c r="D349" s="190" t="s">
        <v>272</v>
      </c>
      <c r="E349" s="200" t="s">
        <v>19</v>
      </c>
      <c r="F349" s="201" t="s">
        <v>458</v>
      </c>
      <c r="G349" s="199"/>
      <c r="H349" s="200" t="s">
        <v>19</v>
      </c>
      <c r="I349" s="202"/>
      <c r="J349" s="199"/>
      <c r="K349" s="199"/>
      <c r="L349" s="203"/>
      <c r="M349" s="204"/>
      <c r="N349" s="205"/>
      <c r="O349" s="205"/>
      <c r="P349" s="205"/>
      <c r="Q349" s="205"/>
      <c r="R349" s="205"/>
      <c r="S349" s="205"/>
      <c r="T349" s="206"/>
      <c r="AT349" s="207" t="s">
        <v>272</v>
      </c>
      <c r="AU349" s="207" t="s">
        <v>86</v>
      </c>
      <c r="AV349" s="13" t="s">
        <v>84</v>
      </c>
      <c r="AW349" s="13" t="s">
        <v>37</v>
      </c>
      <c r="AX349" s="13" t="s">
        <v>76</v>
      </c>
      <c r="AY349" s="207" t="s">
        <v>259</v>
      </c>
    </row>
    <row r="350" spans="2:51" s="14" customFormat="1" ht="11.25">
      <c r="B350" s="208"/>
      <c r="C350" s="209"/>
      <c r="D350" s="190" t="s">
        <v>272</v>
      </c>
      <c r="E350" s="210" t="s">
        <v>19</v>
      </c>
      <c r="F350" s="211" t="s">
        <v>607</v>
      </c>
      <c r="G350" s="209"/>
      <c r="H350" s="212">
        <v>680.755</v>
      </c>
      <c r="I350" s="213"/>
      <c r="J350" s="209"/>
      <c r="K350" s="209"/>
      <c r="L350" s="214"/>
      <c r="M350" s="215"/>
      <c r="N350" s="216"/>
      <c r="O350" s="216"/>
      <c r="P350" s="216"/>
      <c r="Q350" s="216"/>
      <c r="R350" s="216"/>
      <c r="S350" s="216"/>
      <c r="T350" s="217"/>
      <c r="AT350" s="218" t="s">
        <v>272</v>
      </c>
      <c r="AU350" s="218" t="s">
        <v>86</v>
      </c>
      <c r="AV350" s="14" t="s">
        <v>86</v>
      </c>
      <c r="AW350" s="14" t="s">
        <v>37</v>
      </c>
      <c r="AX350" s="14" t="s">
        <v>76</v>
      </c>
      <c r="AY350" s="218" t="s">
        <v>259</v>
      </c>
    </row>
    <row r="351" spans="2:51" s="13" customFormat="1" ht="11.25">
      <c r="B351" s="198"/>
      <c r="C351" s="199"/>
      <c r="D351" s="190" t="s">
        <v>272</v>
      </c>
      <c r="E351" s="200" t="s">
        <v>19</v>
      </c>
      <c r="F351" s="201" t="s">
        <v>608</v>
      </c>
      <c r="G351" s="199"/>
      <c r="H351" s="200" t="s">
        <v>19</v>
      </c>
      <c r="I351" s="202"/>
      <c r="J351" s="199"/>
      <c r="K351" s="199"/>
      <c r="L351" s="203"/>
      <c r="M351" s="204"/>
      <c r="N351" s="205"/>
      <c r="O351" s="205"/>
      <c r="P351" s="205"/>
      <c r="Q351" s="205"/>
      <c r="R351" s="205"/>
      <c r="S351" s="205"/>
      <c r="T351" s="206"/>
      <c r="AT351" s="207" t="s">
        <v>272</v>
      </c>
      <c r="AU351" s="207" t="s">
        <v>86</v>
      </c>
      <c r="AV351" s="13" t="s">
        <v>84</v>
      </c>
      <c r="AW351" s="13" t="s">
        <v>37</v>
      </c>
      <c r="AX351" s="13" t="s">
        <v>76</v>
      </c>
      <c r="AY351" s="207" t="s">
        <v>259</v>
      </c>
    </row>
    <row r="352" spans="2:51" s="14" customFormat="1" ht="11.25">
      <c r="B352" s="208"/>
      <c r="C352" s="209"/>
      <c r="D352" s="190" t="s">
        <v>272</v>
      </c>
      <c r="E352" s="210" t="s">
        <v>19</v>
      </c>
      <c r="F352" s="211" t="s">
        <v>609</v>
      </c>
      <c r="G352" s="209"/>
      <c r="H352" s="212">
        <v>1.35</v>
      </c>
      <c r="I352" s="213"/>
      <c r="J352" s="209"/>
      <c r="K352" s="209"/>
      <c r="L352" s="214"/>
      <c r="M352" s="215"/>
      <c r="N352" s="216"/>
      <c r="O352" s="216"/>
      <c r="P352" s="216"/>
      <c r="Q352" s="216"/>
      <c r="R352" s="216"/>
      <c r="S352" s="216"/>
      <c r="T352" s="217"/>
      <c r="AT352" s="218" t="s">
        <v>272</v>
      </c>
      <c r="AU352" s="218" t="s">
        <v>86</v>
      </c>
      <c r="AV352" s="14" t="s">
        <v>86</v>
      </c>
      <c r="AW352" s="14" t="s">
        <v>37</v>
      </c>
      <c r="AX352" s="14" t="s">
        <v>76</v>
      </c>
      <c r="AY352" s="218" t="s">
        <v>259</v>
      </c>
    </row>
    <row r="353" spans="2:51" s="13" customFormat="1" ht="11.25">
      <c r="B353" s="198"/>
      <c r="C353" s="199"/>
      <c r="D353" s="190" t="s">
        <v>272</v>
      </c>
      <c r="E353" s="200" t="s">
        <v>19</v>
      </c>
      <c r="F353" s="201" t="s">
        <v>610</v>
      </c>
      <c r="G353" s="199"/>
      <c r="H353" s="200" t="s">
        <v>19</v>
      </c>
      <c r="I353" s="202"/>
      <c r="J353" s="199"/>
      <c r="K353" s="199"/>
      <c r="L353" s="203"/>
      <c r="M353" s="204"/>
      <c r="N353" s="205"/>
      <c r="O353" s="205"/>
      <c r="P353" s="205"/>
      <c r="Q353" s="205"/>
      <c r="R353" s="205"/>
      <c r="S353" s="205"/>
      <c r="T353" s="206"/>
      <c r="AT353" s="207" t="s">
        <v>272</v>
      </c>
      <c r="AU353" s="207" t="s">
        <v>86</v>
      </c>
      <c r="AV353" s="13" t="s">
        <v>84</v>
      </c>
      <c r="AW353" s="13" t="s">
        <v>37</v>
      </c>
      <c r="AX353" s="13" t="s">
        <v>76</v>
      </c>
      <c r="AY353" s="207" t="s">
        <v>259</v>
      </c>
    </row>
    <row r="354" spans="2:51" s="14" customFormat="1" ht="11.25">
      <c r="B354" s="208"/>
      <c r="C354" s="209"/>
      <c r="D354" s="190" t="s">
        <v>272</v>
      </c>
      <c r="E354" s="210" t="s">
        <v>19</v>
      </c>
      <c r="F354" s="211" t="s">
        <v>611</v>
      </c>
      <c r="G354" s="209"/>
      <c r="H354" s="212">
        <v>4</v>
      </c>
      <c r="I354" s="213"/>
      <c r="J354" s="209"/>
      <c r="K354" s="209"/>
      <c r="L354" s="214"/>
      <c r="M354" s="215"/>
      <c r="N354" s="216"/>
      <c r="O354" s="216"/>
      <c r="P354" s="216"/>
      <c r="Q354" s="216"/>
      <c r="R354" s="216"/>
      <c r="S354" s="216"/>
      <c r="T354" s="217"/>
      <c r="AT354" s="218" t="s">
        <v>272</v>
      </c>
      <c r="AU354" s="218" t="s">
        <v>86</v>
      </c>
      <c r="AV354" s="14" t="s">
        <v>86</v>
      </c>
      <c r="AW354" s="14" t="s">
        <v>37</v>
      </c>
      <c r="AX354" s="14" t="s">
        <v>76</v>
      </c>
      <c r="AY354" s="218" t="s">
        <v>259</v>
      </c>
    </row>
    <row r="355" spans="2:51" s="14" customFormat="1" ht="11.25">
      <c r="B355" s="208"/>
      <c r="C355" s="209"/>
      <c r="D355" s="190" t="s">
        <v>272</v>
      </c>
      <c r="E355" s="210" t="s">
        <v>19</v>
      </c>
      <c r="F355" s="211" t="s">
        <v>612</v>
      </c>
      <c r="G355" s="209"/>
      <c r="H355" s="212">
        <v>-59.3</v>
      </c>
      <c r="I355" s="213"/>
      <c r="J355" s="209"/>
      <c r="K355" s="209"/>
      <c r="L355" s="214"/>
      <c r="M355" s="215"/>
      <c r="N355" s="216"/>
      <c r="O355" s="216"/>
      <c r="P355" s="216"/>
      <c r="Q355" s="216"/>
      <c r="R355" s="216"/>
      <c r="S355" s="216"/>
      <c r="T355" s="217"/>
      <c r="AT355" s="218" t="s">
        <v>272</v>
      </c>
      <c r="AU355" s="218" t="s">
        <v>86</v>
      </c>
      <c r="AV355" s="14" t="s">
        <v>86</v>
      </c>
      <c r="AW355" s="14" t="s">
        <v>37</v>
      </c>
      <c r="AX355" s="14" t="s">
        <v>76</v>
      </c>
      <c r="AY355" s="218" t="s">
        <v>259</v>
      </c>
    </row>
    <row r="356" spans="2:51" s="14" customFormat="1" ht="22.5">
      <c r="B356" s="208"/>
      <c r="C356" s="209"/>
      <c r="D356" s="190" t="s">
        <v>272</v>
      </c>
      <c r="E356" s="210" t="s">
        <v>19</v>
      </c>
      <c r="F356" s="211" t="s">
        <v>613</v>
      </c>
      <c r="G356" s="209"/>
      <c r="H356" s="212">
        <v>-6.4</v>
      </c>
      <c r="I356" s="213"/>
      <c r="J356" s="209"/>
      <c r="K356" s="209"/>
      <c r="L356" s="214"/>
      <c r="M356" s="215"/>
      <c r="N356" s="216"/>
      <c r="O356" s="216"/>
      <c r="P356" s="216"/>
      <c r="Q356" s="216"/>
      <c r="R356" s="216"/>
      <c r="S356" s="216"/>
      <c r="T356" s="217"/>
      <c r="AT356" s="218" t="s">
        <v>272</v>
      </c>
      <c r="AU356" s="218" t="s">
        <v>86</v>
      </c>
      <c r="AV356" s="14" t="s">
        <v>86</v>
      </c>
      <c r="AW356" s="14" t="s">
        <v>37</v>
      </c>
      <c r="AX356" s="14" t="s">
        <v>76</v>
      </c>
      <c r="AY356" s="218" t="s">
        <v>259</v>
      </c>
    </row>
    <row r="357" spans="2:51" s="14" customFormat="1" ht="11.25">
      <c r="B357" s="208"/>
      <c r="C357" s="209"/>
      <c r="D357" s="190" t="s">
        <v>272</v>
      </c>
      <c r="E357" s="210" t="s">
        <v>19</v>
      </c>
      <c r="F357" s="211" t="s">
        <v>614</v>
      </c>
      <c r="G357" s="209"/>
      <c r="H357" s="212">
        <v>-2.5</v>
      </c>
      <c r="I357" s="213"/>
      <c r="J357" s="209"/>
      <c r="K357" s="209"/>
      <c r="L357" s="214"/>
      <c r="M357" s="215"/>
      <c r="N357" s="216"/>
      <c r="O357" s="216"/>
      <c r="P357" s="216"/>
      <c r="Q357" s="216"/>
      <c r="R357" s="216"/>
      <c r="S357" s="216"/>
      <c r="T357" s="217"/>
      <c r="AT357" s="218" t="s">
        <v>272</v>
      </c>
      <c r="AU357" s="218" t="s">
        <v>86</v>
      </c>
      <c r="AV357" s="14" t="s">
        <v>86</v>
      </c>
      <c r="AW357" s="14" t="s">
        <v>37</v>
      </c>
      <c r="AX357" s="14" t="s">
        <v>76</v>
      </c>
      <c r="AY357" s="218" t="s">
        <v>259</v>
      </c>
    </row>
    <row r="358" spans="2:51" s="14" customFormat="1" ht="11.25">
      <c r="B358" s="208"/>
      <c r="C358" s="209"/>
      <c r="D358" s="190" t="s">
        <v>272</v>
      </c>
      <c r="E358" s="210" t="s">
        <v>19</v>
      </c>
      <c r="F358" s="211" t="s">
        <v>615</v>
      </c>
      <c r="G358" s="209"/>
      <c r="H358" s="212">
        <v>-49.5</v>
      </c>
      <c r="I358" s="213"/>
      <c r="J358" s="209"/>
      <c r="K358" s="209"/>
      <c r="L358" s="214"/>
      <c r="M358" s="215"/>
      <c r="N358" s="216"/>
      <c r="O358" s="216"/>
      <c r="P358" s="216"/>
      <c r="Q358" s="216"/>
      <c r="R358" s="216"/>
      <c r="S358" s="216"/>
      <c r="T358" s="217"/>
      <c r="AT358" s="218" t="s">
        <v>272</v>
      </c>
      <c r="AU358" s="218" t="s">
        <v>86</v>
      </c>
      <c r="AV358" s="14" t="s">
        <v>86</v>
      </c>
      <c r="AW358" s="14" t="s">
        <v>37</v>
      </c>
      <c r="AX358" s="14" t="s">
        <v>76</v>
      </c>
      <c r="AY358" s="218" t="s">
        <v>259</v>
      </c>
    </row>
    <row r="359" spans="2:51" s="14" customFormat="1" ht="11.25">
      <c r="B359" s="208"/>
      <c r="C359" s="209"/>
      <c r="D359" s="190" t="s">
        <v>272</v>
      </c>
      <c r="E359" s="210" t="s">
        <v>19</v>
      </c>
      <c r="F359" s="211" t="s">
        <v>616</v>
      </c>
      <c r="G359" s="209"/>
      <c r="H359" s="212">
        <v>-19.84</v>
      </c>
      <c r="I359" s="213"/>
      <c r="J359" s="209"/>
      <c r="K359" s="209"/>
      <c r="L359" s="214"/>
      <c r="M359" s="215"/>
      <c r="N359" s="216"/>
      <c r="O359" s="216"/>
      <c r="P359" s="216"/>
      <c r="Q359" s="216"/>
      <c r="R359" s="216"/>
      <c r="S359" s="216"/>
      <c r="T359" s="217"/>
      <c r="AT359" s="218" t="s">
        <v>272</v>
      </c>
      <c r="AU359" s="218" t="s">
        <v>86</v>
      </c>
      <c r="AV359" s="14" t="s">
        <v>86</v>
      </c>
      <c r="AW359" s="14" t="s">
        <v>37</v>
      </c>
      <c r="AX359" s="14" t="s">
        <v>76</v>
      </c>
      <c r="AY359" s="218" t="s">
        <v>259</v>
      </c>
    </row>
    <row r="360" spans="2:51" s="14" customFormat="1" ht="11.25">
      <c r="B360" s="208"/>
      <c r="C360" s="209"/>
      <c r="D360" s="190" t="s">
        <v>272</v>
      </c>
      <c r="E360" s="210" t="s">
        <v>19</v>
      </c>
      <c r="F360" s="211" t="s">
        <v>617</v>
      </c>
      <c r="G360" s="209"/>
      <c r="H360" s="212">
        <v>-9</v>
      </c>
      <c r="I360" s="213"/>
      <c r="J360" s="209"/>
      <c r="K360" s="209"/>
      <c r="L360" s="214"/>
      <c r="M360" s="215"/>
      <c r="N360" s="216"/>
      <c r="O360" s="216"/>
      <c r="P360" s="216"/>
      <c r="Q360" s="216"/>
      <c r="R360" s="216"/>
      <c r="S360" s="216"/>
      <c r="T360" s="217"/>
      <c r="AT360" s="218" t="s">
        <v>272</v>
      </c>
      <c r="AU360" s="218" t="s">
        <v>86</v>
      </c>
      <c r="AV360" s="14" t="s">
        <v>86</v>
      </c>
      <c r="AW360" s="14" t="s">
        <v>37</v>
      </c>
      <c r="AX360" s="14" t="s">
        <v>76</v>
      </c>
      <c r="AY360" s="218" t="s">
        <v>259</v>
      </c>
    </row>
    <row r="361" spans="2:51" s="14" customFormat="1" ht="11.25">
      <c r="B361" s="208"/>
      <c r="C361" s="209"/>
      <c r="D361" s="190" t="s">
        <v>272</v>
      </c>
      <c r="E361" s="210" t="s">
        <v>19</v>
      </c>
      <c r="F361" s="211" t="s">
        <v>618</v>
      </c>
      <c r="G361" s="209"/>
      <c r="H361" s="212">
        <v>-16.5</v>
      </c>
      <c r="I361" s="213"/>
      <c r="J361" s="209"/>
      <c r="K361" s="209"/>
      <c r="L361" s="214"/>
      <c r="M361" s="215"/>
      <c r="N361" s="216"/>
      <c r="O361" s="216"/>
      <c r="P361" s="216"/>
      <c r="Q361" s="216"/>
      <c r="R361" s="216"/>
      <c r="S361" s="216"/>
      <c r="T361" s="217"/>
      <c r="AT361" s="218" t="s">
        <v>272</v>
      </c>
      <c r="AU361" s="218" t="s">
        <v>86</v>
      </c>
      <c r="AV361" s="14" t="s">
        <v>86</v>
      </c>
      <c r="AW361" s="14" t="s">
        <v>37</v>
      </c>
      <c r="AX361" s="14" t="s">
        <v>76</v>
      </c>
      <c r="AY361" s="218" t="s">
        <v>259</v>
      </c>
    </row>
    <row r="362" spans="2:51" s="14" customFormat="1" ht="11.25">
      <c r="B362" s="208"/>
      <c r="C362" s="209"/>
      <c r="D362" s="190" t="s">
        <v>272</v>
      </c>
      <c r="E362" s="210" t="s">
        <v>19</v>
      </c>
      <c r="F362" s="211" t="s">
        <v>619</v>
      </c>
      <c r="G362" s="209"/>
      <c r="H362" s="212">
        <v>-1.82</v>
      </c>
      <c r="I362" s="213"/>
      <c r="J362" s="209"/>
      <c r="K362" s="209"/>
      <c r="L362" s="214"/>
      <c r="M362" s="215"/>
      <c r="N362" s="216"/>
      <c r="O362" s="216"/>
      <c r="P362" s="216"/>
      <c r="Q362" s="216"/>
      <c r="R362" s="216"/>
      <c r="S362" s="216"/>
      <c r="T362" s="217"/>
      <c r="AT362" s="218" t="s">
        <v>272</v>
      </c>
      <c r="AU362" s="218" t="s">
        <v>86</v>
      </c>
      <c r="AV362" s="14" t="s">
        <v>86</v>
      </c>
      <c r="AW362" s="14" t="s">
        <v>37</v>
      </c>
      <c r="AX362" s="14" t="s">
        <v>76</v>
      </c>
      <c r="AY362" s="218" t="s">
        <v>259</v>
      </c>
    </row>
    <row r="363" spans="2:51" s="14" customFormat="1" ht="11.25">
      <c r="B363" s="208"/>
      <c r="C363" s="209"/>
      <c r="D363" s="190" t="s">
        <v>272</v>
      </c>
      <c r="E363" s="210" t="s">
        <v>19</v>
      </c>
      <c r="F363" s="211" t="s">
        <v>620</v>
      </c>
      <c r="G363" s="209"/>
      <c r="H363" s="212">
        <v>34.038</v>
      </c>
      <c r="I363" s="213"/>
      <c r="J363" s="209"/>
      <c r="K363" s="209"/>
      <c r="L363" s="214"/>
      <c r="M363" s="215"/>
      <c r="N363" s="216"/>
      <c r="O363" s="216"/>
      <c r="P363" s="216"/>
      <c r="Q363" s="216"/>
      <c r="R363" s="216"/>
      <c r="S363" s="216"/>
      <c r="T363" s="217"/>
      <c r="AT363" s="218" t="s">
        <v>272</v>
      </c>
      <c r="AU363" s="218" t="s">
        <v>86</v>
      </c>
      <c r="AV363" s="14" t="s">
        <v>86</v>
      </c>
      <c r="AW363" s="14" t="s">
        <v>37</v>
      </c>
      <c r="AX363" s="14" t="s">
        <v>76</v>
      </c>
      <c r="AY363" s="218" t="s">
        <v>259</v>
      </c>
    </row>
    <row r="364" spans="2:51" s="15" customFormat="1" ht="11.25">
      <c r="B364" s="219"/>
      <c r="C364" s="220"/>
      <c r="D364" s="190" t="s">
        <v>272</v>
      </c>
      <c r="E364" s="221" t="s">
        <v>226</v>
      </c>
      <c r="F364" s="222" t="s">
        <v>353</v>
      </c>
      <c r="G364" s="220"/>
      <c r="H364" s="223">
        <v>555.283</v>
      </c>
      <c r="I364" s="224"/>
      <c r="J364" s="220"/>
      <c r="K364" s="220"/>
      <c r="L364" s="225"/>
      <c r="M364" s="226"/>
      <c r="N364" s="227"/>
      <c r="O364" s="227"/>
      <c r="P364" s="227"/>
      <c r="Q364" s="227"/>
      <c r="R364" s="227"/>
      <c r="S364" s="227"/>
      <c r="T364" s="228"/>
      <c r="AT364" s="229" t="s">
        <v>272</v>
      </c>
      <c r="AU364" s="229" t="s">
        <v>86</v>
      </c>
      <c r="AV364" s="15" t="s">
        <v>137</v>
      </c>
      <c r="AW364" s="15" t="s">
        <v>37</v>
      </c>
      <c r="AX364" s="15" t="s">
        <v>84</v>
      </c>
      <c r="AY364" s="229" t="s">
        <v>259</v>
      </c>
    </row>
    <row r="365" spans="1:65" s="2" customFormat="1" ht="16.5" customHeight="1">
      <c r="A365" s="36"/>
      <c r="B365" s="37"/>
      <c r="C365" s="177" t="s">
        <v>621</v>
      </c>
      <c r="D365" s="177" t="s">
        <v>261</v>
      </c>
      <c r="E365" s="178" t="s">
        <v>622</v>
      </c>
      <c r="F365" s="179" t="s">
        <v>623</v>
      </c>
      <c r="G365" s="180" t="s">
        <v>114</v>
      </c>
      <c r="H365" s="181">
        <v>57</v>
      </c>
      <c r="I365" s="182"/>
      <c r="J365" s="183">
        <f>ROUND(I365*H365,2)</f>
        <v>0</v>
      </c>
      <c r="K365" s="179" t="s">
        <v>264</v>
      </c>
      <c r="L365" s="41"/>
      <c r="M365" s="184" t="s">
        <v>19</v>
      </c>
      <c r="N365" s="185" t="s">
        <v>47</v>
      </c>
      <c r="O365" s="66"/>
      <c r="P365" s="186">
        <f>O365*H365</f>
        <v>0</v>
      </c>
      <c r="Q365" s="186">
        <v>0</v>
      </c>
      <c r="R365" s="186">
        <f>Q365*H365</f>
        <v>0</v>
      </c>
      <c r="S365" s="186">
        <v>0</v>
      </c>
      <c r="T365" s="187">
        <f>S365*H365</f>
        <v>0</v>
      </c>
      <c r="U365" s="36"/>
      <c r="V365" s="36"/>
      <c r="W365" s="36"/>
      <c r="X365" s="36"/>
      <c r="Y365" s="36"/>
      <c r="Z365" s="36"/>
      <c r="AA365" s="36"/>
      <c r="AB365" s="36"/>
      <c r="AC365" s="36"/>
      <c r="AD365" s="36"/>
      <c r="AE365" s="36"/>
      <c r="AR365" s="188" t="s">
        <v>137</v>
      </c>
      <c r="AT365" s="188" t="s">
        <v>261</v>
      </c>
      <c r="AU365" s="188" t="s">
        <v>86</v>
      </c>
      <c r="AY365" s="19" t="s">
        <v>259</v>
      </c>
      <c r="BE365" s="189">
        <f>IF(N365="základní",J365,0)</f>
        <v>0</v>
      </c>
      <c r="BF365" s="189">
        <f>IF(N365="snížená",J365,0)</f>
        <v>0</v>
      </c>
      <c r="BG365" s="189">
        <f>IF(N365="zákl. přenesená",J365,0)</f>
        <v>0</v>
      </c>
      <c r="BH365" s="189">
        <f>IF(N365="sníž. přenesená",J365,0)</f>
        <v>0</v>
      </c>
      <c r="BI365" s="189">
        <f>IF(N365="nulová",J365,0)</f>
        <v>0</v>
      </c>
      <c r="BJ365" s="19" t="s">
        <v>84</v>
      </c>
      <c r="BK365" s="189">
        <f>ROUND(I365*H365,2)</f>
        <v>0</v>
      </c>
      <c r="BL365" s="19" t="s">
        <v>137</v>
      </c>
      <c r="BM365" s="188" t="s">
        <v>624</v>
      </c>
    </row>
    <row r="366" spans="1:47" s="2" customFormat="1" ht="19.5">
      <c r="A366" s="36"/>
      <c r="B366" s="37"/>
      <c r="C366" s="38"/>
      <c r="D366" s="190" t="s">
        <v>266</v>
      </c>
      <c r="E366" s="38"/>
      <c r="F366" s="191" t="s">
        <v>625</v>
      </c>
      <c r="G366" s="38"/>
      <c r="H366" s="38"/>
      <c r="I366" s="192"/>
      <c r="J366" s="38"/>
      <c r="K366" s="38"/>
      <c r="L366" s="41"/>
      <c r="M366" s="193"/>
      <c r="N366" s="194"/>
      <c r="O366" s="66"/>
      <c r="P366" s="66"/>
      <c r="Q366" s="66"/>
      <c r="R366" s="66"/>
      <c r="S366" s="66"/>
      <c r="T366" s="67"/>
      <c r="U366" s="36"/>
      <c r="V366" s="36"/>
      <c r="W366" s="36"/>
      <c r="X366" s="36"/>
      <c r="Y366" s="36"/>
      <c r="Z366" s="36"/>
      <c r="AA366" s="36"/>
      <c r="AB366" s="36"/>
      <c r="AC366" s="36"/>
      <c r="AD366" s="36"/>
      <c r="AE366" s="36"/>
      <c r="AT366" s="19" t="s">
        <v>266</v>
      </c>
      <c r="AU366" s="19" t="s">
        <v>86</v>
      </c>
    </row>
    <row r="367" spans="1:47" s="2" customFormat="1" ht="11.25">
      <c r="A367" s="36"/>
      <c r="B367" s="37"/>
      <c r="C367" s="38"/>
      <c r="D367" s="195" t="s">
        <v>268</v>
      </c>
      <c r="E367" s="38"/>
      <c r="F367" s="196" t="s">
        <v>626</v>
      </c>
      <c r="G367" s="38"/>
      <c r="H367" s="38"/>
      <c r="I367" s="192"/>
      <c r="J367" s="38"/>
      <c r="K367" s="38"/>
      <c r="L367" s="41"/>
      <c r="M367" s="193"/>
      <c r="N367" s="194"/>
      <c r="O367" s="66"/>
      <c r="P367" s="66"/>
      <c r="Q367" s="66"/>
      <c r="R367" s="66"/>
      <c r="S367" s="66"/>
      <c r="T367" s="67"/>
      <c r="U367" s="36"/>
      <c r="V367" s="36"/>
      <c r="W367" s="36"/>
      <c r="X367" s="36"/>
      <c r="Y367" s="36"/>
      <c r="Z367" s="36"/>
      <c r="AA367" s="36"/>
      <c r="AB367" s="36"/>
      <c r="AC367" s="36"/>
      <c r="AD367" s="36"/>
      <c r="AE367" s="36"/>
      <c r="AT367" s="19" t="s">
        <v>268</v>
      </c>
      <c r="AU367" s="19" t="s">
        <v>86</v>
      </c>
    </row>
    <row r="368" spans="1:47" s="2" customFormat="1" ht="39">
      <c r="A368" s="36"/>
      <c r="B368" s="37"/>
      <c r="C368" s="38"/>
      <c r="D368" s="190" t="s">
        <v>270</v>
      </c>
      <c r="E368" s="38"/>
      <c r="F368" s="197" t="s">
        <v>627</v>
      </c>
      <c r="G368" s="38"/>
      <c r="H368" s="38"/>
      <c r="I368" s="192"/>
      <c r="J368" s="38"/>
      <c r="K368" s="38"/>
      <c r="L368" s="41"/>
      <c r="M368" s="193"/>
      <c r="N368" s="194"/>
      <c r="O368" s="66"/>
      <c r="P368" s="66"/>
      <c r="Q368" s="66"/>
      <c r="R368" s="66"/>
      <c r="S368" s="66"/>
      <c r="T368" s="67"/>
      <c r="U368" s="36"/>
      <c r="V368" s="36"/>
      <c r="W368" s="36"/>
      <c r="X368" s="36"/>
      <c r="Y368" s="36"/>
      <c r="Z368" s="36"/>
      <c r="AA368" s="36"/>
      <c r="AB368" s="36"/>
      <c r="AC368" s="36"/>
      <c r="AD368" s="36"/>
      <c r="AE368" s="36"/>
      <c r="AT368" s="19" t="s">
        <v>270</v>
      </c>
      <c r="AU368" s="19" t="s">
        <v>86</v>
      </c>
    </row>
    <row r="369" spans="2:51" s="14" customFormat="1" ht="11.25">
      <c r="B369" s="208"/>
      <c r="C369" s="209"/>
      <c r="D369" s="190" t="s">
        <v>272</v>
      </c>
      <c r="E369" s="210" t="s">
        <v>19</v>
      </c>
      <c r="F369" s="211" t="s">
        <v>160</v>
      </c>
      <c r="G369" s="209"/>
      <c r="H369" s="212">
        <v>45</v>
      </c>
      <c r="I369" s="213"/>
      <c r="J369" s="209"/>
      <c r="K369" s="209"/>
      <c r="L369" s="214"/>
      <c r="M369" s="215"/>
      <c r="N369" s="216"/>
      <c r="O369" s="216"/>
      <c r="P369" s="216"/>
      <c r="Q369" s="216"/>
      <c r="R369" s="216"/>
      <c r="S369" s="216"/>
      <c r="T369" s="217"/>
      <c r="AT369" s="218" t="s">
        <v>272</v>
      </c>
      <c r="AU369" s="218" t="s">
        <v>86</v>
      </c>
      <c r="AV369" s="14" t="s">
        <v>86</v>
      </c>
      <c r="AW369" s="14" t="s">
        <v>37</v>
      </c>
      <c r="AX369" s="14" t="s">
        <v>76</v>
      </c>
      <c r="AY369" s="218" t="s">
        <v>259</v>
      </c>
    </row>
    <row r="370" spans="2:51" s="14" customFormat="1" ht="11.25">
      <c r="B370" s="208"/>
      <c r="C370" s="209"/>
      <c r="D370" s="190" t="s">
        <v>272</v>
      </c>
      <c r="E370" s="210" t="s">
        <v>19</v>
      </c>
      <c r="F370" s="211" t="s">
        <v>163</v>
      </c>
      <c r="G370" s="209"/>
      <c r="H370" s="212">
        <v>12</v>
      </c>
      <c r="I370" s="213"/>
      <c r="J370" s="209"/>
      <c r="K370" s="209"/>
      <c r="L370" s="214"/>
      <c r="M370" s="215"/>
      <c r="N370" s="216"/>
      <c r="O370" s="216"/>
      <c r="P370" s="216"/>
      <c r="Q370" s="216"/>
      <c r="R370" s="216"/>
      <c r="S370" s="216"/>
      <c r="T370" s="217"/>
      <c r="AT370" s="218" t="s">
        <v>272</v>
      </c>
      <c r="AU370" s="218" t="s">
        <v>86</v>
      </c>
      <c r="AV370" s="14" t="s">
        <v>86</v>
      </c>
      <c r="AW370" s="14" t="s">
        <v>37</v>
      </c>
      <c r="AX370" s="14" t="s">
        <v>76</v>
      </c>
      <c r="AY370" s="218" t="s">
        <v>259</v>
      </c>
    </row>
    <row r="371" spans="2:51" s="15" customFormat="1" ht="11.25">
      <c r="B371" s="219"/>
      <c r="C371" s="220"/>
      <c r="D371" s="190" t="s">
        <v>272</v>
      </c>
      <c r="E371" s="221" t="s">
        <v>183</v>
      </c>
      <c r="F371" s="222" t="s">
        <v>353</v>
      </c>
      <c r="G371" s="220"/>
      <c r="H371" s="223">
        <v>57</v>
      </c>
      <c r="I371" s="224"/>
      <c r="J371" s="220"/>
      <c r="K371" s="220"/>
      <c r="L371" s="225"/>
      <c r="M371" s="226"/>
      <c r="N371" s="227"/>
      <c r="O371" s="227"/>
      <c r="P371" s="227"/>
      <c r="Q371" s="227"/>
      <c r="R371" s="227"/>
      <c r="S371" s="227"/>
      <c r="T371" s="228"/>
      <c r="AT371" s="229" t="s">
        <v>272</v>
      </c>
      <c r="AU371" s="229" t="s">
        <v>86</v>
      </c>
      <c r="AV371" s="15" t="s">
        <v>137</v>
      </c>
      <c r="AW371" s="15" t="s">
        <v>37</v>
      </c>
      <c r="AX371" s="15" t="s">
        <v>84</v>
      </c>
      <c r="AY371" s="229" t="s">
        <v>259</v>
      </c>
    </row>
    <row r="372" spans="1:65" s="2" customFormat="1" ht="16.5" customHeight="1">
      <c r="A372" s="36"/>
      <c r="B372" s="37"/>
      <c r="C372" s="177" t="s">
        <v>628</v>
      </c>
      <c r="D372" s="177" t="s">
        <v>261</v>
      </c>
      <c r="E372" s="178" t="s">
        <v>629</v>
      </c>
      <c r="F372" s="179" t="s">
        <v>630</v>
      </c>
      <c r="G372" s="180" t="s">
        <v>114</v>
      </c>
      <c r="H372" s="181">
        <v>10</v>
      </c>
      <c r="I372" s="182"/>
      <c r="J372" s="183">
        <f>ROUND(I372*H372,2)</f>
        <v>0</v>
      </c>
      <c r="K372" s="179" t="s">
        <v>264</v>
      </c>
      <c r="L372" s="41"/>
      <c r="M372" s="184" t="s">
        <v>19</v>
      </c>
      <c r="N372" s="185" t="s">
        <v>47</v>
      </c>
      <c r="O372" s="66"/>
      <c r="P372" s="186">
        <f>O372*H372</f>
        <v>0</v>
      </c>
      <c r="Q372" s="186">
        <v>0</v>
      </c>
      <c r="R372" s="186">
        <f>Q372*H372</f>
        <v>0</v>
      </c>
      <c r="S372" s="186">
        <v>0</v>
      </c>
      <c r="T372" s="187">
        <f>S372*H372</f>
        <v>0</v>
      </c>
      <c r="U372" s="36"/>
      <c r="V372" s="36"/>
      <c r="W372" s="36"/>
      <c r="X372" s="36"/>
      <c r="Y372" s="36"/>
      <c r="Z372" s="36"/>
      <c r="AA372" s="36"/>
      <c r="AB372" s="36"/>
      <c r="AC372" s="36"/>
      <c r="AD372" s="36"/>
      <c r="AE372" s="36"/>
      <c r="AR372" s="188" t="s">
        <v>137</v>
      </c>
      <c r="AT372" s="188" t="s">
        <v>261</v>
      </c>
      <c r="AU372" s="188" t="s">
        <v>86</v>
      </c>
      <c r="AY372" s="19" t="s">
        <v>259</v>
      </c>
      <c r="BE372" s="189">
        <f>IF(N372="základní",J372,0)</f>
        <v>0</v>
      </c>
      <c r="BF372" s="189">
        <f>IF(N372="snížená",J372,0)</f>
        <v>0</v>
      </c>
      <c r="BG372" s="189">
        <f>IF(N372="zákl. přenesená",J372,0)</f>
        <v>0</v>
      </c>
      <c r="BH372" s="189">
        <f>IF(N372="sníž. přenesená",J372,0)</f>
        <v>0</v>
      </c>
      <c r="BI372" s="189">
        <f>IF(N372="nulová",J372,0)</f>
        <v>0</v>
      </c>
      <c r="BJ372" s="19" t="s">
        <v>84</v>
      </c>
      <c r="BK372" s="189">
        <f>ROUND(I372*H372,2)</f>
        <v>0</v>
      </c>
      <c r="BL372" s="19" t="s">
        <v>137</v>
      </c>
      <c r="BM372" s="188" t="s">
        <v>631</v>
      </c>
    </row>
    <row r="373" spans="1:47" s="2" customFormat="1" ht="19.5">
      <c r="A373" s="36"/>
      <c r="B373" s="37"/>
      <c r="C373" s="38"/>
      <c r="D373" s="190" t="s">
        <v>266</v>
      </c>
      <c r="E373" s="38"/>
      <c r="F373" s="191" t="s">
        <v>632</v>
      </c>
      <c r="G373" s="38"/>
      <c r="H373" s="38"/>
      <c r="I373" s="192"/>
      <c r="J373" s="38"/>
      <c r="K373" s="38"/>
      <c r="L373" s="41"/>
      <c r="M373" s="193"/>
      <c r="N373" s="194"/>
      <c r="O373" s="66"/>
      <c r="P373" s="66"/>
      <c r="Q373" s="66"/>
      <c r="R373" s="66"/>
      <c r="S373" s="66"/>
      <c r="T373" s="67"/>
      <c r="U373" s="36"/>
      <c r="V373" s="36"/>
      <c r="W373" s="36"/>
      <c r="X373" s="36"/>
      <c r="Y373" s="36"/>
      <c r="Z373" s="36"/>
      <c r="AA373" s="36"/>
      <c r="AB373" s="36"/>
      <c r="AC373" s="36"/>
      <c r="AD373" s="36"/>
      <c r="AE373" s="36"/>
      <c r="AT373" s="19" t="s">
        <v>266</v>
      </c>
      <c r="AU373" s="19" t="s">
        <v>86</v>
      </c>
    </row>
    <row r="374" spans="1:47" s="2" customFormat="1" ht="11.25">
      <c r="A374" s="36"/>
      <c r="B374" s="37"/>
      <c r="C374" s="38"/>
      <c r="D374" s="195" t="s">
        <v>268</v>
      </c>
      <c r="E374" s="38"/>
      <c r="F374" s="196" t="s">
        <v>633</v>
      </c>
      <c r="G374" s="38"/>
      <c r="H374" s="38"/>
      <c r="I374" s="192"/>
      <c r="J374" s="38"/>
      <c r="K374" s="38"/>
      <c r="L374" s="41"/>
      <c r="M374" s="193"/>
      <c r="N374" s="194"/>
      <c r="O374" s="66"/>
      <c r="P374" s="66"/>
      <c r="Q374" s="66"/>
      <c r="R374" s="66"/>
      <c r="S374" s="66"/>
      <c r="T374" s="67"/>
      <c r="U374" s="36"/>
      <c r="V374" s="36"/>
      <c r="W374" s="36"/>
      <c r="X374" s="36"/>
      <c r="Y374" s="36"/>
      <c r="Z374" s="36"/>
      <c r="AA374" s="36"/>
      <c r="AB374" s="36"/>
      <c r="AC374" s="36"/>
      <c r="AD374" s="36"/>
      <c r="AE374" s="36"/>
      <c r="AT374" s="19" t="s">
        <v>268</v>
      </c>
      <c r="AU374" s="19" t="s">
        <v>86</v>
      </c>
    </row>
    <row r="375" spans="1:47" s="2" customFormat="1" ht="39">
      <c r="A375" s="36"/>
      <c r="B375" s="37"/>
      <c r="C375" s="38"/>
      <c r="D375" s="190" t="s">
        <v>270</v>
      </c>
      <c r="E375" s="38"/>
      <c r="F375" s="197" t="s">
        <v>627</v>
      </c>
      <c r="G375" s="38"/>
      <c r="H375" s="38"/>
      <c r="I375" s="192"/>
      <c r="J375" s="38"/>
      <c r="K375" s="38"/>
      <c r="L375" s="41"/>
      <c r="M375" s="193"/>
      <c r="N375" s="194"/>
      <c r="O375" s="66"/>
      <c r="P375" s="66"/>
      <c r="Q375" s="66"/>
      <c r="R375" s="66"/>
      <c r="S375" s="66"/>
      <c r="T375" s="67"/>
      <c r="U375" s="36"/>
      <c r="V375" s="36"/>
      <c r="W375" s="36"/>
      <c r="X375" s="36"/>
      <c r="Y375" s="36"/>
      <c r="Z375" s="36"/>
      <c r="AA375" s="36"/>
      <c r="AB375" s="36"/>
      <c r="AC375" s="36"/>
      <c r="AD375" s="36"/>
      <c r="AE375" s="36"/>
      <c r="AT375" s="19" t="s">
        <v>270</v>
      </c>
      <c r="AU375" s="19" t="s">
        <v>86</v>
      </c>
    </row>
    <row r="376" spans="2:51" s="14" customFormat="1" ht="11.25">
      <c r="B376" s="208"/>
      <c r="C376" s="209"/>
      <c r="D376" s="190" t="s">
        <v>272</v>
      </c>
      <c r="E376" s="210" t="s">
        <v>19</v>
      </c>
      <c r="F376" s="211" t="s">
        <v>166</v>
      </c>
      <c r="G376" s="209"/>
      <c r="H376" s="212">
        <v>4</v>
      </c>
      <c r="I376" s="213"/>
      <c r="J376" s="209"/>
      <c r="K376" s="209"/>
      <c r="L376" s="214"/>
      <c r="M376" s="215"/>
      <c r="N376" s="216"/>
      <c r="O376" s="216"/>
      <c r="P376" s="216"/>
      <c r="Q376" s="216"/>
      <c r="R376" s="216"/>
      <c r="S376" s="216"/>
      <c r="T376" s="217"/>
      <c r="AT376" s="218" t="s">
        <v>272</v>
      </c>
      <c r="AU376" s="218" t="s">
        <v>86</v>
      </c>
      <c r="AV376" s="14" t="s">
        <v>86</v>
      </c>
      <c r="AW376" s="14" t="s">
        <v>37</v>
      </c>
      <c r="AX376" s="14" t="s">
        <v>76</v>
      </c>
      <c r="AY376" s="218" t="s">
        <v>259</v>
      </c>
    </row>
    <row r="377" spans="2:51" s="14" customFormat="1" ht="11.25">
      <c r="B377" s="208"/>
      <c r="C377" s="209"/>
      <c r="D377" s="190" t="s">
        <v>272</v>
      </c>
      <c r="E377" s="210" t="s">
        <v>19</v>
      </c>
      <c r="F377" s="211" t="s">
        <v>168</v>
      </c>
      <c r="G377" s="209"/>
      <c r="H377" s="212">
        <v>6</v>
      </c>
      <c r="I377" s="213"/>
      <c r="J377" s="209"/>
      <c r="K377" s="209"/>
      <c r="L377" s="214"/>
      <c r="M377" s="215"/>
      <c r="N377" s="216"/>
      <c r="O377" s="216"/>
      <c r="P377" s="216"/>
      <c r="Q377" s="216"/>
      <c r="R377" s="216"/>
      <c r="S377" s="216"/>
      <c r="T377" s="217"/>
      <c r="AT377" s="218" t="s">
        <v>272</v>
      </c>
      <c r="AU377" s="218" t="s">
        <v>86</v>
      </c>
      <c r="AV377" s="14" t="s">
        <v>86</v>
      </c>
      <c r="AW377" s="14" t="s">
        <v>37</v>
      </c>
      <c r="AX377" s="14" t="s">
        <v>76</v>
      </c>
      <c r="AY377" s="218" t="s">
        <v>259</v>
      </c>
    </row>
    <row r="378" spans="2:51" s="15" customFormat="1" ht="11.25">
      <c r="B378" s="219"/>
      <c r="C378" s="220"/>
      <c r="D378" s="190" t="s">
        <v>272</v>
      </c>
      <c r="E378" s="221" t="s">
        <v>186</v>
      </c>
      <c r="F378" s="222" t="s">
        <v>353</v>
      </c>
      <c r="G378" s="220"/>
      <c r="H378" s="223">
        <v>10</v>
      </c>
      <c r="I378" s="224"/>
      <c r="J378" s="220"/>
      <c r="K378" s="220"/>
      <c r="L378" s="225"/>
      <c r="M378" s="226"/>
      <c r="N378" s="227"/>
      <c r="O378" s="227"/>
      <c r="P378" s="227"/>
      <c r="Q378" s="227"/>
      <c r="R378" s="227"/>
      <c r="S378" s="227"/>
      <c r="T378" s="228"/>
      <c r="AT378" s="229" t="s">
        <v>272</v>
      </c>
      <c r="AU378" s="229" t="s">
        <v>86</v>
      </c>
      <c r="AV378" s="15" t="s">
        <v>137</v>
      </c>
      <c r="AW378" s="15" t="s">
        <v>37</v>
      </c>
      <c r="AX378" s="15" t="s">
        <v>84</v>
      </c>
      <c r="AY378" s="229" t="s">
        <v>259</v>
      </c>
    </row>
    <row r="379" spans="1:65" s="2" customFormat="1" ht="16.5" customHeight="1">
      <c r="A379" s="36"/>
      <c r="B379" s="37"/>
      <c r="C379" s="177" t="s">
        <v>634</v>
      </c>
      <c r="D379" s="177" t="s">
        <v>261</v>
      </c>
      <c r="E379" s="178" t="s">
        <v>635</v>
      </c>
      <c r="F379" s="179" t="s">
        <v>636</v>
      </c>
      <c r="G379" s="180" t="s">
        <v>114</v>
      </c>
      <c r="H379" s="181">
        <v>2</v>
      </c>
      <c r="I379" s="182"/>
      <c r="J379" s="183">
        <f>ROUND(I379*H379,2)</f>
        <v>0</v>
      </c>
      <c r="K379" s="179" t="s">
        <v>264</v>
      </c>
      <c r="L379" s="41"/>
      <c r="M379" s="184" t="s">
        <v>19</v>
      </c>
      <c r="N379" s="185" t="s">
        <v>47</v>
      </c>
      <c r="O379" s="66"/>
      <c r="P379" s="186">
        <f>O379*H379</f>
        <v>0</v>
      </c>
      <c r="Q379" s="186">
        <v>0</v>
      </c>
      <c r="R379" s="186">
        <f>Q379*H379</f>
        <v>0</v>
      </c>
      <c r="S379" s="186">
        <v>0</v>
      </c>
      <c r="T379" s="187">
        <f>S379*H379</f>
        <v>0</v>
      </c>
      <c r="U379" s="36"/>
      <c r="V379" s="36"/>
      <c r="W379" s="36"/>
      <c r="X379" s="36"/>
      <c r="Y379" s="36"/>
      <c r="Z379" s="36"/>
      <c r="AA379" s="36"/>
      <c r="AB379" s="36"/>
      <c r="AC379" s="36"/>
      <c r="AD379" s="36"/>
      <c r="AE379" s="36"/>
      <c r="AR379" s="188" t="s">
        <v>137</v>
      </c>
      <c r="AT379" s="188" t="s">
        <v>261</v>
      </c>
      <c r="AU379" s="188" t="s">
        <v>86</v>
      </c>
      <c r="AY379" s="19" t="s">
        <v>259</v>
      </c>
      <c r="BE379" s="189">
        <f>IF(N379="základní",J379,0)</f>
        <v>0</v>
      </c>
      <c r="BF379" s="189">
        <f>IF(N379="snížená",J379,0)</f>
        <v>0</v>
      </c>
      <c r="BG379" s="189">
        <f>IF(N379="zákl. přenesená",J379,0)</f>
        <v>0</v>
      </c>
      <c r="BH379" s="189">
        <f>IF(N379="sníž. přenesená",J379,0)</f>
        <v>0</v>
      </c>
      <c r="BI379" s="189">
        <f>IF(N379="nulová",J379,0)</f>
        <v>0</v>
      </c>
      <c r="BJ379" s="19" t="s">
        <v>84</v>
      </c>
      <c r="BK379" s="189">
        <f>ROUND(I379*H379,2)</f>
        <v>0</v>
      </c>
      <c r="BL379" s="19" t="s">
        <v>137</v>
      </c>
      <c r="BM379" s="188" t="s">
        <v>637</v>
      </c>
    </row>
    <row r="380" spans="1:47" s="2" customFormat="1" ht="19.5">
      <c r="A380" s="36"/>
      <c r="B380" s="37"/>
      <c r="C380" s="38"/>
      <c r="D380" s="190" t="s">
        <v>266</v>
      </c>
      <c r="E380" s="38"/>
      <c r="F380" s="191" t="s">
        <v>638</v>
      </c>
      <c r="G380" s="38"/>
      <c r="H380" s="38"/>
      <c r="I380" s="192"/>
      <c r="J380" s="38"/>
      <c r="K380" s="38"/>
      <c r="L380" s="41"/>
      <c r="M380" s="193"/>
      <c r="N380" s="194"/>
      <c r="O380" s="66"/>
      <c r="P380" s="66"/>
      <c r="Q380" s="66"/>
      <c r="R380" s="66"/>
      <c r="S380" s="66"/>
      <c r="T380" s="67"/>
      <c r="U380" s="36"/>
      <c r="V380" s="36"/>
      <c r="W380" s="36"/>
      <c r="X380" s="36"/>
      <c r="Y380" s="36"/>
      <c r="Z380" s="36"/>
      <c r="AA380" s="36"/>
      <c r="AB380" s="36"/>
      <c r="AC380" s="36"/>
      <c r="AD380" s="36"/>
      <c r="AE380" s="36"/>
      <c r="AT380" s="19" t="s">
        <v>266</v>
      </c>
      <c r="AU380" s="19" t="s">
        <v>86</v>
      </c>
    </row>
    <row r="381" spans="1:47" s="2" customFormat="1" ht="11.25">
      <c r="A381" s="36"/>
      <c r="B381" s="37"/>
      <c r="C381" s="38"/>
      <c r="D381" s="195" t="s">
        <v>268</v>
      </c>
      <c r="E381" s="38"/>
      <c r="F381" s="196" t="s">
        <v>639</v>
      </c>
      <c r="G381" s="38"/>
      <c r="H381" s="38"/>
      <c r="I381" s="192"/>
      <c r="J381" s="38"/>
      <c r="K381" s="38"/>
      <c r="L381" s="41"/>
      <c r="M381" s="193"/>
      <c r="N381" s="194"/>
      <c r="O381" s="66"/>
      <c r="P381" s="66"/>
      <c r="Q381" s="66"/>
      <c r="R381" s="66"/>
      <c r="S381" s="66"/>
      <c r="T381" s="67"/>
      <c r="U381" s="36"/>
      <c r="V381" s="36"/>
      <c r="W381" s="36"/>
      <c r="X381" s="36"/>
      <c r="Y381" s="36"/>
      <c r="Z381" s="36"/>
      <c r="AA381" s="36"/>
      <c r="AB381" s="36"/>
      <c r="AC381" s="36"/>
      <c r="AD381" s="36"/>
      <c r="AE381" s="36"/>
      <c r="AT381" s="19" t="s">
        <v>268</v>
      </c>
      <c r="AU381" s="19" t="s">
        <v>86</v>
      </c>
    </row>
    <row r="382" spans="1:47" s="2" customFormat="1" ht="39">
      <c r="A382" s="36"/>
      <c r="B382" s="37"/>
      <c r="C382" s="38"/>
      <c r="D382" s="190" t="s">
        <v>270</v>
      </c>
      <c r="E382" s="38"/>
      <c r="F382" s="197" t="s">
        <v>627</v>
      </c>
      <c r="G382" s="38"/>
      <c r="H382" s="38"/>
      <c r="I382" s="192"/>
      <c r="J382" s="38"/>
      <c r="K382" s="38"/>
      <c r="L382" s="41"/>
      <c r="M382" s="193"/>
      <c r="N382" s="194"/>
      <c r="O382" s="66"/>
      <c r="P382" s="66"/>
      <c r="Q382" s="66"/>
      <c r="R382" s="66"/>
      <c r="S382" s="66"/>
      <c r="T382" s="67"/>
      <c r="U382" s="36"/>
      <c r="V382" s="36"/>
      <c r="W382" s="36"/>
      <c r="X382" s="36"/>
      <c r="Y382" s="36"/>
      <c r="Z382" s="36"/>
      <c r="AA382" s="36"/>
      <c r="AB382" s="36"/>
      <c r="AC382" s="36"/>
      <c r="AD382" s="36"/>
      <c r="AE382" s="36"/>
      <c r="AT382" s="19" t="s">
        <v>270</v>
      </c>
      <c r="AU382" s="19" t="s">
        <v>86</v>
      </c>
    </row>
    <row r="383" spans="2:51" s="14" customFormat="1" ht="11.25">
      <c r="B383" s="208"/>
      <c r="C383" s="209"/>
      <c r="D383" s="190" t="s">
        <v>272</v>
      </c>
      <c r="E383" s="210" t="s">
        <v>19</v>
      </c>
      <c r="F383" s="211" t="s">
        <v>170</v>
      </c>
      <c r="G383" s="209"/>
      <c r="H383" s="212">
        <v>2</v>
      </c>
      <c r="I383" s="213"/>
      <c r="J383" s="209"/>
      <c r="K383" s="209"/>
      <c r="L383" s="214"/>
      <c r="M383" s="215"/>
      <c r="N383" s="216"/>
      <c r="O383" s="216"/>
      <c r="P383" s="216"/>
      <c r="Q383" s="216"/>
      <c r="R383" s="216"/>
      <c r="S383" s="216"/>
      <c r="T383" s="217"/>
      <c r="AT383" s="218" t="s">
        <v>272</v>
      </c>
      <c r="AU383" s="218" t="s">
        <v>86</v>
      </c>
      <c r="AV383" s="14" t="s">
        <v>86</v>
      </c>
      <c r="AW383" s="14" t="s">
        <v>37</v>
      </c>
      <c r="AX383" s="14" t="s">
        <v>76</v>
      </c>
      <c r="AY383" s="218" t="s">
        <v>259</v>
      </c>
    </row>
    <row r="384" spans="2:51" s="15" customFormat="1" ht="11.25">
      <c r="B384" s="219"/>
      <c r="C384" s="220"/>
      <c r="D384" s="190" t="s">
        <v>272</v>
      </c>
      <c r="E384" s="221" t="s">
        <v>189</v>
      </c>
      <c r="F384" s="222" t="s">
        <v>353</v>
      </c>
      <c r="G384" s="220"/>
      <c r="H384" s="223">
        <v>2</v>
      </c>
      <c r="I384" s="224"/>
      <c r="J384" s="220"/>
      <c r="K384" s="220"/>
      <c r="L384" s="225"/>
      <c r="M384" s="226"/>
      <c r="N384" s="227"/>
      <c r="O384" s="227"/>
      <c r="P384" s="227"/>
      <c r="Q384" s="227"/>
      <c r="R384" s="227"/>
      <c r="S384" s="227"/>
      <c r="T384" s="228"/>
      <c r="AT384" s="229" t="s">
        <v>272</v>
      </c>
      <c r="AU384" s="229" t="s">
        <v>86</v>
      </c>
      <c r="AV384" s="15" t="s">
        <v>137</v>
      </c>
      <c r="AW384" s="15" t="s">
        <v>37</v>
      </c>
      <c r="AX384" s="15" t="s">
        <v>84</v>
      </c>
      <c r="AY384" s="229" t="s">
        <v>259</v>
      </c>
    </row>
    <row r="385" spans="1:65" s="2" customFormat="1" ht="16.5" customHeight="1">
      <c r="A385" s="36"/>
      <c r="B385" s="37"/>
      <c r="C385" s="177" t="s">
        <v>640</v>
      </c>
      <c r="D385" s="177" t="s">
        <v>261</v>
      </c>
      <c r="E385" s="178" t="s">
        <v>641</v>
      </c>
      <c r="F385" s="179" t="s">
        <v>642</v>
      </c>
      <c r="G385" s="180" t="s">
        <v>114</v>
      </c>
      <c r="H385" s="181">
        <v>3</v>
      </c>
      <c r="I385" s="182"/>
      <c r="J385" s="183">
        <f>ROUND(I385*H385,2)</f>
        <v>0</v>
      </c>
      <c r="K385" s="179" t="s">
        <v>264</v>
      </c>
      <c r="L385" s="41"/>
      <c r="M385" s="184" t="s">
        <v>19</v>
      </c>
      <c r="N385" s="185" t="s">
        <v>47</v>
      </c>
      <c r="O385" s="66"/>
      <c r="P385" s="186">
        <f>O385*H385</f>
        <v>0</v>
      </c>
      <c r="Q385" s="186">
        <v>0</v>
      </c>
      <c r="R385" s="186">
        <f>Q385*H385</f>
        <v>0</v>
      </c>
      <c r="S385" s="186">
        <v>0</v>
      </c>
      <c r="T385" s="187">
        <f>S385*H385</f>
        <v>0</v>
      </c>
      <c r="U385" s="36"/>
      <c r="V385" s="36"/>
      <c r="W385" s="36"/>
      <c r="X385" s="36"/>
      <c r="Y385" s="36"/>
      <c r="Z385" s="36"/>
      <c r="AA385" s="36"/>
      <c r="AB385" s="36"/>
      <c r="AC385" s="36"/>
      <c r="AD385" s="36"/>
      <c r="AE385" s="36"/>
      <c r="AR385" s="188" t="s">
        <v>137</v>
      </c>
      <c r="AT385" s="188" t="s">
        <v>261</v>
      </c>
      <c r="AU385" s="188" t="s">
        <v>86</v>
      </c>
      <c r="AY385" s="19" t="s">
        <v>259</v>
      </c>
      <c r="BE385" s="189">
        <f>IF(N385="základní",J385,0)</f>
        <v>0</v>
      </c>
      <c r="BF385" s="189">
        <f>IF(N385="snížená",J385,0)</f>
        <v>0</v>
      </c>
      <c r="BG385" s="189">
        <f>IF(N385="zákl. přenesená",J385,0)</f>
        <v>0</v>
      </c>
      <c r="BH385" s="189">
        <f>IF(N385="sníž. přenesená",J385,0)</f>
        <v>0</v>
      </c>
      <c r="BI385" s="189">
        <f>IF(N385="nulová",J385,0)</f>
        <v>0</v>
      </c>
      <c r="BJ385" s="19" t="s">
        <v>84</v>
      </c>
      <c r="BK385" s="189">
        <f>ROUND(I385*H385,2)</f>
        <v>0</v>
      </c>
      <c r="BL385" s="19" t="s">
        <v>137</v>
      </c>
      <c r="BM385" s="188" t="s">
        <v>643</v>
      </c>
    </row>
    <row r="386" spans="1:47" s="2" customFormat="1" ht="19.5">
      <c r="A386" s="36"/>
      <c r="B386" s="37"/>
      <c r="C386" s="38"/>
      <c r="D386" s="190" t="s">
        <v>266</v>
      </c>
      <c r="E386" s="38"/>
      <c r="F386" s="191" t="s">
        <v>644</v>
      </c>
      <c r="G386" s="38"/>
      <c r="H386" s="38"/>
      <c r="I386" s="192"/>
      <c r="J386" s="38"/>
      <c r="K386" s="38"/>
      <c r="L386" s="41"/>
      <c r="M386" s="193"/>
      <c r="N386" s="194"/>
      <c r="O386" s="66"/>
      <c r="P386" s="66"/>
      <c r="Q386" s="66"/>
      <c r="R386" s="66"/>
      <c r="S386" s="66"/>
      <c r="T386" s="67"/>
      <c r="U386" s="36"/>
      <c r="V386" s="36"/>
      <c r="W386" s="36"/>
      <c r="X386" s="36"/>
      <c r="Y386" s="36"/>
      <c r="Z386" s="36"/>
      <c r="AA386" s="36"/>
      <c r="AB386" s="36"/>
      <c r="AC386" s="36"/>
      <c r="AD386" s="36"/>
      <c r="AE386" s="36"/>
      <c r="AT386" s="19" t="s">
        <v>266</v>
      </c>
      <c r="AU386" s="19" t="s">
        <v>86</v>
      </c>
    </row>
    <row r="387" spans="1:47" s="2" customFormat="1" ht="11.25">
      <c r="A387" s="36"/>
      <c r="B387" s="37"/>
      <c r="C387" s="38"/>
      <c r="D387" s="195" t="s">
        <v>268</v>
      </c>
      <c r="E387" s="38"/>
      <c r="F387" s="196" t="s">
        <v>645</v>
      </c>
      <c r="G387" s="38"/>
      <c r="H387" s="38"/>
      <c r="I387" s="192"/>
      <c r="J387" s="38"/>
      <c r="K387" s="38"/>
      <c r="L387" s="41"/>
      <c r="M387" s="193"/>
      <c r="N387" s="194"/>
      <c r="O387" s="66"/>
      <c r="P387" s="66"/>
      <c r="Q387" s="66"/>
      <c r="R387" s="66"/>
      <c r="S387" s="66"/>
      <c r="T387" s="67"/>
      <c r="U387" s="36"/>
      <c r="V387" s="36"/>
      <c r="W387" s="36"/>
      <c r="X387" s="36"/>
      <c r="Y387" s="36"/>
      <c r="Z387" s="36"/>
      <c r="AA387" s="36"/>
      <c r="AB387" s="36"/>
      <c r="AC387" s="36"/>
      <c r="AD387" s="36"/>
      <c r="AE387" s="36"/>
      <c r="AT387" s="19" t="s">
        <v>268</v>
      </c>
      <c r="AU387" s="19" t="s">
        <v>86</v>
      </c>
    </row>
    <row r="388" spans="1:47" s="2" customFormat="1" ht="39">
      <c r="A388" s="36"/>
      <c r="B388" s="37"/>
      <c r="C388" s="38"/>
      <c r="D388" s="190" t="s">
        <v>270</v>
      </c>
      <c r="E388" s="38"/>
      <c r="F388" s="197" t="s">
        <v>627</v>
      </c>
      <c r="G388" s="38"/>
      <c r="H388" s="38"/>
      <c r="I388" s="192"/>
      <c r="J388" s="38"/>
      <c r="K388" s="38"/>
      <c r="L388" s="41"/>
      <c r="M388" s="193"/>
      <c r="N388" s="194"/>
      <c r="O388" s="66"/>
      <c r="P388" s="66"/>
      <c r="Q388" s="66"/>
      <c r="R388" s="66"/>
      <c r="S388" s="66"/>
      <c r="T388" s="67"/>
      <c r="U388" s="36"/>
      <c r="V388" s="36"/>
      <c r="W388" s="36"/>
      <c r="X388" s="36"/>
      <c r="Y388" s="36"/>
      <c r="Z388" s="36"/>
      <c r="AA388" s="36"/>
      <c r="AB388" s="36"/>
      <c r="AC388" s="36"/>
      <c r="AD388" s="36"/>
      <c r="AE388" s="36"/>
      <c r="AT388" s="19" t="s">
        <v>270</v>
      </c>
      <c r="AU388" s="19" t="s">
        <v>86</v>
      </c>
    </row>
    <row r="389" spans="2:51" s="14" customFormat="1" ht="11.25">
      <c r="B389" s="208"/>
      <c r="C389" s="209"/>
      <c r="D389" s="190" t="s">
        <v>272</v>
      </c>
      <c r="E389" s="210" t="s">
        <v>19</v>
      </c>
      <c r="F389" s="211" t="s">
        <v>172</v>
      </c>
      <c r="G389" s="209"/>
      <c r="H389" s="212">
        <v>1</v>
      </c>
      <c r="I389" s="213"/>
      <c r="J389" s="209"/>
      <c r="K389" s="209"/>
      <c r="L389" s="214"/>
      <c r="M389" s="215"/>
      <c r="N389" s="216"/>
      <c r="O389" s="216"/>
      <c r="P389" s="216"/>
      <c r="Q389" s="216"/>
      <c r="R389" s="216"/>
      <c r="S389" s="216"/>
      <c r="T389" s="217"/>
      <c r="AT389" s="218" t="s">
        <v>272</v>
      </c>
      <c r="AU389" s="218" t="s">
        <v>86</v>
      </c>
      <c r="AV389" s="14" t="s">
        <v>86</v>
      </c>
      <c r="AW389" s="14" t="s">
        <v>37</v>
      </c>
      <c r="AX389" s="14" t="s">
        <v>76</v>
      </c>
      <c r="AY389" s="218" t="s">
        <v>259</v>
      </c>
    </row>
    <row r="390" spans="2:51" s="14" customFormat="1" ht="11.25">
      <c r="B390" s="208"/>
      <c r="C390" s="209"/>
      <c r="D390" s="190" t="s">
        <v>272</v>
      </c>
      <c r="E390" s="210" t="s">
        <v>19</v>
      </c>
      <c r="F390" s="211" t="s">
        <v>174</v>
      </c>
      <c r="G390" s="209"/>
      <c r="H390" s="212">
        <v>2</v>
      </c>
      <c r="I390" s="213"/>
      <c r="J390" s="209"/>
      <c r="K390" s="209"/>
      <c r="L390" s="214"/>
      <c r="M390" s="215"/>
      <c r="N390" s="216"/>
      <c r="O390" s="216"/>
      <c r="P390" s="216"/>
      <c r="Q390" s="216"/>
      <c r="R390" s="216"/>
      <c r="S390" s="216"/>
      <c r="T390" s="217"/>
      <c r="AT390" s="218" t="s">
        <v>272</v>
      </c>
      <c r="AU390" s="218" t="s">
        <v>86</v>
      </c>
      <c r="AV390" s="14" t="s">
        <v>86</v>
      </c>
      <c r="AW390" s="14" t="s">
        <v>37</v>
      </c>
      <c r="AX390" s="14" t="s">
        <v>76</v>
      </c>
      <c r="AY390" s="218" t="s">
        <v>259</v>
      </c>
    </row>
    <row r="391" spans="2:51" s="15" customFormat="1" ht="11.25">
      <c r="B391" s="219"/>
      <c r="C391" s="220"/>
      <c r="D391" s="190" t="s">
        <v>272</v>
      </c>
      <c r="E391" s="221" t="s">
        <v>191</v>
      </c>
      <c r="F391" s="222" t="s">
        <v>353</v>
      </c>
      <c r="G391" s="220"/>
      <c r="H391" s="223">
        <v>3</v>
      </c>
      <c r="I391" s="224"/>
      <c r="J391" s="220"/>
      <c r="K391" s="220"/>
      <c r="L391" s="225"/>
      <c r="M391" s="226"/>
      <c r="N391" s="227"/>
      <c r="O391" s="227"/>
      <c r="P391" s="227"/>
      <c r="Q391" s="227"/>
      <c r="R391" s="227"/>
      <c r="S391" s="227"/>
      <c r="T391" s="228"/>
      <c r="AT391" s="229" t="s">
        <v>272</v>
      </c>
      <c r="AU391" s="229" t="s">
        <v>86</v>
      </c>
      <c r="AV391" s="15" t="s">
        <v>137</v>
      </c>
      <c r="AW391" s="15" t="s">
        <v>37</v>
      </c>
      <c r="AX391" s="15" t="s">
        <v>84</v>
      </c>
      <c r="AY391" s="229" t="s">
        <v>259</v>
      </c>
    </row>
    <row r="392" spans="1:65" s="2" customFormat="1" ht="16.5" customHeight="1">
      <c r="A392" s="36"/>
      <c r="B392" s="37"/>
      <c r="C392" s="177" t="s">
        <v>646</v>
      </c>
      <c r="D392" s="177" t="s">
        <v>261</v>
      </c>
      <c r="E392" s="178" t="s">
        <v>647</v>
      </c>
      <c r="F392" s="179" t="s">
        <v>648</v>
      </c>
      <c r="G392" s="180" t="s">
        <v>114</v>
      </c>
      <c r="H392" s="181">
        <v>1</v>
      </c>
      <c r="I392" s="182"/>
      <c r="J392" s="183">
        <f>ROUND(I392*H392,2)</f>
        <v>0</v>
      </c>
      <c r="K392" s="179" t="s">
        <v>264</v>
      </c>
      <c r="L392" s="41"/>
      <c r="M392" s="184" t="s">
        <v>19</v>
      </c>
      <c r="N392" s="185" t="s">
        <v>47</v>
      </c>
      <c r="O392" s="66"/>
      <c r="P392" s="186">
        <f>O392*H392</f>
        <v>0</v>
      </c>
      <c r="Q392" s="186">
        <v>0</v>
      </c>
      <c r="R392" s="186">
        <f>Q392*H392</f>
        <v>0</v>
      </c>
      <c r="S392" s="186">
        <v>0</v>
      </c>
      <c r="T392" s="187">
        <f>S392*H392</f>
        <v>0</v>
      </c>
      <c r="U392" s="36"/>
      <c r="V392" s="36"/>
      <c r="W392" s="36"/>
      <c r="X392" s="36"/>
      <c r="Y392" s="36"/>
      <c r="Z392" s="36"/>
      <c r="AA392" s="36"/>
      <c r="AB392" s="36"/>
      <c r="AC392" s="36"/>
      <c r="AD392" s="36"/>
      <c r="AE392" s="36"/>
      <c r="AR392" s="188" t="s">
        <v>137</v>
      </c>
      <c r="AT392" s="188" t="s">
        <v>261</v>
      </c>
      <c r="AU392" s="188" t="s">
        <v>86</v>
      </c>
      <c r="AY392" s="19" t="s">
        <v>259</v>
      </c>
      <c r="BE392" s="189">
        <f>IF(N392="základní",J392,0)</f>
        <v>0</v>
      </c>
      <c r="BF392" s="189">
        <f>IF(N392="snížená",J392,0)</f>
        <v>0</v>
      </c>
      <c r="BG392" s="189">
        <f>IF(N392="zákl. přenesená",J392,0)</f>
        <v>0</v>
      </c>
      <c r="BH392" s="189">
        <f>IF(N392="sníž. přenesená",J392,0)</f>
        <v>0</v>
      </c>
      <c r="BI392" s="189">
        <f>IF(N392="nulová",J392,0)</f>
        <v>0</v>
      </c>
      <c r="BJ392" s="19" t="s">
        <v>84</v>
      </c>
      <c r="BK392" s="189">
        <f>ROUND(I392*H392,2)</f>
        <v>0</v>
      </c>
      <c r="BL392" s="19" t="s">
        <v>137</v>
      </c>
      <c r="BM392" s="188" t="s">
        <v>649</v>
      </c>
    </row>
    <row r="393" spans="1:47" s="2" customFormat="1" ht="19.5">
      <c r="A393" s="36"/>
      <c r="B393" s="37"/>
      <c r="C393" s="38"/>
      <c r="D393" s="190" t="s">
        <v>266</v>
      </c>
      <c r="E393" s="38"/>
      <c r="F393" s="191" t="s">
        <v>650</v>
      </c>
      <c r="G393" s="38"/>
      <c r="H393" s="38"/>
      <c r="I393" s="192"/>
      <c r="J393" s="38"/>
      <c r="K393" s="38"/>
      <c r="L393" s="41"/>
      <c r="M393" s="193"/>
      <c r="N393" s="194"/>
      <c r="O393" s="66"/>
      <c r="P393" s="66"/>
      <c r="Q393" s="66"/>
      <c r="R393" s="66"/>
      <c r="S393" s="66"/>
      <c r="T393" s="67"/>
      <c r="U393" s="36"/>
      <c r="V393" s="36"/>
      <c r="W393" s="36"/>
      <c r="X393" s="36"/>
      <c r="Y393" s="36"/>
      <c r="Z393" s="36"/>
      <c r="AA393" s="36"/>
      <c r="AB393" s="36"/>
      <c r="AC393" s="36"/>
      <c r="AD393" s="36"/>
      <c r="AE393" s="36"/>
      <c r="AT393" s="19" t="s">
        <v>266</v>
      </c>
      <c r="AU393" s="19" t="s">
        <v>86</v>
      </c>
    </row>
    <row r="394" spans="1:47" s="2" customFormat="1" ht="11.25">
      <c r="A394" s="36"/>
      <c r="B394" s="37"/>
      <c r="C394" s="38"/>
      <c r="D394" s="195" t="s">
        <v>268</v>
      </c>
      <c r="E394" s="38"/>
      <c r="F394" s="196" t="s">
        <v>651</v>
      </c>
      <c r="G394" s="38"/>
      <c r="H394" s="38"/>
      <c r="I394" s="192"/>
      <c r="J394" s="38"/>
      <c r="K394" s="38"/>
      <c r="L394" s="41"/>
      <c r="M394" s="193"/>
      <c r="N394" s="194"/>
      <c r="O394" s="66"/>
      <c r="P394" s="66"/>
      <c r="Q394" s="66"/>
      <c r="R394" s="66"/>
      <c r="S394" s="66"/>
      <c r="T394" s="67"/>
      <c r="U394" s="36"/>
      <c r="V394" s="36"/>
      <c r="W394" s="36"/>
      <c r="X394" s="36"/>
      <c r="Y394" s="36"/>
      <c r="Z394" s="36"/>
      <c r="AA394" s="36"/>
      <c r="AB394" s="36"/>
      <c r="AC394" s="36"/>
      <c r="AD394" s="36"/>
      <c r="AE394" s="36"/>
      <c r="AT394" s="19" t="s">
        <v>268</v>
      </c>
      <c r="AU394" s="19" t="s">
        <v>86</v>
      </c>
    </row>
    <row r="395" spans="1:47" s="2" customFormat="1" ht="39">
      <c r="A395" s="36"/>
      <c r="B395" s="37"/>
      <c r="C395" s="38"/>
      <c r="D395" s="190" t="s">
        <v>270</v>
      </c>
      <c r="E395" s="38"/>
      <c r="F395" s="197" t="s">
        <v>627</v>
      </c>
      <c r="G395" s="38"/>
      <c r="H395" s="38"/>
      <c r="I395" s="192"/>
      <c r="J395" s="38"/>
      <c r="K395" s="38"/>
      <c r="L395" s="41"/>
      <c r="M395" s="193"/>
      <c r="N395" s="194"/>
      <c r="O395" s="66"/>
      <c r="P395" s="66"/>
      <c r="Q395" s="66"/>
      <c r="R395" s="66"/>
      <c r="S395" s="66"/>
      <c r="T395" s="67"/>
      <c r="U395" s="36"/>
      <c r="V395" s="36"/>
      <c r="W395" s="36"/>
      <c r="X395" s="36"/>
      <c r="Y395" s="36"/>
      <c r="Z395" s="36"/>
      <c r="AA395" s="36"/>
      <c r="AB395" s="36"/>
      <c r="AC395" s="36"/>
      <c r="AD395" s="36"/>
      <c r="AE395" s="36"/>
      <c r="AT395" s="19" t="s">
        <v>270</v>
      </c>
      <c r="AU395" s="19" t="s">
        <v>86</v>
      </c>
    </row>
    <row r="396" spans="2:51" s="14" customFormat="1" ht="11.25">
      <c r="B396" s="208"/>
      <c r="C396" s="209"/>
      <c r="D396" s="190" t="s">
        <v>272</v>
      </c>
      <c r="E396" s="210" t="s">
        <v>19</v>
      </c>
      <c r="F396" s="211" t="s">
        <v>158</v>
      </c>
      <c r="G396" s="209"/>
      <c r="H396" s="212">
        <v>1</v>
      </c>
      <c r="I396" s="213"/>
      <c r="J396" s="209"/>
      <c r="K396" s="209"/>
      <c r="L396" s="214"/>
      <c r="M396" s="215"/>
      <c r="N396" s="216"/>
      <c r="O396" s="216"/>
      <c r="P396" s="216"/>
      <c r="Q396" s="216"/>
      <c r="R396" s="216"/>
      <c r="S396" s="216"/>
      <c r="T396" s="217"/>
      <c r="AT396" s="218" t="s">
        <v>272</v>
      </c>
      <c r="AU396" s="218" t="s">
        <v>86</v>
      </c>
      <c r="AV396" s="14" t="s">
        <v>86</v>
      </c>
      <c r="AW396" s="14" t="s">
        <v>37</v>
      </c>
      <c r="AX396" s="14" t="s">
        <v>76</v>
      </c>
      <c r="AY396" s="218" t="s">
        <v>259</v>
      </c>
    </row>
    <row r="397" spans="2:51" s="15" customFormat="1" ht="11.25">
      <c r="B397" s="219"/>
      <c r="C397" s="220"/>
      <c r="D397" s="190" t="s">
        <v>272</v>
      </c>
      <c r="E397" s="221" t="s">
        <v>182</v>
      </c>
      <c r="F397" s="222" t="s">
        <v>353</v>
      </c>
      <c r="G397" s="220"/>
      <c r="H397" s="223">
        <v>1</v>
      </c>
      <c r="I397" s="224"/>
      <c r="J397" s="220"/>
      <c r="K397" s="220"/>
      <c r="L397" s="225"/>
      <c r="M397" s="226"/>
      <c r="N397" s="227"/>
      <c r="O397" s="227"/>
      <c r="P397" s="227"/>
      <c r="Q397" s="227"/>
      <c r="R397" s="227"/>
      <c r="S397" s="227"/>
      <c r="T397" s="228"/>
      <c r="AT397" s="229" t="s">
        <v>272</v>
      </c>
      <c r="AU397" s="229" t="s">
        <v>86</v>
      </c>
      <c r="AV397" s="15" t="s">
        <v>137</v>
      </c>
      <c r="AW397" s="15" t="s">
        <v>37</v>
      </c>
      <c r="AX397" s="15" t="s">
        <v>84</v>
      </c>
      <c r="AY397" s="229" t="s">
        <v>259</v>
      </c>
    </row>
    <row r="398" spans="1:65" s="2" customFormat="1" ht="16.5" customHeight="1">
      <c r="A398" s="36"/>
      <c r="B398" s="37"/>
      <c r="C398" s="177" t="s">
        <v>652</v>
      </c>
      <c r="D398" s="177" t="s">
        <v>261</v>
      </c>
      <c r="E398" s="178" t="s">
        <v>653</v>
      </c>
      <c r="F398" s="179" t="s">
        <v>654</v>
      </c>
      <c r="G398" s="180" t="s">
        <v>114</v>
      </c>
      <c r="H398" s="181">
        <v>1083</v>
      </c>
      <c r="I398" s="182"/>
      <c r="J398" s="183">
        <f>ROUND(I398*H398,2)</f>
        <v>0</v>
      </c>
      <c r="K398" s="179" t="s">
        <v>264</v>
      </c>
      <c r="L398" s="41"/>
      <c r="M398" s="184" t="s">
        <v>19</v>
      </c>
      <c r="N398" s="185" t="s">
        <v>47</v>
      </c>
      <c r="O398" s="66"/>
      <c r="P398" s="186">
        <f>O398*H398</f>
        <v>0</v>
      </c>
      <c r="Q398" s="186">
        <v>0</v>
      </c>
      <c r="R398" s="186">
        <f>Q398*H398</f>
        <v>0</v>
      </c>
      <c r="S398" s="186">
        <v>0</v>
      </c>
      <c r="T398" s="187">
        <f>S398*H398</f>
        <v>0</v>
      </c>
      <c r="U398" s="36"/>
      <c r="V398" s="36"/>
      <c r="W398" s="36"/>
      <c r="X398" s="36"/>
      <c r="Y398" s="36"/>
      <c r="Z398" s="36"/>
      <c r="AA398" s="36"/>
      <c r="AB398" s="36"/>
      <c r="AC398" s="36"/>
      <c r="AD398" s="36"/>
      <c r="AE398" s="36"/>
      <c r="AR398" s="188" t="s">
        <v>137</v>
      </c>
      <c r="AT398" s="188" t="s">
        <v>261</v>
      </c>
      <c r="AU398" s="188" t="s">
        <v>86</v>
      </c>
      <c r="AY398" s="19" t="s">
        <v>259</v>
      </c>
      <c r="BE398" s="189">
        <f>IF(N398="základní",J398,0)</f>
        <v>0</v>
      </c>
      <c r="BF398" s="189">
        <f>IF(N398="snížená",J398,0)</f>
        <v>0</v>
      </c>
      <c r="BG398" s="189">
        <f>IF(N398="zákl. přenesená",J398,0)</f>
        <v>0</v>
      </c>
      <c r="BH398" s="189">
        <f>IF(N398="sníž. přenesená",J398,0)</f>
        <v>0</v>
      </c>
      <c r="BI398" s="189">
        <f>IF(N398="nulová",J398,0)</f>
        <v>0</v>
      </c>
      <c r="BJ398" s="19" t="s">
        <v>84</v>
      </c>
      <c r="BK398" s="189">
        <f>ROUND(I398*H398,2)</f>
        <v>0</v>
      </c>
      <c r="BL398" s="19" t="s">
        <v>137</v>
      </c>
      <c r="BM398" s="188" t="s">
        <v>655</v>
      </c>
    </row>
    <row r="399" spans="1:47" s="2" customFormat="1" ht="19.5">
      <c r="A399" s="36"/>
      <c r="B399" s="37"/>
      <c r="C399" s="38"/>
      <c r="D399" s="190" t="s">
        <v>266</v>
      </c>
      <c r="E399" s="38"/>
      <c r="F399" s="191" t="s">
        <v>656</v>
      </c>
      <c r="G399" s="38"/>
      <c r="H399" s="38"/>
      <c r="I399" s="192"/>
      <c r="J399" s="38"/>
      <c r="K399" s="38"/>
      <c r="L399" s="41"/>
      <c r="M399" s="193"/>
      <c r="N399" s="194"/>
      <c r="O399" s="66"/>
      <c r="P399" s="66"/>
      <c r="Q399" s="66"/>
      <c r="R399" s="66"/>
      <c r="S399" s="66"/>
      <c r="T399" s="67"/>
      <c r="U399" s="36"/>
      <c r="V399" s="36"/>
      <c r="W399" s="36"/>
      <c r="X399" s="36"/>
      <c r="Y399" s="36"/>
      <c r="Z399" s="36"/>
      <c r="AA399" s="36"/>
      <c r="AB399" s="36"/>
      <c r="AC399" s="36"/>
      <c r="AD399" s="36"/>
      <c r="AE399" s="36"/>
      <c r="AT399" s="19" t="s">
        <v>266</v>
      </c>
      <c r="AU399" s="19" t="s">
        <v>86</v>
      </c>
    </row>
    <row r="400" spans="1:47" s="2" customFormat="1" ht="11.25">
      <c r="A400" s="36"/>
      <c r="B400" s="37"/>
      <c r="C400" s="38"/>
      <c r="D400" s="195" t="s">
        <v>268</v>
      </c>
      <c r="E400" s="38"/>
      <c r="F400" s="196" t="s">
        <v>657</v>
      </c>
      <c r="G400" s="38"/>
      <c r="H400" s="38"/>
      <c r="I400" s="192"/>
      <c r="J400" s="38"/>
      <c r="K400" s="38"/>
      <c r="L400" s="41"/>
      <c r="M400" s="193"/>
      <c r="N400" s="194"/>
      <c r="O400" s="66"/>
      <c r="P400" s="66"/>
      <c r="Q400" s="66"/>
      <c r="R400" s="66"/>
      <c r="S400" s="66"/>
      <c r="T400" s="67"/>
      <c r="U400" s="36"/>
      <c r="V400" s="36"/>
      <c r="W400" s="36"/>
      <c r="X400" s="36"/>
      <c r="Y400" s="36"/>
      <c r="Z400" s="36"/>
      <c r="AA400" s="36"/>
      <c r="AB400" s="36"/>
      <c r="AC400" s="36"/>
      <c r="AD400" s="36"/>
      <c r="AE400" s="36"/>
      <c r="AT400" s="19" t="s">
        <v>268</v>
      </c>
      <c r="AU400" s="19" t="s">
        <v>86</v>
      </c>
    </row>
    <row r="401" spans="1:47" s="2" customFormat="1" ht="39">
      <c r="A401" s="36"/>
      <c r="B401" s="37"/>
      <c r="C401" s="38"/>
      <c r="D401" s="190" t="s">
        <v>270</v>
      </c>
      <c r="E401" s="38"/>
      <c r="F401" s="197" t="s">
        <v>627</v>
      </c>
      <c r="G401" s="38"/>
      <c r="H401" s="38"/>
      <c r="I401" s="192"/>
      <c r="J401" s="38"/>
      <c r="K401" s="38"/>
      <c r="L401" s="41"/>
      <c r="M401" s="193"/>
      <c r="N401" s="194"/>
      <c r="O401" s="66"/>
      <c r="P401" s="66"/>
      <c r="Q401" s="66"/>
      <c r="R401" s="66"/>
      <c r="S401" s="66"/>
      <c r="T401" s="67"/>
      <c r="U401" s="36"/>
      <c r="V401" s="36"/>
      <c r="W401" s="36"/>
      <c r="X401" s="36"/>
      <c r="Y401" s="36"/>
      <c r="Z401" s="36"/>
      <c r="AA401" s="36"/>
      <c r="AB401" s="36"/>
      <c r="AC401" s="36"/>
      <c r="AD401" s="36"/>
      <c r="AE401" s="36"/>
      <c r="AT401" s="19" t="s">
        <v>270</v>
      </c>
      <c r="AU401" s="19" t="s">
        <v>86</v>
      </c>
    </row>
    <row r="402" spans="2:51" s="14" customFormat="1" ht="11.25">
      <c r="B402" s="208"/>
      <c r="C402" s="209"/>
      <c r="D402" s="190" t="s">
        <v>272</v>
      </c>
      <c r="E402" s="210" t="s">
        <v>19</v>
      </c>
      <c r="F402" s="211" t="s">
        <v>658</v>
      </c>
      <c r="G402" s="209"/>
      <c r="H402" s="212">
        <v>1083</v>
      </c>
      <c r="I402" s="213"/>
      <c r="J402" s="209"/>
      <c r="K402" s="209"/>
      <c r="L402" s="214"/>
      <c r="M402" s="215"/>
      <c r="N402" s="216"/>
      <c r="O402" s="216"/>
      <c r="P402" s="216"/>
      <c r="Q402" s="216"/>
      <c r="R402" s="216"/>
      <c r="S402" s="216"/>
      <c r="T402" s="217"/>
      <c r="AT402" s="218" t="s">
        <v>272</v>
      </c>
      <c r="AU402" s="218" t="s">
        <v>86</v>
      </c>
      <c r="AV402" s="14" t="s">
        <v>86</v>
      </c>
      <c r="AW402" s="14" t="s">
        <v>37</v>
      </c>
      <c r="AX402" s="14" t="s">
        <v>84</v>
      </c>
      <c r="AY402" s="218" t="s">
        <v>259</v>
      </c>
    </row>
    <row r="403" spans="1:65" s="2" customFormat="1" ht="16.5" customHeight="1">
      <c r="A403" s="36"/>
      <c r="B403" s="37"/>
      <c r="C403" s="177" t="s">
        <v>220</v>
      </c>
      <c r="D403" s="177" t="s">
        <v>261</v>
      </c>
      <c r="E403" s="178" t="s">
        <v>659</v>
      </c>
      <c r="F403" s="179" t="s">
        <v>660</v>
      </c>
      <c r="G403" s="180" t="s">
        <v>114</v>
      </c>
      <c r="H403" s="181">
        <v>190</v>
      </c>
      <c r="I403" s="182"/>
      <c r="J403" s="183">
        <f>ROUND(I403*H403,2)</f>
        <v>0</v>
      </c>
      <c r="K403" s="179" t="s">
        <v>264</v>
      </c>
      <c r="L403" s="41"/>
      <c r="M403" s="184" t="s">
        <v>19</v>
      </c>
      <c r="N403" s="185" t="s">
        <v>47</v>
      </c>
      <c r="O403" s="66"/>
      <c r="P403" s="186">
        <f>O403*H403</f>
        <v>0</v>
      </c>
      <c r="Q403" s="186">
        <v>0</v>
      </c>
      <c r="R403" s="186">
        <f>Q403*H403</f>
        <v>0</v>
      </c>
      <c r="S403" s="186">
        <v>0</v>
      </c>
      <c r="T403" s="187">
        <f>S403*H403</f>
        <v>0</v>
      </c>
      <c r="U403" s="36"/>
      <c r="V403" s="36"/>
      <c r="W403" s="36"/>
      <c r="X403" s="36"/>
      <c r="Y403" s="36"/>
      <c r="Z403" s="36"/>
      <c r="AA403" s="36"/>
      <c r="AB403" s="36"/>
      <c r="AC403" s="36"/>
      <c r="AD403" s="36"/>
      <c r="AE403" s="36"/>
      <c r="AR403" s="188" t="s">
        <v>137</v>
      </c>
      <c r="AT403" s="188" t="s">
        <v>261</v>
      </c>
      <c r="AU403" s="188" t="s">
        <v>86</v>
      </c>
      <c r="AY403" s="19" t="s">
        <v>259</v>
      </c>
      <c r="BE403" s="189">
        <f>IF(N403="základní",J403,0)</f>
        <v>0</v>
      </c>
      <c r="BF403" s="189">
        <f>IF(N403="snížená",J403,0)</f>
        <v>0</v>
      </c>
      <c r="BG403" s="189">
        <f>IF(N403="zákl. přenesená",J403,0)</f>
        <v>0</v>
      </c>
      <c r="BH403" s="189">
        <f>IF(N403="sníž. přenesená",J403,0)</f>
        <v>0</v>
      </c>
      <c r="BI403" s="189">
        <f>IF(N403="nulová",J403,0)</f>
        <v>0</v>
      </c>
      <c r="BJ403" s="19" t="s">
        <v>84</v>
      </c>
      <c r="BK403" s="189">
        <f>ROUND(I403*H403,2)</f>
        <v>0</v>
      </c>
      <c r="BL403" s="19" t="s">
        <v>137</v>
      </c>
      <c r="BM403" s="188" t="s">
        <v>661</v>
      </c>
    </row>
    <row r="404" spans="1:47" s="2" customFormat="1" ht="19.5">
      <c r="A404" s="36"/>
      <c r="B404" s="37"/>
      <c r="C404" s="38"/>
      <c r="D404" s="190" t="s">
        <v>266</v>
      </c>
      <c r="E404" s="38"/>
      <c r="F404" s="191" t="s">
        <v>662</v>
      </c>
      <c r="G404" s="38"/>
      <c r="H404" s="38"/>
      <c r="I404" s="192"/>
      <c r="J404" s="38"/>
      <c r="K404" s="38"/>
      <c r="L404" s="41"/>
      <c r="M404" s="193"/>
      <c r="N404" s="194"/>
      <c r="O404" s="66"/>
      <c r="P404" s="66"/>
      <c r="Q404" s="66"/>
      <c r="R404" s="66"/>
      <c r="S404" s="66"/>
      <c r="T404" s="67"/>
      <c r="U404" s="36"/>
      <c r="V404" s="36"/>
      <c r="W404" s="36"/>
      <c r="X404" s="36"/>
      <c r="Y404" s="36"/>
      <c r="Z404" s="36"/>
      <c r="AA404" s="36"/>
      <c r="AB404" s="36"/>
      <c r="AC404" s="36"/>
      <c r="AD404" s="36"/>
      <c r="AE404" s="36"/>
      <c r="AT404" s="19" t="s">
        <v>266</v>
      </c>
      <c r="AU404" s="19" t="s">
        <v>86</v>
      </c>
    </row>
    <row r="405" spans="1:47" s="2" customFormat="1" ht="11.25">
      <c r="A405" s="36"/>
      <c r="B405" s="37"/>
      <c r="C405" s="38"/>
      <c r="D405" s="195" t="s">
        <v>268</v>
      </c>
      <c r="E405" s="38"/>
      <c r="F405" s="196" t="s">
        <v>663</v>
      </c>
      <c r="G405" s="38"/>
      <c r="H405" s="38"/>
      <c r="I405" s="192"/>
      <c r="J405" s="38"/>
      <c r="K405" s="38"/>
      <c r="L405" s="41"/>
      <c r="M405" s="193"/>
      <c r="N405" s="194"/>
      <c r="O405" s="66"/>
      <c r="P405" s="66"/>
      <c r="Q405" s="66"/>
      <c r="R405" s="66"/>
      <c r="S405" s="66"/>
      <c r="T405" s="67"/>
      <c r="U405" s="36"/>
      <c r="V405" s="36"/>
      <c r="W405" s="36"/>
      <c r="X405" s="36"/>
      <c r="Y405" s="36"/>
      <c r="Z405" s="36"/>
      <c r="AA405" s="36"/>
      <c r="AB405" s="36"/>
      <c r="AC405" s="36"/>
      <c r="AD405" s="36"/>
      <c r="AE405" s="36"/>
      <c r="AT405" s="19" t="s">
        <v>268</v>
      </c>
      <c r="AU405" s="19" t="s">
        <v>86</v>
      </c>
    </row>
    <row r="406" spans="1:47" s="2" customFormat="1" ht="39">
      <c r="A406" s="36"/>
      <c r="B406" s="37"/>
      <c r="C406" s="38"/>
      <c r="D406" s="190" t="s">
        <v>270</v>
      </c>
      <c r="E406" s="38"/>
      <c r="F406" s="197" t="s">
        <v>627</v>
      </c>
      <c r="G406" s="38"/>
      <c r="H406" s="38"/>
      <c r="I406" s="192"/>
      <c r="J406" s="38"/>
      <c r="K406" s="38"/>
      <c r="L406" s="41"/>
      <c r="M406" s="193"/>
      <c r="N406" s="194"/>
      <c r="O406" s="66"/>
      <c r="P406" s="66"/>
      <c r="Q406" s="66"/>
      <c r="R406" s="66"/>
      <c r="S406" s="66"/>
      <c r="T406" s="67"/>
      <c r="U406" s="36"/>
      <c r="V406" s="36"/>
      <c r="W406" s="36"/>
      <c r="X406" s="36"/>
      <c r="Y406" s="36"/>
      <c r="Z406" s="36"/>
      <c r="AA406" s="36"/>
      <c r="AB406" s="36"/>
      <c r="AC406" s="36"/>
      <c r="AD406" s="36"/>
      <c r="AE406" s="36"/>
      <c r="AT406" s="19" t="s">
        <v>270</v>
      </c>
      <c r="AU406" s="19" t="s">
        <v>86</v>
      </c>
    </row>
    <row r="407" spans="2:51" s="14" customFormat="1" ht="11.25">
      <c r="B407" s="208"/>
      <c r="C407" s="209"/>
      <c r="D407" s="190" t="s">
        <v>272</v>
      </c>
      <c r="E407" s="210" t="s">
        <v>19</v>
      </c>
      <c r="F407" s="211" t="s">
        <v>664</v>
      </c>
      <c r="G407" s="209"/>
      <c r="H407" s="212">
        <v>190</v>
      </c>
      <c r="I407" s="213"/>
      <c r="J407" s="209"/>
      <c r="K407" s="209"/>
      <c r="L407" s="214"/>
      <c r="M407" s="215"/>
      <c r="N407" s="216"/>
      <c r="O407" s="216"/>
      <c r="P407" s="216"/>
      <c r="Q407" s="216"/>
      <c r="R407" s="216"/>
      <c r="S407" s="216"/>
      <c r="T407" s="217"/>
      <c r="AT407" s="218" t="s">
        <v>272</v>
      </c>
      <c r="AU407" s="218" t="s">
        <v>86</v>
      </c>
      <c r="AV407" s="14" t="s">
        <v>86</v>
      </c>
      <c r="AW407" s="14" t="s">
        <v>37</v>
      </c>
      <c r="AX407" s="14" t="s">
        <v>84</v>
      </c>
      <c r="AY407" s="218" t="s">
        <v>259</v>
      </c>
    </row>
    <row r="408" spans="1:65" s="2" customFormat="1" ht="16.5" customHeight="1">
      <c r="A408" s="36"/>
      <c r="B408" s="37"/>
      <c r="C408" s="177" t="s">
        <v>665</v>
      </c>
      <c r="D408" s="177" t="s">
        <v>261</v>
      </c>
      <c r="E408" s="178" t="s">
        <v>666</v>
      </c>
      <c r="F408" s="179" t="s">
        <v>667</v>
      </c>
      <c r="G408" s="180" t="s">
        <v>114</v>
      </c>
      <c r="H408" s="181">
        <v>38</v>
      </c>
      <c r="I408" s="182"/>
      <c r="J408" s="183">
        <f>ROUND(I408*H408,2)</f>
        <v>0</v>
      </c>
      <c r="K408" s="179" t="s">
        <v>264</v>
      </c>
      <c r="L408" s="41"/>
      <c r="M408" s="184" t="s">
        <v>19</v>
      </c>
      <c r="N408" s="185" t="s">
        <v>47</v>
      </c>
      <c r="O408" s="66"/>
      <c r="P408" s="186">
        <f>O408*H408</f>
        <v>0</v>
      </c>
      <c r="Q408" s="186">
        <v>0</v>
      </c>
      <c r="R408" s="186">
        <f>Q408*H408</f>
        <v>0</v>
      </c>
      <c r="S408" s="186">
        <v>0</v>
      </c>
      <c r="T408" s="187">
        <f>S408*H408</f>
        <v>0</v>
      </c>
      <c r="U408" s="36"/>
      <c r="V408" s="36"/>
      <c r="W408" s="36"/>
      <c r="X408" s="36"/>
      <c r="Y408" s="36"/>
      <c r="Z408" s="36"/>
      <c r="AA408" s="36"/>
      <c r="AB408" s="36"/>
      <c r="AC408" s="36"/>
      <c r="AD408" s="36"/>
      <c r="AE408" s="36"/>
      <c r="AR408" s="188" t="s">
        <v>137</v>
      </c>
      <c r="AT408" s="188" t="s">
        <v>261</v>
      </c>
      <c r="AU408" s="188" t="s">
        <v>86</v>
      </c>
      <c r="AY408" s="19" t="s">
        <v>259</v>
      </c>
      <c r="BE408" s="189">
        <f>IF(N408="základní",J408,0)</f>
        <v>0</v>
      </c>
      <c r="BF408" s="189">
        <f>IF(N408="snížená",J408,0)</f>
        <v>0</v>
      </c>
      <c r="BG408" s="189">
        <f>IF(N408="zákl. přenesená",J408,0)</f>
        <v>0</v>
      </c>
      <c r="BH408" s="189">
        <f>IF(N408="sníž. přenesená",J408,0)</f>
        <v>0</v>
      </c>
      <c r="BI408" s="189">
        <f>IF(N408="nulová",J408,0)</f>
        <v>0</v>
      </c>
      <c r="BJ408" s="19" t="s">
        <v>84</v>
      </c>
      <c r="BK408" s="189">
        <f>ROUND(I408*H408,2)</f>
        <v>0</v>
      </c>
      <c r="BL408" s="19" t="s">
        <v>137</v>
      </c>
      <c r="BM408" s="188" t="s">
        <v>668</v>
      </c>
    </row>
    <row r="409" spans="1:47" s="2" customFormat="1" ht="19.5">
      <c r="A409" s="36"/>
      <c r="B409" s="37"/>
      <c r="C409" s="38"/>
      <c r="D409" s="190" t="s">
        <v>266</v>
      </c>
      <c r="E409" s="38"/>
      <c r="F409" s="191" t="s">
        <v>669</v>
      </c>
      <c r="G409" s="38"/>
      <c r="H409" s="38"/>
      <c r="I409" s="192"/>
      <c r="J409" s="38"/>
      <c r="K409" s="38"/>
      <c r="L409" s="41"/>
      <c r="M409" s="193"/>
      <c r="N409" s="194"/>
      <c r="O409" s="66"/>
      <c r="P409" s="66"/>
      <c r="Q409" s="66"/>
      <c r="R409" s="66"/>
      <c r="S409" s="66"/>
      <c r="T409" s="67"/>
      <c r="U409" s="36"/>
      <c r="V409" s="36"/>
      <c r="W409" s="36"/>
      <c r="X409" s="36"/>
      <c r="Y409" s="36"/>
      <c r="Z409" s="36"/>
      <c r="AA409" s="36"/>
      <c r="AB409" s="36"/>
      <c r="AC409" s="36"/>
      <c r="AD409" s="36"/>
      <c r="AE409" s="36"/>
      <c r="AT409" s="19" t="s">
        <v>266</v>
      </c>
      <c r="AU409" s="19" t="s">
        <v>86</v>
      </c>
    </row>
    <row r="410" spans="1:47" s="2" customFormat="1" ht="11.25">
      <c r="A410" s="36"/>
      <c r="B410" s="37"/>
      <c r="C410" s="38"/>
      <c r="D410" s="195" t="s">
        <v>268</v>
      </c>
      <c r="E410" s="38"/>
      <c r="F410" s="196" t="s">
        <v>670</v>
      </c>
      <c r="G410" s="38"/>
      <c r="H410" s="38"/>
      <c r="I410" s="192"/>
      <c r="J410" s="38"/>
      <c r="K410" s="38"/>
      <c r="L410" s="41"/>
      <c r="M410" s="193"/>
      <c r="N410" s="194"/>
      <c r="O410" s="66"/>
      <c r="P410" s="66"/>
      <c r="Q410" s="66"/>
      <c r="R410" s="66"/>
      <c r="S410" s="66"/>
      <c r="T410" s="67"/>
      <c r="U410" s="36"/>
      <c r="V410" s="36"/>
      <c r="W410" s="36"/>
      <c r="X410" s="36"/>
      <c r="Y410" s="36"/>
      <c r="Z410" s="36"/>
      <c r="AA410" s="36"/>
      <c r="AB410" s="36"/>
      <c r="AC410" s="36"/>
      <c r="AD410" s="36"/>
      <c r="AE410" s="36"/>
      <c r="AT410" s="19" t="s">
        <v>268</v>
      </c>
      <c r="AU410" s="19" t="s">
        <v>86</v>
      </c>
    </row>
    <row r="411" spans="1:47" s="2" customFormat="1" ht="39">
      <c r="A411" s="36"/>
      <c r="B411" s="37"/>
      <c r="C411" s="38"/>
      <c r="D411" s="190" t="s">
        <v>270</v>
      </c>
      <c r="E411" s="38"/>
      <c r="F411" s="197" t="s">
        <v>627</v>
      </c>
      <c r="G411" s="38"/>
      <c r="H411" s="38"/>
      <c r="I411" s="192"/>
      <c r="J411" s="38"/>
      <c r="K411" s="38"/>
      <c r="L411" s="41"/>
      <c r="M411" s="193"/>
      <c r="N411" s="194"/>
      <c r="O411" s="66"/>
      <c r="P411" s="66"/>
      <c r="Q411" s="66"/>
      <c r="R411" s="66"/>
      <c r="S411" s="66"/>
      <c r="T411" s="67"/>
      <c r="U411" s="36"/>
      <c r="V411" s="36"/>
      <c r="W411" s="36"/>
      <c r="X411" s="36"/>
      <c r="Y411" s="36"/>
      <c r="Z411" s="36"/>
      <c r="AA411" s="36"/>
      <c r="AB411" s="36"/>
      <c r="AC411" s="36"/>
      <c r="AD411" s="36"/>
      <c r="AE411" s="36"/>
      <c r="AT411" s="19" t="s">
        <v>270</v>
      </c>
      <c r="AU411" s="19" t="s">
        <v>86</v>
      </c>
    </row>
    <row r="412" spans="2:51" s="14" customFormat="1" ht="11.25">
      <c r="B412" s="208"/>
      <c r="C412" s="209"/>
      <c r="D412" s="190" t="s">
        <v>272</v>
      </c>
      <c r="E412" s="210" t="s">
        <v>19</v>
      </c>
      <c r="F412" s="211" t="s">
        <v>671</v>
      </c>
      <c r="G412" s="209"/>
      <c r="H412" s="212">
        <v>38</v>
      </c>
      <c r="I412" s="213"/>
      <c r="J412" s="209"/>
      <c r="K412" s="209"/>
      <c r="L412" s="214"/>
      <c r="M412" s="215"/>
      <c r="N412" s="216"/>
      <c r="O412" s="216"/>
      <c r="P412" s="216"/>
      <c r="Q412" s="216"/>
      <c r="R412" s="216"/>
      <c r="S412" s="216"/>
      <c r="T412" s="217"/>
      <c r="AT412" s="218" t="s">
        <v>272</v>
      </c>
      <c r="AU412" s="218" t="s">
        <v>86</v>
      </c>
      <c r="AV412" s="14" t="s">
        <v>86</v>
      </c>
      <c r="AW412" s="14" t="s">
        <v>37</v>
      </c>
      <c r="AX412" s="14" t="s">
        <v>84</v>
      </c>
      <c r="AY412" s="218" t="s">
        <v>259</v>
      </c>
    </row>
    <row r="413" spans="1:65" s="2" customFormat="1" ht="16.5" customHeight="1">
      <c r="A413" s="36"/>
      <c r="B413" s="37"/>
      <c r="C413" s="177" t="s">
        <v>672</v>
      </c>
      <c r="D413" s="177" t="s">
        <v>261</v>
      </c>
      <c r="E413" s="178" t="s">
        <v>673</v>
      </c>
      <c r="F413" s="179" t="s">
        <v>674</v>
      </c>
      <c r="G413" s="180" t="s">
        <v>114</v>
      </c>
      <c r="H413" s="181">
        <v>57</v>
      </c>
      <c r="I413" s="182"/>
      <c r="J413" s="183">
        <f>ROUND(I413*H413,2)</f>
        <v>0</v>
      </c>
      <c r="K413" s="179" t="s">
        <v>264</v>
      </c>
      <c r="L413" s="41"/>
      <c r="M413" s="184" t="s">
        <v>19</v>
      </c>
      <c r="N413" s="185" t="s">
        <v>47</v>
      </c>
      <c r="O413" s="66"/>
      <c r="P413" s="186">
        <f>O413*H413</f>
        <v>0</v>
      </c>
      <c r="Q413" s="186">
        <v>0</v>
      </c>
      <c r="R413" s="186">
        <f>Q413*H413</f>
        <v>0</v>
      </c>
      <c r="S413" s="186">
        <v>0</v>
      </c>
      <c r="T413" s="187">
        <f>S413*H413</f>
        <v>0</v>
      </c>
      <c r="U413" s="36"/>
      <c r="V413" s="36"/>
      <c r="W413" s="36"/>
      <c r="X413" s="36"/>
      <c r="Y413" s="36"/>
      <c r="Z413" s="36"/>
      <c r="AA413" s="36"/>
      <c r="AB413" s="36"/>
      <c r="AC413" s="36"/>
      <c r="AD413" s="36"/>
      <c r="AE413" s="36"/>
      <c r="AR413" s="188" t="s">
        <v>137</v>
      </c>
      <c r="AT413" s="188" t="s">
        <v>261</v>
      </c>
      <c r="AU413" s="188" t="s">
        <v>86</v>
      </c>
      <c r="AY413" s="19" t="s">
        <v>259</v>
      </c>
      <c r="BE413" s="189">
        <f>IF(N413="základní",J413,0)</f>
        <v>0</v>
      </c>
      <c r="BF413" s="189">
        <f>IF(N413="snížená",J413,0)</f>
        <v>0</v>
      </c>
      <c r="BG413" s="189">
        <f>IF(N413="zákl. přenesená",J413,0)</f>
        <v>0</v>
      </c>
      <c r="BH413" s="189">
        <f>IF(N413="sníž. přenesená",J413,0)</f>
        <v>0</v>
      </c>
      <c r="BI413" s="189">
        <f>IF(N413="nulová",J413,0)</f>
        <v>0</v>
      </c>
      <c r="BJ413" s="19" t="s">
        <v>84</v>
      </c>
      <c r="BK413" s="189">
        <f>ROUND(I413*H413,2)</f>
        <v>0</v>
      </c>
      <c r="BL413" s="19" t="s">
        <v>137</v>
      </c>
      <c r="BM413" s="188" t="s">
        <v>675</v>
      </c>
    </row>
    <row r="414" spans="1:47" s="2" customFormat="1" ht="19.5">
      <c r="A414" s="36"/>
      <c r="B414" s="37"/>
      <c r="C414" s="38"/>
      <c r="D414" s="190" t="s">
        <v>266</v>
      </c>
      <c r="E414" s="38"/>
      <c r="F414" s="191" t="s">
        <v>676</v>
      </c>
      <c r="G414" s="38"/>
      <c r="H414" s="38"/>
      <c r="I414" s="192"/>
      <c r="J414" s="38"/>
      <c r="K414" s="38"/>
      <c r="L414" s="41"/>
      <c r="M414" s="193"/>
      <c r="N414" s="194"/>
      <c r="O414" s="66"/>
      <c r="P414" s="66"/>
      <c r="Q414" s="66"/>
      <c r="R414" s="66"/>
      <c r="S414" s="66"/>
      <c r="T414" s="67"/>
      <c r="U414" s="36"/>
      <c r="V414" s="36"/>
      <c r="W414" s="36"/>
      <c r="X414" s="36"/>
      <c r="Y414" s="36"/>
      <c r="Z414" s="36"/>
      <c r="AA414" s="36"/>
      <c r="AB414" s="36"/>
      <c r="AC414" s="36"/>
      <c r="AD414" s="36"/>
      <c r="AE414" s="36"/>
      <c r="AT414" s="19" t="s">
        <v>266</v>
      </c>
      <c r="AU414" s="19" t="s">
        <v>86</v>
      </c>
    </row>
    <row r="415" spans="1:47" s="2" customFormat="1" ht="11.25">
      <c r="A415" s="36"/>
      <c r="B415" s="37"/>
      <c r="C415" s="38"/>
      <c r="D415" s="195" t="s">
        <v>268</v>
      </c>
      <c r="E415" s="38"/>
      <c r="F415" s="196" t="s">
        <v>677</v>
      </c>
      <c r="G415" s="38"/>
      <c r="H415" s="38"/>
      <c r="I415" s="192"/>
      <c r="J415" s="38"/>
      <c r="K415" s="38"/>
      <c r="L415" s="41"/>
      <c r="M415" s="193"/>
      <c r="N415" s="194"/>
      <c r="O415" s="66"/>
      <c r="P415" s="66"/>
      <c r="Q415" s="66"/>
      <c r="R415" s="66"/>
      <c r="S415" s="66"/>
      <c r="T415" s="67"/>
      <c r="U415" s="36"/>
      <c r="V415" s="36"/>
      <c r="W415" s="36"/>
      <c r="X415" s="36"/>
      <c r="Y415" s="36"/>
      <c r="Z415" s="36"/>
      <c r="AA415" s="36"/>
      <c r="AB415" s="36"/>
      <c r="AC415" s="36"/>
      <c r="AD415" s="36"/>
      <c r="AE415" s="36"/>
      <c r="AT415" s="19" t="s">
        <v>268</v>
      </c>
      <c r="AU415" s="19" t="s">
        <v>86</v>
      </c>
    </row>
    <row r="416" spans="1:47" s="2" customFormat="1" ht="39">
      <c r="A416" s="36"/>
      <c r="B416" s="37"/>
      <c r="C416" s="38"/>
      <c r="D416" s="190" t="s">
        <v>270</v>
      </c>
      <c r="E416" s="38"/>
      <c r="F416" s="197" t="s">
        <v>627</v>
      </c>
      <c r="G416" s="38"/>
      <c r="H416" s="38"/>
      <c r="I416" s="192"/>
      <c r="J416" s="38"/>
      <c r="K416" s="38"/>
      <c r="L416" s="41"/>
      <c r="M416" s="193"/>
      <c r="N416" s="194"/>
      <c r="O416" s="66"/>
      <c r="P416" s="66"/>
      <c r="Q416" s="66"/>
      <c r="R416" s="66"/>
      <c r="S416" s="66"/>
      <c r="T416" s="67"/>
      <c r="U416" s="36"/>
      <c r="V416" s="36"/>
      <c r="W416" s="36"/>
      <c r="X416" s="36"/>
      <c r="Y416" s="36"/>
      <c r="Z416" s="36"/>
      <c r="AA416" s="36"/>
      <c r="AB416" s="36"/>
      <c r="AC416" s="36"/>
      <c r="AD416" s="36"/>
      <c r="AE416" s="36"/>
      <c r="AT416" s="19" t="s">
        <v>270</v>
      </c>
      <c r="AU416" s="19" t="s">
        <v>86</v>
      </c>
    </row>
    <row r="417" spans="2:51" s="14" customFormat="1" ht="11.25">
      <c r="B417" s="208"/>
      <c r="C417" s="209"/>
      <c r="D417" s="190" t="s">
        <v>272</v>
      </c>
      <c r="E417" s="210" t="s">
        <v>19</v>
      </c>
      <c r="F417" s="211" t="s">
        <v>678</v>
      </c>
      <c r="G417" s="209"/>
      <c r="H417" s="212">
        <v>57</v>
      </c>
      <c r="I417" s="213"/>
      <c r="J417" s="209"/>
      <c r="K417" s="209"/>
      <c r="L417" s="214"/>
      <c r="M417" s="215"/>
      <c r="N417" s="216"/>
      <c r="O417" s="216"/>
      <c r="P417" s="216"/>
      <c r="Q417" s="216"/>
      <c r="R417" s="216"/>
      <c r="S417" s="216"/>
      <c r="T417" s="217"/>
      <c r="AT417" s="218" t="s">
        <v>272</v>
      </c>
      <c r="AU417" s="218" t="s">
        <v>86</v>
      </c>
      <c r="AV417" s="14" t="s">
        <v>86</v>
      </c>
      <c r="AW417" s="14" t="s">
        <v>37</v>
      </c>
      <c r="AX417" s="14" t="s">
        <v>84</v>
      </c>
      <c r="AY417" s="218" t="s">
        <v>259</v>
      </c>
    </row>
    <row r="418" spans="1:65" s="2" customFormat="1" ht="16.5" customHeight="1">
      <c r="A418" s="36"/>
      <c r="B418" s="37"/>
      <c r="C418" s="177" t="s">
        <v>679</v>
      </c>
      <c r="D418" s="177" t="s">
        <v>261</v>
      </c>
      <c r="E418" s="178" t="s">
        <v>680</v>
      </c>
      <c r="F418" s="179" t="s">
        <v>681</v>
      </c>
      <c r="G418" s="180" t="s">
        <v>114</v>
      </c>
      <c r="H418" s="181">
        <v>19</v>
      </c>
      <c r="I418" s="182"/>
      <c r="J418" s="183">
        <f>ROUND(I418*H418,2)</f>
        <v>0</v>
      </c>
      <c r="K418" s="179" t="s">
        <v>264</v>
      </c>
      <c r="L418" s="41"/>
      <c r="M418" s="184" t="s">
        <v>19</v>
      </c>
      <c r="N418" s="185" t="s">
        <v>47</v>
      </c>
      <c r="O418" s="66"/>
      <c r="P418" s="186">
        <f>O418*H418</f>
        <v>0</v>
      </c>
      <c r="Q418" s="186">
        <v>0</v>
      </c>
      <c r="R418" s="186">
        <f>Q418*H418</f>
        <v>0</v>
      </c>
      <c r="S418" s="186">
        <v>0</v>
      </c>
      <c r="T418" s="187">
        <f>S418*H418</f>
        <v>0</v>
      </c>
      <c r="U418" s="36"/>
      <c r="V418" s="36"/>
      <c r="W418" s="36"/>
      <c r="X418" s="36"/>
      <c r="Y418" s="36"/>
      <c r="Z418" s="36"/>
      <c r="AA418" s="36"/>
      <c r="AB418" s="36"/>
      <c r="AC418" s="36"/>
      <c r="AD418" s="36"/>
      <c r="AE418" s="36"/>
      <c r="AR418" s="188" t="s">
        <v>137</v>
      </c>
      <c r="AT418" s="188" t="s">
        <v>261</v>
      </c>
      <c r="AU418" s="188" t="s">
        <v>86</v>
      </c>
      <c r="AY418" s="19" t="s">
        <v>259</v>
      </c>
      <c r="BE418" s="189">
        <f>IF(N418="základní",J418,0)</f>
        <v>0</v>
      </c>
      <c r="BF418" s="189">
        <f>IF(N418="snížená",J418,0)</f>
        <v>0</v>
      </c>
      <c r="BG418" s="189">
        <f>IF(N418="zákl. přenesená",J418,0)</f>
        <v>0</v>
      </c>
      <c r="BH418" s="189">
        <f>IF(N418="sníž. přenesená",J418,0)</f>
        <v>0</v>
      </c>
      <c r="BI418" s="189">
        <f>IF(N418="nulová",J418,0)</f>
        <v>0</v>
      </c>
      <c r="BJ418" s="19" t="s">
        <v>84</v>
      </c>
      <c r="BK418" s="189">
        <f>ROUND(I418*H418,2)</f>
        <v>0</v>
      </c>
      <c r="BL418" s="19" t="s">
        <v>137</v>
      </c>
      <c r="BM418" s="188" t="s">
        <v>682</v>
      </c>
    </row>
    <row r="419" spans="1:47" s="2" customFormat="1" ht="19.5">
      <c r="A419" s="36"/>
      <c r="B419" s="37"/>
      <c r="C419" s="38"/>
      <c r="D419" s="190" t="s">
        <v>266</v>
      </c>
      <c r="E419" s="38"/>
      <c r="F419" s="191" t="s">
        <v>683</v>
      </c>
      <c r="G419" s="38"/>
      <c r="H419" s="38"/>
      <c r="I419" s="192"/>
      <c r="J419" s="38"/>
      <c r="K419" s="38"/>
      <c r="L419" s="41"/>
      <c r="M419" s="193"/>
      <c r="N419" s="194"/>
      <c r="O419" s="66"/>
      <c r="P419" s="66"/>
      <c r="Q419" s="66"/>
      <c r="R419" s="66"/>
      <c r="S419" s="66"/>
      <c r="T419" s="67"/>
      <c r="U419" s="36"/>
      <c r="V419" s="36"/>
      <c r="W419" s="36"/>
      <c r="X419" s="36"/>
      <c r="Y419" s="36"/>
      <c r="Z419" s="36"/>
      <c r="AA419" s="36"/>
      <c r="AB419" s="36"/>
      <c r="AC419" s="36"/>
      <c r="AD419" s="36"/>
      <c r="AE419" s="36"/>
      <c r="AT419" s="19" t="s">
        <v>266</v>
      </c>
      <c r="AU419" s="19" t="s">
        <v>86</v>
      </c>
    </row>
    <row r="420" spans="1:47" s="2" customFormat="1" ht="11.25">
      <c r="A420" s="36"/>
      <c r="B420" s="37"/>
      <c r="C420" s="38"/>
      <c r="D420" s="195" t="s">
        <v>268</v>
      </c>
      <c r="E420" s="38"/>
      <c r="F420" s="196" t="s">
        <v>684</v>
      </c>
      <c r="G420" s="38"/>
      <c r="H420" s="38"/>
      <c r="I420" s="192"/>
      <c r="J420" s="38"/>
      <c r="K420" s="38"/>
      <c r="L420" s="41"/>
      <c r="M420" s="193"/>
      <c r="N420" s="194"/>
      <c r="O420" s="66"/>
      <c r="P420" s="66"/>
      <c r="Q420" s="66"/>
      <c r="R420" s="66"/>
      <c r="S420" s="66"/>
      <c r="T420" s="67"/>
      <c r="U420" s="36"/>
      <c r="V420" s="36"/>
      <c r="W420" s="36"/>
      <c r="X420" s="36"/>
      <c r="Y420" s="36"/>
      <c r="Z420" s="36"/>
      <c r="AA420" s="36"/>
      <c r="AB420" s="36"/>
      <c r="AC420" s="36"/>
      <c r="AD420" s="36"/>
      <c r="AE420" s="36"/>
      <c r="AT420" s="19" t="s">
        <v>268</v>
      </c>
      <c r="AU420" s="19" t="s">
        <v>86</v>
      </c>
    </row>
    <row r="421" spans="1:47" s="2" customFormat="1" ht="39">
      <c r="A421" s="36"/>
      <c r="B421" s="37"/>
      <c r="C421" s="38"/>
      <c r="D421" s="190" t="s">
        <v>270</v>
      </c>
      <c r="E421" s="38"/>
      <c r="F421" s="197" t="s">
        <v>627</v>
      </c>
      <c r="G421" s="38"/>
      <c r="H421" s="38"/>
      <c r="I421" s="192"/>
      <c r="J421" s="38"/>
      <c r="K421" s="38"/>
      <c r="L421" s="41"/>
      <c r="M421" s="193"/>
      <c r="N421" s="194"/>
      <c r="O421" s="66"/>
      <c r="P421" s="66"/>
      <c r="Q421" s="66"/>
      <c r="R421" s="66"/>
      <c r="S421" s="66"/>
      <c r="T421" s="67"/>
      <c r="U421" s="36"/>
      <c r="V421" s="36"/>
      <c r="W421" s="36"/>
      <c r="X421" s="36"/>
      <c r="Y421" s="36"/>
      <c r="Z421" s="36"/>
      <c r="AA421" s="36"/>
      <c r="AB421" s="36"/>
      <c r="AC421" s="36"/>
      <c r="AD421" s="36"/>
      <c r="AE421" s="36"/>
      <c r="AT421" s="19" t="s">
        <v>270</v>
      </c>
      <c r="AU421" s="19" t="s">
        <v>86</v>
      </c>
    </row>
    <row r="422" spans="2:51" s="14" customFormat="1" ht="11.25">
      <c r="B422" s="208"/>
      <c r="C422" s="209"/>
      <c r="D422" s="190" t="s">
        <v>272</v>
      </c>
      <c r="E422" s="210" t="s">
        <v>19</v>
      </c>
      <c r="F422" s="211" t="s">
        <v>685</v>
      </c>
      <c r="G422" s="209"/>
      <c r="H422" s="212">
        <v>19</v>
      </c>
      <c r="I422" s="213"/>
      <c r="J422" s="209"/>
      <c r="K422" s="209"/>
      <c r="L422" s="214"/>
      <c r="M422" s="215"/>
      <c r="N422" s="216"/>
      <c r="O422" s="216"/>
      <c r="P422" s="216"/>
      <c r="Q422" s="216"/>
      <c r="R422" s="216"/>
      <c r="S422" s="216"/>
      <c r="T422" s="217"/>
      <c r="AT422" s="218" t="s">
        <v>272</v>
      </c>
      <c r="AU422" s="218" t="s">
        <v>86</v>
      </c>
      <c r="AV422" s="14" t="s">
        <v>86</v>
      </c>
      <c r="AW422" s="14" t="s">
        <v>37</v>
      </c>
      <c r="AX422" s="14" t="s">
        <v>84</v>
      </c>
      <c r="AY422" s="218" t="s">
        <v>259</v>
      </c>
    </row>
    <row r="423" spans="1:65" s="2" customFormat="1" ht="16.5" customHeight="1">
      <c r="A423" s="36"/>
      <c r="B423" s="37"/>
      <c r="C423" s="177" t="s">
        <v>686</v>
      </c>
      <c r="D423" s="177" t="s">
        <v>261</v>
      </c>
      <c r="E423" s="178" t="s">
        <v>687</v>
      </c>
      <c r="F423" s="179" t="s">
        <v>688</v>
      </c>
      <c r="G423" s="180" t="s">
        <v>498</v>
      </c>
      <c r="H423" s="181">
        <v>1</v>
      </c>
      <c r="I423" s="182"/>
      <c r="J423" s="183">
        <f>ROUND(I423*H423,2)</f>
        <v>0</v>
      </c>
      <c r="K423" s="179" t="s">
        <v>19</v>
      </c>
      <c r="L423" s="41"/>
      <c r="M423" s="184" t="s">
        <v>19</v>
      </c>
      <c r="N423" s="185" t="s">
        <v>47</v>
      </c>
      <c r="O423" s="66"/>
      <c r="P423" s="186">
        <f>O423*H423</f>
        <v>0</v>
      </c>
      <c r="Q423" s="186">
        <v>0</v>
      </c>
      <c r="R423" s="186">
        <f>Q423*H423</f>
        <v>0</v>
      </c>
      <c r="S423" s="186">
        <v>0</v>
      </c>
      <c r="T423" s="187">
        <f>S423*H423</f>
        <v>0</v>
      </c>
      <c r="U423" s="36"/>
      <c r="V423" s="36"/>
      <c r="W423" s="36"/>
      <c r="X423" s="36"/>
      <c r="Y423" s="36"/>
      <c r="Z423" s="36"/>
      <c r="AA423" s="36"/>
      <c r="AB423" s="36"/>
      <c r="AC423" s="36"/>
      <c r="AD423" s="36"/>
      <c r="AE423" s="36"/>
      <c r="AR423" s="188" t="s">
        <v>137</v>
      </c>
      <c r="AT423" s="188" t="s">
        <v>261</v>
      </c>
      <c r="AU423" s="188" t="s">
        <v>86</v>
      </c>
      <c r="AY423" s="19" t="s">
        <v>259</v>
      </c>
      <c r="BE423" s="189">
        <f>IF(N423="základní",J423,0)</f>
        <v>0</v>
      </c>
      <c r="BF423" s="189">
        <f>IF(N423="snížená",J423,0)</f>
        <v>0</v>
      </c>
      <c r="BG423" s="189">
        <f>IF(N423="zákl. přenesená",J423,0)</f>
        <v>0</v>
      </c>
      <c r="BH423" s="189">
        <f>IF(N423="sníž. přenesená",J423,0)</f>
        <v>0</v>
      </c>
      <c r="BI423" s="189">
        <f>IF(N423="nulová",J423,0)</f>
        <v>0</v>
      </c>
      <c r="BJ423" s="19" t="s">
        <v>84</v>
      </c>
      <c r="BK423" s="189">
        <f>ROUND(I423*H423,2)</f>
        <v>0</v>
      </c>
      <c r="BL423" s="19" t="s">
        <v>137</v>
      </c>
      <c r="BM423" s="188" t="s">
        <v>689</v>
      </c>
    </row>
    <row r="424" spans="1:47" s="2" customFormat="1" ht="11.25">
      <c r="A424" s="36"/>
      <c r="B424" s="37"/>
      <c r="C424" s="38"/>
      <c r="D424" s="190" t="s">
        <v>266</v>
      </c>
      <c r="E424" s="38"/>
      <c r="F424" s="191" t="s">
        <v>690</v>
      </c>
      <c r="G424" s="38"/>
      <c r="H424" s="38"/>
      <c r="I424" s="192"/>
      <c r="J424" s="38"/>
      <c r="K424" s="38"/>
      <c r="L424" s="41"/>
      <c r="M424" s="193"/>
      <c r="N424" s="194"/>
      <c r="O424" s="66"/>
      <c r="P424" s="66"/>
      <c r="Q424" s="66"/>
      <c r="R424" s="66"/>
      <c r="S424" s="66"/>
      <c r="T424" s="67"/>
      <c r="U424" s="36"/>
      <c r="V424" s="36"/>
      <c r="W424" s="36"/>
      <c r="X424" s="36"/>
      <c r="Y424" s="36"/>
      <c r="Z424" s="36"/>
      <c r="AA424" s="36"/>
      <c r="AB424" s="36"/>
      <c r="AC424" s="36"/>
      <c r="AD424" s="36"/>
      <c r="AE424" s="36"/>
      <c r="AT424" s="19" t="s">
        <v>266</v>
      </c>
      <c r="AU424" s="19" t="s">
        <v>86</v>
      </c>
    </row>
    <row r="425" spans="1:65" s="2" customFormat="1" ht="21.75" customHeight="1">
      <c r="A425" s="36"/>
      <c r="B425" s="37"/>
      <c r="C425" s="177" t="s">
        <v>185</v>
      </c>
      <c r="D425" s="177" t="s">
        <v>261</v>
      </c>
      <c r="E425" s="178" t="s">
        <v>691</v>
      </c>
      <c r="F425" s="179" t="s">
        <v>692</v>
      </c>
      <c r="G425" s="180" t="s">
        <v>92</v>
      </c>
      <c r="H425" s="181">
        <v>740.495</v>
      </c>
      <c r="I425" s="182"/>
      <c r="J425" s="183">
        <f>ROUND(I425*H425,2)</f>
        <v>0</v>
      </c>
      <c r="K425" s="179" t="s">
        <v>264</v>
      </c>
      <c r="L425" s="41"/>
      <c r="M425" s="184" t="s">
        <v>19</v>
      </c>
      <c r="N425" s="185" t="s">
        <v>47</v>
      </c>
      <c r="O425" s="66"/>
      <c r="P425" s="186">
        <f>O425*H425</f>
        <v>0</v>
      </c>
      <c r="Q425" s="186">
        <v>0</v>
      </c>
      <c r="R425" s="186">
        <f>Q425*H425</f>
        <v>0</v>
      </c>
      <c r="S425" s="186">
        <v>0</v>
      </c>
      <c r="T425" s="187">
        <f>S425*H425</f>
        <v>0</v>
      </c>
      <c r="U425" s="36"/>
      <c r="V425" s="36"/>
      <c r="W425" s="36"/>
      <c r="X425" s="36"/>
      <c r="Y425" s="36"/>
      <c r="Z425" s="36"/>
      <c r="AA425" s="36"/>
      <c r="AB425" s="36"/>
      <c r="AC425" s="36"/>
      <c r="AD425" s="36"/>
      <c r="AE425" s="36"/>
      <c r="AR425" s="188" t="s">
        <v>137</v>
      </c>
      <c r="AT425" s="188" t="s">
        <v>261</v>
      </c>
      <c r="AU425" s="188" t="s">
        <v>86</v>
      </c>
      <c r="AY425" s="19" t="s">
        <v>259</v>
      </c>
      <c r="BE425" s="189">
        <f>IF(N425="základní",J425,0)</f>
        <v>0</v>
      </c>
      <c r="BF425" s="189">
        <f>IF(N425="snížená",J425,0)</f>
        <v>0</v>
      </c>
      <c r="BG425" s="189">
        <f>IF(N425="zákl. přenesená",J425,0)</f>
        <v>0</v>
      </c>
      <c r="BH425" s="189">
        <f>IF(N425="sníž. přenesená",J425,0)</f>
        <v>0</v>
      </c>
      <c r="BI425" s="189">
        <f>IF(N425="nulová",J425,0)</f>
        <v>0</v>
      </c>
      <c r="BJ425" s="19" t="s">
        <v>84</v>
      </c>
      <c r="BK425" s="189">
        <f>ROUND(I425*H425,2)</f>
        <v>0</v>
      </c>
      <c r="BL425" s="19" t="s">
        <v>137</v>
      </c>
      <c r="BM425" s="188" t="s">
        <v>693</v>
      </c>
    </row>
    <row r="426" spans="1:47" s="2" customFormat="1" ht="19.5">
      <c r="A426" s="36"/>
      <c r="B426" s="37"/>
      <c r="C426" s="38"/>
      <c r="D426" s="190" t="s">
        <v>266</v>
      </c>
      <c r="E426" s="38"/>
      <c r="F426" s="191" t="s">
        <v>694</v>
      </c>
      <c r="G426" s="38"/>
      <c r="H426" s="38"/>
      <c r="I426" s="192"/>
      <c r="J426" s="38"/>
      <c r="K426" s="38"/>
      <c r="L426" s="41"/>
      <c r="M426" s="193"/>
      <c r="N426" s="194"/>
      <c r="O426" s="66"/>
      <c r="P426" s="66"/>
      <c r="Q426" s="66"/>
      <c r="R426" s="66"/>
      <c r="S426" s="66"/>
      <c r="T426" s="67"/>
      <c r="U426" s="36"/>
      <c r="V426" s="36"/>
      <c r="W426" s="36"/>
      <c r="X426" s="36"/>
      <c r="Y426" s="36"/>
      <c r="Z426" s="36"/>
      <c r="AA426" s="36"/>
      <c r="AB426" s="36"/>
      <c r="AC426" s="36"/>
      <c r="AD426" s="36"/>
      <c r="AE426" s="36"/>
      <c r="AT426" s="19" t="s">
        <v>266</v>
      </c>
      <c r="AU426" s="19" t="s">
        <v>86</v>
      </c>
    </row>
    <row r="427" spans="1:47" s="2" customFormat="1" ht="11.25">
      <c r="A427" s="36"/>
      <c r="B427" s="37"/>
      <c r="C427" s="38"/>
      <c r="D427" s="195" t="s">
        <v>268</v>
      </c>
      <c r="E427" s="38"/>
      <c r="F427" s="196" t="s">
        <v>695</v>
      </c>
      <c r="G427" s="38"/>
      <c r="H427" s="38"/>
      <c r="I427" s="192"/>
      <c r="J427" s="38"/>
      <c r="K427" s="38"/>
      <c r="L427" s="41"/>
      <c r="M427" s="193"/>
      <c r="N427" s="194"/>
      <c r="O427" s="66"/>
      <c r="P427" s="66"/>
      <c r="Q427" s="66"/>
      <c r="R427" s="66"/>
      <c r="S427" s="66"/>
      <c r="T427" s="67"/>
      <c r="U427" s="36"/>
      <c r="V427" s="36"/>
      <c r="W427" s="36"/>
      <c r="X427" s="36"/>
      <c r="Y427" s="36"/>
      <c r="Z427" s="36"/>
      <c r="AA427" s="36"/>
      <c r="AB427" s="36"/>
      <c r="AC427" s="36"/>
      <c r="AD427" s="36"/>
      <c r="AE427" s="36"/>
      <c r="AT427" s="19" t="s">
        <v>268</v>
      </c>
      <c r="AU427" s="19" t="s">
        <v>86</v>
      </c>
    </row>
    <row r="428" spans="1:47" s="2" customFormat="1" ht="58.5">
      <c r="A428" s="36"/>
      <c r="B428" s="37"/>
      <c r="C428" s="38"/>
      <c r="D428" s="190" t="s">
        <v>270</v>
      </c>
      <c r="E428" s="38"/>
      <c r="F428" s="197" t="s">
        <v>696</v>
      </c>
      <c r="G428" s="38"/>
      <c r="H428" s="38"/>
      <c r="I428" s="192"/>
      <c r="J428" s="38"/>
      <c r="K428" s="38"/>
      <c r="L428" s="41"/>
      <c r="M428" s="193"/>
      <c r="N428" s="194"/>
      <c r="O428" s="66"/>
      <c r="P428" s="66"/>
      <c r="Q428" s="66"/>
      <c r="R428" s="66"/>
      <c r="S428" s="66"/>
      <c r="T428" s="67"/>
      <c r="U428" s="36"/>
      <c r="V428" s="36"/>
      <c r="W428" s="36"/>
      <c r="X428" s="36"/>
      <c r="Y428" s="36"/>
      <c r="Z428" s="36"/>
      <c r="AA428" s="36"/>
      <c r="AB428" s="36"/>
      <c r="AC428" s="36"/>
      <c r="AD428" s="36"/>
      <c r="AE428" s="36"/>
      <c r="AT428" s="19" t="s">
        <v>270</v>
      </c>
      <c r="AU428" s="19" t="s">
        <v>86</v>
      </c>
    </row>
    <row r="429" spans="2:51" s="14" customFormat="1" ht="11.25">
      <c r="B429" s="208"/>
      <c r="C429" s="209"/>
      <c r="D429" s="190" t="s">
        <v>272</v>
      </c>
      <c r="E429" s="210" t="s">
        <v>19</v>
      </c>
      <c r="F429" s="211" t="s">
        <v>697</v>
      </c>
      <c r="G429" s="209"/>
      <c r="H429" s="212">
        <v>220.305</v>
      </c>
      <c r="I429" s="213"/>
      <c r="J429" s="209"/>
      <c r="K429" s="209"/>
      <c r="L429" s="214"/>
      <c r="M429" s="215"/>
      <c r="N429" s="216"/>
      <c r="O429" s="216"/>
      <c r="P429" s="216"/>
      <c r="Q429" s="216"/>
      <c r="R429" s="216"/>
      <c r="S429" s="216"/>
      <c r="T429" s="217"/>
      <c r="AT429" s="218" t="s">
        <v>272</v>
      </c>
      <c r="AU429" s="218" t="s">
        <v>86</v>
      </c>
      <c r="AV429" s="14" t="s">
        <v>86</v>
      </c>
      <c r="AW429" s="14" t="s">
        <v>37</v>
      </c>
      <c r="AX429" s="14" t="s">
        <v>76</v>
      </c>
      <c r="AY429" s="218" t="s">
        <v>259</v>
      </c>
    </row>
    <row r="430" spans="2:51" s="14" customFormat="1" ht="11.25">
      <c r="B430" s="208"/>
      <c r="C430" s="209"/>
      <c r="D430" s="190" t="s">
        <v>272</v>
      </c>
      <c r="E430" s="210" t="s">
        <v>19</v>
      </c>
      <c r="F430" s="211" t="s">
        <v>698</v>
      </c>
      <c r="G430" s="209"/>
      <c r="H430" s="212">
        <v>31.2</v>
      </c>
      <c r="I430" s="213"/>
      <c r="J430" s="209"/>
      <c r="K430" s="209"/>
      <c r="L430" s="214"/>
      <c r="M430" s="215"/>
      <c r="N430" s="216"/>
      <c r="O430" s="216"/>
      <c r="P430" s="216"/>
      <c r="Q430" s="216"/>
      <c r="R430" s="216"/>
      <c r="S430" s="216"/>
      <c r="T430" s="217"/>
      <c r="AT430" s="218" t="s">
        <v>272</v>
      </c>
      <c r="AU430" s="218" t="s">
        <v>86</v>
      </c>
      <c r="AV430" s="14" t="s">
        <v>86</v>
      </c>
      <c r="AW430" s="14" t="s">
        <v>37</v>
      </c>
      <c r="AX430" s="14" t="s">
        <v>76</v>
      </c>
      <c r="AY430" s="218" t="s">
        <v>259</v>
      </c>
    </row>
    <row r="431" spans="2:51" s="14" customFormat="1" ht="11.25">
      <c r="B431" s="208"/>
      <c r="C431" s="209"/>
      <c r="D431" s="190" t="s">
        <v>272</v>
      </c>
      <c r="E431" s="210" t="s">
        <v>19</v>
      </c>
      <c r="F431" s="211" t="s">
        <v>699</v>
      </c>
      <c r="G431" s="209"/>
      <c r="H431" s="212">
        <v>140.6</v>
      </c>
      <c r="I431" s="213"/>
      <c r="J431" s="209"/>
      <c r="K431" s="209"/>
      <c r="L431" s="214"/>
      <c r="M431" s="215"/>
      <c r="N431" s="216"/>
      <c r="O431" s="216"/>
      <c r="P431" s="216"/>
      <c r="Q431" s="216"/>
      <c r="R431" s="216"/>
      <c r="S431" s="216"/>
      <c r="T431" s="217"/>
      <c r="AT431" s="218" t="s">
        <v>272</v>
      </c>
      <c r="AU431" s="218" t="s">
        <v>86</v>
      </c>
      <c r="AV431" s="14" t="s">
        <v>86</v>
      </c>
      <c r="AW431" s="14" t="s">
        <v>37</v>
      </c>
      <c r="AX431" s="14" t="s">
        <v>76</v>
      </c>
      <c r="AY431" s="218" t="s">
        <v>259</v>
      </c>
    </row>
    <row r="432" spans="2:51" s="14" customFormat="1" ht="11.25">
      <c r="B432" s="208"/>
      <c r="C432" s="209"/>
      <c r="D432" s="190" t="s">
        <v>272</v>
      </c>
      <c r="E432" s="210" t="s">
        <v>19</v>
      </c>
      <c r="F432" s="211" t="s">
        <v>700</v>
      </c>
      <c r="G432" s="209"/>
      <c r="H432" s="212">
        <v>348.39</v>
      </c>
      <c r="I432" s="213"/>
      <c r="J432" s="209"/>
      <c r="K432" s="209"/>
      <c r="L432" s="214"/>
      <c r="M432" s="215"/>
      <c r="N432" s="216"/>
      <c r="O432" s="216"/>
      <c r="P432" s="216"/>
      <c r="Q432" s="216"/>
      <c r="R432" s="216"/>
      <c r="S432" s="216"/>
      <c r="T432" s="217"/>
      <c r="AT432" s="218" t="s">
        <v>272</v>
      </c>
      <c r="AU432" s="218" t="s">
        <v>86</v>
      </c>
      <c r="AV432" s="14" t="s">
        <v>86</v>
      </c>
      <c r="AW432" s="14" t="s">
        <v>37</v>
      </c>
      <c r="AX432" s="14" t="s">
        <v>76</v>
      </c>
      <c r="AY432" s="218" t="s">
        <v>259</v>
      </c>
    </row>
    <row r="433" spans="2:51" s="15" customFormat="1" ht="11.25">
      <c r="B433" s="219"/>
      <c r="C433" s="220"/>
      <c r="D433" s="190" t="s">
        <v>272</v>
      </c>
      <c r="E433" s="221" t="s">
        <v>19</v>
      </c>
      <c r="F433" s="222" t="s">
        <v>353</v>
      </c>
      <c r="G433" s="220"/>
      <c r="H433" s="223">
        <v>740.495</v>
      </c>
      <c r="I433" s="224"/>
      <c r="J433" s="220"/>
      <c r="K433" s="220"/>
      <c r="L433" s="225"/>
      <c r="M433" s="226"/>
      <c r="N433" s="227"/>
      <c r="O433" s="227"/>
      <c r="P433" s="227"/>
      <c r="Q433" s="227"/>
      <c r="R433" s="227"/>
      <c r="S433" s="227"/>
      <c r="T433" s="228"/>
      <c r="AT433" s="229" t="s">
        <v>272</v>
      </c>
      <c r="AU433" s="229" t="s">
        <v>86</v>
      </c>
      <c r="AV433" s="15" t="s">
        <v>137</v>
      </c>
      <c r="AW433" s="15" t="s">
        <v>37</v>
      </c>
      <c r="AX433" s="15" t="s">
        <v>84</v>
      </c>
      <c r="AY433" s="229" t="s">
        <v>259</v>
      </c>
    </row>
    <row r="434" spans="1:65" s="2" customFormat="1" ht="21.75" customHeight="1">
      <c r="A434" s="36"/>
      <c r="B434" s="37"/>
      <c r="C434" s="177" t="s">
        <v>701</v>
      </c>
      <c r="D434" s="177" t="s">
        <v>261</v>
      </c>
      <c r="E434" s="178" t="s">
        <v>702</v>
      </c>
      <c r="F434" s="179" t="s">
        <v>703</v>
      </c>
      <c r="G434" s="180" t="s">
        <v>92</v>
      </c>
      <c r="H434" s="181">
        <v>569.548</v>
      </c>
      <c r="I434" s="182"/>
      <c r="J434" s="183">
        <f>ROUND(I434*H434,2)</f>
        <v>0</v>
      </c>
      <c r="K434" s="179" t="s">
        <v>264</v>
      </c>
      <c r="L434" s="41"/>
      <c r="M434" s="184" t="s">
        <v>19</v>
      </c>
      <c r="N434" s="185" t="s">
        <v>47</v>
      </c>
      <c r="O434" s="66"/>
      <c r="P434" s="186">
        <f>O434*H434</f>
        <v>0</v>
      </c>
      <c r="Q434" s="186">
        <v>0</v>
      </c>
      <c r="R434" s="186">
        <f>Q434*H434</f>
        <v>0</v>
      </c>
      <c r="S434" s="186">
        <v>0</v>
      </c>
      <c r="T434" s="187">
        <f>S434*H434</f>
        <v>0</v>
      </c>
      <c r="U434" s="36"/>
      <c r="V434" s="36"/>
      <c r="W434" s="36"/>
      <c r="X434" s="36"/>
      <c r="Y434" s="36"/>
      <c r="Z434" s="36"/>
      <c r="AA434" s="36"/>
      <c r="AB434" s="36"/>
      <c r="AC434" s="36"/>
      <c r="AD434" s="36"/>
      <c r="AE434" s="36"/>
      <c r="AR434" s="188" t="s">
        <v>137</v>
      </c>
      <c r="AT434" s="188" t="s">
        <v>261</v>
      </c>
      <c r="AU434" s="188" t="s">
        <v>86</v>
      </c>
      <c r="AY434" s="19" t="s">
        <v>259</v>
      </c>
      <c r="BE434" s="189">
        <f>IF(N434="základní",J434,0)</f>
        <v>0</v>
      </c>
      <c r="BF434" s="189">
        <f>IF(N434="snížená",J434,0)</f>
        <v>0</v>
      </c>
      <c r="BG434" s="189">
        <f>IF(N434="zákl. přenesená",J434,0)</f>
        <v>0</v>
      </c>
      <c r="BH434" s="189">
        <f>IF(N434="sníž. přenesená",J434,0)</f>
        <v>0</v>
      </c>
      <c r="BI434" s="189">
        <f>IF(N434="nulová",J434,0)</f>
        <v>0</v>
      </c>
      <c r="BJ434" s="19" t="s">
        <v>84</v>
      </c>
      <c r="BK434" s="189">
        <f>ROUND(I434*H434,2)</f>
        <v>0</v>
      </c>
      <c r="BL434" s="19" t="s">
        <v>137</v>
      </c>
      <c r="BM434" s="188" t="s">
        <v>704</v>
      </c>
    </row>
    <row r="435" spans="1:47" s="2" customFormat="1" ht="19.5">
      <c r="A435" s="36"/>
      <c r="B435" s="37"/>
      <c r="C435" s="38"/>
      <c r="D435" s="190" t="s">
        <v>266</v>
      </c>
      <c r="E435" s="38"/>
      <c r="F435" s="191" t="s">
        <v>705</v>
      </c>
      <c r="G435" s="38"/>
      <c r="H435" s="38"/>
      <c r="I435" s="192"/>
      <c r="J435" s="38"/>
      <c r="K435" s="38"/>
      <c r="L435" s="41"/>
      <c r="M435" s="193"/>
      <c r="N435" s="194"/>
      <c r="O435" s="66"/>
      <c r="P435" s="66"/>
      <c r="Q435" s="66"/>
      <c r="R435" s="66"/>
      <c r="S435" s="66"/>
      <c r="T435" s="67"/>
      <c r="U435" s="36"/>
      <c r="V435" s="36"/>
      <c r="W435" s="36"/>
      <c r="X435" s="36"/>
      <c r="Y435" s="36"/>
      <c r="Z435" s="36"/>
      <c r="AA435" s="36"/>
      <c r="AB435" s="36"/>
      <c r="AC435" s="36"/>
      <c r="AD435" s="36"/>
      <c r="AE435" s="36"/>
      <c r="AT435" s="19" t="s">
        <v>266</v>
      </c>
      <c r="AU435" s="19" t="s">
        <v>86</v>
      </c>
    </row>
    <row r="436" spans="1:47" s="2" customFormat="1" ht="11.25">
      <c r="A436" s="36"/>
      <c r="B436" s="37"/>
      <c r="C436" s="38"/>
      <c r="D436" s="195" t="s">
        <v>268</v>
      </c>
      <c r="E436" s="38"/>
      <c r="F436" s="196" t="s">
        <v>706</v>
      </c>
      <c r="G436" s="38"/>
      <c r="H436" s="38"/>
      <c r="I436" s="192"/>
      <c r="J436" s="38"/>
      <c r="K436" s="38"/>
      <c r="L436" s="41"/>
      <c r="M436" s="193"/>
      <c r="N436" s="194"/>
      <c r="O436" s="66"/>
      <c r="P436" s="66"/>
      <c r="Q436" s="66"/>
      <c r="R436" s="66"/>
      <c r="S436" s="66"/>
      <c r="T436" s="67"/>
      <c r="U436" s="36"/>
      <c r="V436" s="36"/>
      <c r="W436" s="36"/>
      <c r="X436" s="36"/>
      <c r="Y436" s="36"/>
      <c r="Z436" s="36"/>
      <c r="AA436" s="36"/>
      <c r="AB436" s="36"/>
      <c r="AC436" s="36"/>
      <c r="AD436" s="36"/>
      <c r="AE436" s="36"/>
      <c r="AT436" s="19" t="s">
        <v>268</v>
      </c>
      <c r="AU436" s="19" t="s">
        <v>86</v>
      </c>
    </row>
    <row r="437" spans="1:47" s="2" customFormat="1" ht="58.5">
      <c r="A437" s="36"/>
      <c r="B437" s="37"/>
      <c r="C437" s="38"/>
      <c r="D437" s="190" t="s">
        <v>270</v>
      </c>
      <c r="E437" s="38"/>
      <c r="F437" s="197" t="s">
        <v>696</v>
      </c>
      <c r="G437" s="38"/>
      <c r="H437" s="38"/>
      <c r="I437" s="192"/>
      <c r="J437" s="38"/>
      <c r="K437" s="38"/>
      <c r="L437" s="41"/>
      <c r="M437" s="193"/>
      <c r="N437" s="194"/>
      <c r="O437" s="66"/>
      <c r="P437" s="66"/>
      <c r="Q437" s="66"/>
      <c r="R437" s="66"/>
      <c r="S437" s="66"/>
      <c r="T437" s="67"/>
      <c r="U437" s="36"/>
      <c r="V437" s="36"/>
      <c r="W437" s="36"/>
      <c r="X437" s="36"/>
      <c r="Y437" s="36"/>
      <c r="Z437" s="36"/>
      <c r="AA437" s="36"/>
      <c r="AB437" s="36"/>
      <c r="AC437" s="36"/>
      <c r="AD437" s="36"/>
      <c r="AE437" s="36"/>
      <c r="AT437" s="19" t="s">
        <v>270</v>
      </c>
      <c r="AU437" s="19" t="s">
        <v>86</v>
      </c>
    </row>
    <row r="438" spans="2:51" s="14" customFormat="1" ht="11.25">
      <c r="B438" s="208"/>
      <c r="C438" s="209"/>
      <c r="D438" s="190" t="s">
        <v>272</v>
      </c>
      <c r="E438" s="210" t="s">
        <v>19</v>
      </c>
      <c r="F438" s="211" t="s">
        <v>226</v>
      </c>
      <c r="G438" s="209"/>
      <c r="H438" s="212">
        <v>555.283</v>
      </c>
      <c r="I438" s="213"/>
      <c r="J438" s="209"/>
      <c r="K438" s="209"/>
      <c r="L438" s="214"/>
      <c r="M438" s="215"/>
      <c r="N438" s="216"/>
      <c r="O438" s="216"/>
      <c r="P438" s="216"/>
      <c r="Q438" s="216"/>
      <c r="R438" s="216"/>
      <c r="S438" s="216"/>
      <c r="T438" s="217"/>
      <c r="AT438" s="218" t="s">
        <v>272</v>
      </c>
      <c r="AU438" s="218" t="s">
        <v>86</v>
      </c>
      <c r="AV438" s="14" t="s">
        <v>86</v>
      </c>
      <c r="AW438" s="14" t="s">
        <v>37</v>
      </c>
      <c r="AX438" s="14" t="s">
        <v>76</v>
      </c>
      <c r="AY438" s="218" t="s">
        <v>259</v>
      </c>
    </row>
    <row r="439" spans="2:51" s="14" customFormat="1" ht="11.25">
      <c r="B439" s="208"/>
      <c r="C439" s="209"/>
      <c r="D439" s="190" t="s">
        <v>272</v>
      </c>
      <c r="E439" s="210" t="s">
        <v>19</v>
      </c>
      <c r="F439" s="211" t="s">
        <v>229</v>
      </c>
      <c r="G439" s="209"/>
      <c r="H439" s="212">
        <v>108.36</v>
      </c>
      <c r="I439" s="213"/>
      <c r="J439" s="209"/>
      <c r="K439" s="209"/>
      <c r="L439" s="214"/>
      <c r="M439" s="215"/>
      <c r="N439" s="216"/>
      <c r="O439" s="216"/>
      <c r="P439" s="216"/>
      <c r="Q439" s="216"/>
      <c r="R439" s="216"/>
      <c r="S439" s="216"/>
      <c r="T439" s="217"/>
      <c r="AT439" s="218" t="s">
        <v>272</v>
      </c>
      <c r="AU439" s="218" t="s">
        <v>86</v>
      </c>
      <c r="AV439" s="14" t="s">
        <v>86</v>
      </c>
      <c r="AW439" s="14" t="s">
        <v>37</v>
      </c>
      <c r="AX439" s="14" t="s">
        <v>76</v>
      </c>
      <c r="AY439" s="218" t="s">
        <v>259</v>
      </c>
    </row>
    <row r="440" spans="2:51" s="14" customFormat="1" ht="11.25">
      <c r="B440" s="208"/>
      <c r="C440" s="209"/>
      <c r="D440" s="190" t="s">
        <v>272</v>
      </c>
      <c r="E440" s="210" t="s">
        <v>19</v>
      </c>
      <c r="F440" s="211" t="s">
        <v>707</v>
      </c>
      <c r="G440" s="209"/>
      <c r="H440" s="212">
        <v>-174.195</v>
      </c>
      <c r="I440" s="213"/>
      <c r="J440" s="209"/>
      <c r="K440" s="209"/>
      <c r="L440" s="214"/>
      <c r="M440" s="215"/>
      <c r="N440" s="216"/>
      <c r="O440" s="216"/>
      <c r="P440" s="216"/>
      <c r="Q440" s="216"/>
      <c r="R440" s="216"/>
      <c r="S440" s="216"/>
      <c r="T440" s="217"/>
      <c r="AT440" s="218" t="s">
        <v>272</v>
      </c>
      <c r="AU440" s="218" t="s">
        <v>86</v>
      </c>
      <c r="AV440" s="14" t="s">
        <v>86</v>
      </c>
      <c r="AW440" s="14" t="s">
        <v>37</v>
      </c>
      <c r="AX440" s="14" t="s">
        <v>76</v>
      </c>
      <c r="AY440" s="218" t="s">
        <v>259</v>
      </c>
    </row>
    <row r="441" spans="2:51" s="16" customFormat="1" ht="11.25">
      <c r="B441" s="230"/>
      <c r="C441" s="231"/>
      <c r="D441" s="190" t="s">
        <v>272</v>
      </c>
      <c r="E441" s="232" t="s">
        <v>19</v>
      </c>
      <c r="F441" s="233" t="s">
        <v>554</v>
      </c>
      <c r="G441" s="231"/>
      <c r="H441" s="234">
        <v>489.448</v>
      </c>
      <c r="I441" s="235"/>
      <c r="J441" s="231"/>
      <c r="K441" s="231"/>
      <c r="L441" s="236"/>
      <c r="M441" s="237"/>
      <c r="N441" s="238"/>
      <c r="O441" s="238"/>
      <c r="P441" s="238"/>
      <c r="Q441" s="238"/>
      <c r="R441" s="238"/>
      <c r="S441" s="238"/>
      <c r="T441" s="239"/>
      <c r="AT441" s="240" t="s">
        <v>272</v>
      </c>
      <c r="AU441" s="240" t="s">
        <v>86</v>
      </c>
      <c r="AV441" s="16" t="s">
        <v>130</v>
      </c>
      <c r="AW441" s="16" t="s">
        <v>37</v>
      </c>
      <c r="AX441" s="16" t="s">
        <v>76</v>
      </c>
      <c r="AY441" s="240" t="s">
        <v>259</v>
      </c>
    </row>
    <row r="442" spans="2:51" s="14" customFormat="1" ht="11.25">
      <c r="B442" s="208"/>
      <c r="C442" s="209"/>
      <c r="D442" s="190" t="s">
        <v>272</v>
      </c>
      <c r="E442" s="210" t="s">
        <v>19</v>
      </c>
      <c r="F442" s="211" t="s">
        <v>179</v>
      </c>
      <c r="G442" s="209"/>
      <c r="H442" s="212">
        <v>47.1</v>
      </c>
      <c r="I442" s="213"/>
      <c r="J442" s="209"/>
      <c r="K442" s="209"/>
      <c r="L442" s="214"/>
      <c r="M442" s="215"/>
      <c r="N442" s="216"/>
      <c r="O442" s="216"/>
      <c r="P442" s="216"/>
      <c r="Q442" s="216"/>
      <c r="R442" s="216"/>
      <c r="S442" s="216"/>
      <c r="T442" s="217"/>
      <c r="AT442" s="218" t="s">
        <v>272</v>
      </c>
      <c r="AU442" s="218" t="s">
        <v>86</v>
      </c>
      <c r="AV442" s="14" t="s">
        <v>86</v>
      </c>
      <c r="AW442" s="14" t="s">
        <v>37</v>
      </c>
      <c r="AX442" s="14" t="s">
        <v>76</v>
      </c>
      <c r="AY442" s="218" t="s">
        <v>259</v>
      </c>
    </row>
    <row r="443" spans="2:51" s="14" customFormat="1" ht="11.25">
      <c r="B443" s="208"/>
      <c r="C443" s="209"/>
      <c r="D443" s="190" t="s">
        <v>272</v>
      </c>
      <c r="E443" s="210" t="s">
        <v>19</v>
      </c>
      <c r="F443" s="211" t="s">
        <v>221</v>
      </c>
      <c r="G443" s="209"/>
      <c r="H443" s="212">
        <v>33</v>
      </c>
      <c r="I443" s="213"/>
      <c r="J443" s="209"/>
      <c r="K443" s="209"/>
      <c r="L443" s="214"/>
      <c r="M443" s="215"/>
      <c r="N443" s="216"/>
      <c r="O443" s="216"/>
      <c r="P443" s="216"/>
      <c r="Q443" s="216"/>
      <c r="R443" s="216"/>
      <c r="S443" s="216"/>
      <c r="T443" s="217"/>
      <c r="AT443" s="218" t="s">
        <v>272</v>
      </c>
      <c r="AU443" s="218" t="s">
        <v>86</v>
      </c>
      <c r="AV443" s="14" t="s">
        <v>86</v>
      </c>
      <c r="AW443" s="14" t="s">
        <v>37</v>
      </c>
      <c r="AX443" s="14" t="s">
        <v>76</v>
      </c>
      <c r="AY443" s="218" t="s">
        <v>259</v>
      </c>
    </row>
    <row r="444" spans="2:51" s="15" customFormat="1" ht="11.25">
      <c r="B444" s="219"/>
      <c r="C444" s="220"/>
      <c r="D444" s="190" t="s">
        <v>272</v>
      </c>
      <c r="E444" s="221" t="s">
        <v>193</v>
      </c>
      <c r="F444" s="222" t="s">
        <v>353</v>
      </c>
      <c r="G444" s="220"/>
      <c r="H444" s="223">
        <v>569.548</v>
      </c>
      <c r="I444" s="224"/>
      <c r="J444" s="220"/>
      <c r="K444" s="220"/>
      <c r="L444" s="225"/>
      <c r="M444" s="226"/>
      <c r="N444" s="227"/>
      <c r="O444" s="227"/>
      <c r="P444" s="227"/>
      <c r="Q444" s="227"/>
      <c r="R444" s="227"/>
      <c r="S444" s="227"/>
      <c r="T444" s="228"/>
      <c r="AT444" s="229" t="s">
        <v>272</v>
      </c>
      <c r="AU444" s="229" t="s">
        <v>86</v>
      </c>
      <c r="AV444" s="15" t="s">
        <v>137</v>
      </c>
      <c r="AW444" s="15" t="s">
        <v>37</v>
      </c>
      <c r="AX444" s="15" t="s">
        <v>84</v>
      </c>
      <c r="AY444" s="229" t="s">
        <v>259</v>
      </c>
    </row>
    <row r="445" spans="1:65" s="2" customFormat="1" ht="24.2" customHeight="1">
      <c r="A445" s="36"/>
      <c r="B445" s="37"/>
      <c r="C445" s="177" t="s">
        <v>708</v>
      </c>
      <c r="D445" s="177" t="s">
        <v>261</v>
      </c>
      <c r="E445" s="178" t="s">
        <v>709</v>
      </c>
      <c r="F445" s="179" t="s">
        <v>710</v>
      </c>
      <c r="G445" s="180" t="s">
        <v>92</v>
      </c>
      <c r="H445" s="181">
        <v>471</v>
      </c>
      <c r="I445" s="182"/>
      <c r="J445" s="183">
        <f>ROUND(I445*H445,2)</f>
        <v>0</v>
      </c>
      <c r="K445" s="179" t="s">
        <v>264</v>
      </c>
      <c r="L445" s="41"/>
      <c r="M445" s="184" t="s">
        <v>19</v>
      </c>
      <c r="N445" s="185" t="s">
        <v>47</v>
      </c>
      <c r="O445" s="66"/>
      <c r="P445" s="186">
        <f>O445*H445</f>
        <v>0</v>
      </c>
      <c r="Q445" s="186">
        <v>0</v>
      </c>
      <c r="R445" s="186">
        <f>Q445*H445</f>
        <v>0</v>
      </c>
      <c r="S445" s="186">
        <v>0</v>
      </c>
      <c r="T445" s="187">
        <f>S445*H445</f>
        <v>0</v>
      </c>
      <c r="U445" s="36"/>
      <c r="V445" s="36"/>
      <c r="W445" s="36"/>
      <c r="X445" s="36"/>
      <c r="Y445" s="36"/>
      <c r="Z445" s="36"/>
      <c r="AA445" s="36"/>
      <c r="AB445" s="36"/>
      <c r="AC445" s="36"/>
      <c r="AD445" s="36"/>
      <c r="AE445" s="36"/>
      <c r="AR445" s="188" t="s">
        <v>137</v>
      </c>
      <c r="AT445" s="188" t="s">
        <v>261</v>
      </c>
      <c r="AU445" s="188" t="s">
        <v>86</v>
      </c>
      <c r="AY445" s="19" t="s">
        <v>259</v>
      </c>
      <c r="BE445" s="189">
        <f>IF(N445="základní",J445,0)</f>
        <v>0</v>
      </c>
      <c r="BF445" s="189">
        <f>IF(N445="snížená",J445,0)</f>
        <v>0</v>
      </c>
      <c r="BG445" s="189">
        <f>IF(N445="zákl. přenesená",J445,0)</f>
        <v>0</v>
      </c>
      <c r="BH445" s="189">
        <f>IF(N445="sníž. přenesená",J445,0)</f>
        <v>0</v>
      </c>
      <c r="BI445" s="189">
        <f>IF(N445="nulová",J445,0)</f>
        <v>0</v>
      </c>
      <c r="BJ445" s="19" t="s">
        <v>84</v>
      </c>
      <c r="BK445" s="189">
        <f>ROUND(I445*H445,2)</f>
        <v>0</v>
      </c>
      <c r="BL445" s="19" t="s">
        <v>137</v>
      </c>
      <c r="BM445" s="188" t="s">
        <v>711</v>
      </c>
    </row>
    <row r="446" spans="1:47" s="2" customFormat="1" ht="19.5">
      <c r="A446" s="36"/>
      <c r="B446" s="37"/>
      <c r="C446" s="38"/>
      <c r="D446" s="190" t="s">
        <v>266</v>
      </c>
      <c r="E446" s="38"/>
      <c r="F446" s="191" t="s">
        <v>712</v>
      </c>
      <c r="G446" s="38"/>
      <c r="H446" s="38"/>
      <c r="I446" s="192"/>
      <c r="J446" s="38"/>
      <c r="K446" s="38"/>
      <c r="L446" s="41"/>
      <c r="M446" s="193"/>
      <c r="N446" s="194"/>
      <c r="O446" s="66"/>
      <c r="P446" s="66"/>
      <c r="Q446" s="66"/>
      <c r="R446" s="66"/>
      <c r="S446" s="66"/>
      <c r="T446" s="67"/>
      <c r="U446" s="36"/>
      <c r="V446" s="36"/>
      <c r="W446" s="36"/>
      <c r="X446" s="36"/>
      <c r="Y446" s="36"/>
      <c r="Z446" s="36"/>
      <c r="AA446" s="36"/>
      <c r="AB446" s="36"/>
      <c r="AC446" s="36"/>
      <c r="AD446" s="36"/>
      <c r="AE446" s="36"/>
      <c r="AT446" s="19" t="s">
        <v>266</v>
      </c>
      <c r="AU446" s="19" t="s">
        <v>86</v>
      </c>
    </row>
    <row r="447" spans="1:47" s="2" customFormat="1" ht="11.25">
      <c r="A447" s="36"/>
      <c r="B447" s="37"/>
      <c r="C447" s="38"/>
      <c r="D447" s="195" t="s">
        <v>268</v>
      </c>
      <c r="E447" s="38"/>
      <c r="F447" s="196" t="s">
        <v>713</v>
      </c>
      <c r="G447" s="38"/>
      <c r="H447" s="38"/>
      <c r="I447" s="192"/>
      <c r="J447" s="38"/>
      <c r="K447" s="38"/>
      <c r="L447" s="41"/>
      <c r="M447" s="193"/>
      <c r="N447" s="194"/>
      <c r="O447" s="66"/>
      <c r="P447" s="66"/>
      <c r="Q447" s="66"/>
      <c r="R447" s="66"/>
      <c r="S447" s="66"/>
      <c r="T447" s="67"/>
      <c r="U447" s="36"/>
      <c r="V447" s="36"/>
      <c r="W447" s="36"/>
      <c r="X447" s="36"/>
      <c r="Y447" s="36"/>
      <c r="Z447" s="36"/>
      <c r="AA447" s="36"/>
      <c r="AB447" s="36"/>
      <c r="AC447" s="36"/>
      <c r="AD447" s="36"/>
      <c r="AE447" s="36"/>
      <c r="AT447" s="19" t="s">
        <v>268</v>
      </c>
      <c r="AU447" s="19" t="s">
        <v>86</v>
      </c>
    </row>
    <row r="448" spans="1:47" s="2" customFormat="1" ht="58.5">
      <c r="A448" s="36"/>
      <c r="B448" s="37"/>
      <c r="C448" s="38"/>
      <c r="D448" s="190" t="s">
        <v>270</v>
      </c>
      <c r="E448" s="38"/>
      <c r="F448" s="197" t="s">
        <v>696</v>
      </c>
      <c r="G448" s="38"/>
      <c r="H448" s="38"/>
      <c r="I448" s="192"/>
      <c r="J448" s="38"/>
      <c r="K448" s="38"/>
      <c r="L448" s="41"/>
      <c r="M448" s="193"/>
      <c r="N448" s="194"/>
      <c r="O448" s="66"/>
      <c r="P448" s="66"/>
      <c r="Q448" s="66"/>
      <c r="R448" s="66"/>
      <c r="S448" s="66"/>
      <c r="T448" s="67"/>
      <c r="U448" s="36"/>
      <c r="V448" s="36"/>
      <c r="W448" s="36"/>
      <c r="X448" s="36"/>
      <c r="Y448" s="36"/>
      <c r="Z448" s="36"/>
      <c r="AA448" s="36"/>
      <c r="AB448" s="36"/>
      <c r="AC448" s="36"/>
      <c r="AD448" s="36"/>
      <c r="AE448" s="36"/>
      <c r="AT448" s="19" t="s">
        <v>270</v>
      </c>
      <c r="AU448" s="19" t="s">
        <v>86</v>
      </c>
    </row>
    <row r="449" spans="2:51" s="14" customFormat="1" ht="11.25">
      <c r="B449" s="208"/>
      <c r="C449" s="209"/>
      <c r="D449" s="190" t="s">
        <v>272</v>
      </c>
      <c r="E449" s="210" t="s">
        <v>19</v>
      </c>
      <c r="F449" s="211" t="s">
        <v>714</v>
      </c>
      <c r="G449" s="209"/>
      <c r="H449" s="212">
        <v>471</v>
      </c>
      <c r="I449" s="213"/>
      <c r="J449" s="209"/>
      <c r="K449" s="209"/>
      <c r="L449" s="214"/>
      <c r="M449" s="215"/>
      <c r="N449" s="216"/>
      <c r="O449" s="216"/>
      <c r="P449" s="216"/>
      <c r="Q449" s="216"/>
      <c r="R449" s="216"/>
      <c r="S449" s="216"/>
      <c r="T449" s="217"/>
      <c r="AT449" s="218" t="s">
        <v>272</v>
      </c>
      <c r="AU449" s="218" t="s">
        <v>86</v>
      </c>
      <c r="AV449" s="14" t="s">
        <v>86</v>
      </c>
      <c r="AW449" s="14" t="s">
        <v>37</v>
      </c>
      <c r="AX449" s="14" t="s">
        <v>84</v>
      </c>
      <c r="AY449" s="218" t="s">
        <v>259</v>
      </c>
    </row>
    <row r="450" spans="1:65" s="2" customFormat="1" ht="16.5" customHeight="1">
      <c r="A450" s="36"/>
      <c r="B450" s="37"/>
      <c r="C450" s="177" t="s">
        <v>715</v>
      </c>
      <c r="D450" s="177" t="s">
        <v>261</v>
      </c>
      <c r="E450" s="178" t="s">
        <v>716</v>
      </c>
      <c r="F450" s="179" t="s">
        <v>717</v>
      </c>
      <c r="G450" s="180" t="s">
        <v>92</v>
      </c>
      <c r="H450" s="181">
        <v>370.248</v>
      </c>
      <c r="I450" s="182"/>
      <c r="J450" s="183">
        <f>ROUND(I450*H450,2)</f>
        <v>0</v>
      </c>
      <c r="K450" s="179" t="s">
        <v>264</v>
      </c>
      <c r="L450" s="41"/>
      <c r="M450" s="184" t="s">
        <v>19</v>
      </c>
      <c r="N450" s="185" t="s">
        <v>47</v>
      </c>
      <c r="O450" s="66"/>
      <c r="P450" s="186">
        <f>O450*H450</f>
        <v>0</v>
      </c>
      <c r="Q450" s="186">
        <v>0</v>
      </c>
      <c r="R450" s="186">
        <f>Q450*H450</f>
        <v>0</v>
      </c>
      <c r="S450" s="186">
        <v>0</v>
      </c>
      <c r="T450" s="187">
        <f>S450*H450</f>
        <v>0</v>
      </c>
      <c r="U450" s="36"/>
      <c r="V450" s="36"/>
      <c r="W450" s="36"/>
      <c r="X450" s="36"/>
      <c r="Y450" s="36"/>
      <c r="Z450" s="36"/>
      <c r="AA450" s="36"/>
      <c r="AB450" s="36"/>
      <c r="AC450" s="36"/>
      <c r="AD450" s="36"/>
      <c r="AE450" s="36"/>
      <c r="AR450" s="188" t="s">
        <v>137</v>
      </c>
      <c r="AT450" s="188" t="s">
        <v>261</v>
      </c>
      <c r="AU450" s="188" t="s">
        <v>86</v>
      </c>
      <c r="AY450" s="19" t="s">
        <v>259</v>
      </c>
      <c r="BE450" s="189">
        <f>IF(N450="základní",J450,0)</f>
        <v>0</v>
      </c>
      <c r="BF450" s="189">
        <f>IF(N450="snížená",J450,0)</f>
        <v>0</v>
      </c>
      <c r="BG450" s="189">
        <f>IF(N450="zákl. přenesená",J450,0)</f>
        <v>0</v>
      </c>
      <c r="BH450" s="189">
        <f>IF(N450="sníž. přenesená",J450,0)</f>
        <v>0</v>
      </c>
      <c r="BI450" s="189">
        <f>IF(N450="nulová",J450,0)</f>
        <v>0</v>
      </c>
      <c r="BJ450" s="19" t="s">
        <v>84</v>
      </c>
      <c r="BK450" s="189">
        <f>ROUND(I450*H450,2)</f>
        <v>0</v>
      </c>
      <c r="BL450" s="19" t="s">
        <v>137</v>
      </c>
      <c r="BM450" s="188" t="s">
        <v>718</v>
      </c>
    </row>
    <row r="451" spans="1:47" s="2" customFormat="1" ht="19.5">
      <c r="A451" s="36"/>
      <c r="B451" s="37"/>
      <c r="C451" s="38"/>
      <c r="D451" s="190" t="s">
        <v>266</v>
      </c>
      <c r="E451" s="38"/>
      <c r="F451" s="191" t="s">
        <v>719</v>
      </c>
      <c r="G451" s="38"/>
      <c r="H451" s="38"/>
      <c r="I451" s="192"/>
      <c r="J451" s="38"/>
      <c r="K451" s="38"/>
      <c r="L451" s="41"/>
      <c r="M451" s="193"/>
      <c r="N451" s="194"/>
      <c r="O451" s="66"/>
      <c r="P451" s="66"/>
      <c r="Q451" s="66"/>
      <c r="R451" s="66"/>
      <c r="S451" s="66"/>
      <c r="T451" s="67"/>
      <c r="U451" s="36"/>
      <c r="V451" s="36"/>
      <c r="W451" s="36"/>
      <c r="X451" s="36"/>
      <c r="Y451" s="36"/>
      <c r="Z451" s="36"/>
      <c r="AA451" s="36"/>
      <c r="AB451" s="36"/>
      <c r="AC451" s="36"/>
      <c r="AD451" s="36"/>
      <c r="AE451" s="36"/>
      <c r="AT451" s="19" t="s">
        <v>266</v>
      </c>
      <c r="AU451" s="19" t="s">
        <v>86</v>
      </c>
    </row>
    <row r="452" spans="1:47" s="2" customFormat="1" ht="11.25">
      <c r="A452" s="36"/>
      <c r="B452" s="37"/>
      <c r="C452" s="38"/>
      <c r="D452" s="195" t="s">
        <v>268</v>
      </c>
      <c r="E452" s="38"/>
      <c r="F452" s="196" t="s">
        <v>720</v>
      </c>
      <c r="G452" s="38"/>
      <c r="H452" s="38"/>
      <c r="I452" s="192"/>
      <c r="J452" s="38"/>
      <c r="K452" s="38"/>
      <c r="L452" s="41"/>
      <c r="M452" s="193"/>
      <c r="N452" s="194"/>
      <c r="O452" s="66"/>
      <c r="P452" s="66"/>
      <c r="Q452" s="66"/>
      <c r="R452" s="66"/>
      <c r="S452" s="66"/>
      <c r="T452" s="67"/>
      <c r="U452" s="36"/>
      <c r="V452" s="36"/>
      <c r="W452" s="36"/>
      <c r="X452" s="36"/>
      <c r="Y452" s="36"/>
      <c r="Z452" s="36"/>
      <c r="AA452" s="36"/>
      <c r="AB452" s="36"/>
      <c r="AC452" s="36"/>
      <c r="AD452" s="36"/>
      <c r="AE452" s="36"/>
      <c r="AT452" s="19" t="s">
        <v>268</v>
      </c>
      <c r="AU452" s="19" t="s">
        <v>86</v>
      </c>
    </row>
    <row r="453" spans="1:47" s="2" customFormat="1" ht="87.75">
      <c r="A453" s="36"/>
      <c r="B453" s="37"/>
      <c r="C453" s="38"/>
      <c r="D453" s="190" t="s">
        <v>270</v>
      </c>
      <c r="E453" s="38"/>
      <c r="F453" s="197" t="s">
        <v>721</v>
      </c>
      <c r="G453" s="38"/>
      <c r="H453" s="38"/>
      <c r="I453" s="192"/>
      <c r="J453" s="38"/>
      <c r="K453" s="38"/>
      <c r="L453" s="41"/>
      <c r="M453" s="193"/>
      <c r="N453" s="194"/>
      <c r="O453" s="66"/>
      <c r="P453" s="66"/>
      <c r="Q453" s="66"/>
      <c r="R453" s="66"/>
      <c r="S453" s="66"/>
      <c r="T453" s="67"/>
      <c r="U453" s="36"/>
      <c r="V453" s="36"/>
      <c r="W453" s="36"/>
      <c r="X453" s="36"/>
      <c r="Y453" s="36"/>
      <c r="Z453" s="36"/>
      <c r="AA453" s="36"/>
      <c r="AB453" s="36"/>
      <c r="AC453" s="36"/>
      <c r="AD453" s="36"/>
      <c r="AE453" s="36"/>
      <c r="AT453" s="19" t="s">
        <v>270</v>
      </c>
      <c r="AU453" s="19" t="s">
        <v>86</v>
      </c>
    </row>
    <row r="454" spans="2:51" s="14" customFormat="1" ht="11.25">
      <c r="B454" s="208"/>
      <c r="C454" s="209"/>
      <c r="D454" s="190" t="s">
        <v>272</v>
      </c>
      <c r="E454" s="210" t="s">
        <v>19</v>
      </c>
      <c r="F454" s="211" t="s">
        <v>722</v>
      </c>
      <c r="G454" s="209"/>
      <c r="H454" s="212">
        <v>70.3</v>
      </c>
      <c r="I454" s="213"/>
      <c r="J454" s="209"/>
      <c r="K454" s="209"/>
      <c r="L454" s="214"/>
      <c r="M454" s="215"/>
      <c r="N454" s="216"/>
      <c r="O454" s="216"/>
      <c r="P454" s="216"/>
      <c r="Q454" s="216"/>
      <c r="R454" s="216"/>
      <c r="S454" s="216"/>
      <c r="T454" s="217"/>
      <c r="AT454" s="218" t="s">
        <v>272</v>
      </c>
      <c r="AU454" s="218" t="s">
        <v>86</v>
      </c>
      <c r="AV454" s="14" t="s">
        <v>86</v>
      </c>
      <c r="AW454" s="14" t="s">
        <v>37</v>
      </c>
      <c r="AX454" s="14" t="s">
        <v>76</v>
      </c>
      <c r="AY454" s="218" t="s">
        <v>259</v>
      </c>
    </row>
    <row r="455" spans="2:51" s="14" customFormat="1" ht="11.25">
      <c r="B455" s="208"/>
      <c r="C455" s="209"/>
      <c r="D455" s="190" t="s">
        <v>272</v>
      </c>
      <c r="E455" s="210" t="s">
        <v>19</v>
      </c>
      <c r="F455" s="211" t="s">
        <v>723</v>
      </c>
      <c r="G455" s="209"/>
      <c r="H455" s="212">
        <v>174.195</v>
      </c>
      <c r="I455" s="213"/>
      <c r="J455" s="209"/>
      <c r="K455" s="209"/>
      <c r="L455" s="214"/>
      <c r="M455" s="215"/>
      <c r="N455" s="216"/>
      <c r="O455" s="216"/>
      <c r="P455" s="216"/>
      <c r="Q455" s="216"/>
      <c r="R455" s="216"/>
      <c r="S455" s="216"/>
      <c r="T455" s="217"/>
      <c r="AT455" s="218" t="s">
        <v>272</v>
      </c>
      <c r="AU455" s="218" t="s">
        <v>86</v>
      </c>
      <c r="AV455" s="14" t="s">
        <v>86</v>
      </c>
      <c r="AW455" s="14" t="s">
        <v>37</v>
      </c>
      <c r="AX455" s="14" t="s">
        <v>76</v>
      </c>
      <c r="AY455" s="218" t="s">
        <v>259</v>
      </c>
    </row>
    <row r="456" spans="2:51" s="14" customFormat="1" ht="11.25">
      <c r="B456" s="208"/>
      <c r="C456" s="209"/>
      <c r="D456" s="190" t="s">
        <v>272</v>
      </c>
      <c r="E456" s="210" t="s">
        <v>19</v>
      </c>
      <c r="F456" s="211" t="s">
        <v>724</v>
      </c>
      <c r="G456" s="209"/>
      <c r="H456" s="212">
        <v>110.153</v>
      </c>
      <c r="I456" s="213"/>
      <c r="J456" s="209"/>
      <c r="K456" s="209"/>
      <c r="L456" s="214"/>
      <c r="M456" s="215"/>
      <c r="N456" s="216"/>
      <c r="O456" s="216"/>
      <c r="P456" s="216"/>
      <c r="Q456" s="216"/>
      <c r="R456" s="216"/>
      <c r="S456" s="216"/>
      <c r="T456" s="217"/>
      <c r="AT456" s="218" t="s">
        <v>272</v>
      </c>
      <c r="AU456" s="218" t="s">
        <v>86</v>
      </c>
      <c r="AV456" s="14" t="s">
        <v>86</v>
      </c>
      <c r="AW456" s="14" t="s">
        <v>37</v>
      </c>
      <c r="AX456" s="14" t="s">
        <v>76</v>
      </c>
      <c r="AY456" s="218" t="s">
        <v>259</v>
      </c>
    </row>
    <row r="457" spans="2:51" s="14" customFormat="1" ht="11.25">
      <c r="B457" s="208"/>
      <c r="C457" s="209"/>
      <c r="D457" s="190" t="s">
        <v>272</v>
      </c>
      <c r="E457" s="210" t="s">
        <v>19</v>
      </c>
      <c r="F457" s="211" t="s">
        <v>725</v>
      </c>
      <c r="G457" s="209"/>
      <c r="H457" s="212">
        <v>15.6</v>
      </c>
      <c r="I457" s="213"/>
      <c r="J457" s="209"/>
      <c r="K457" s="209"/>
      <c r="L457" s="214"/>
      <c r="M457" s="215"/>
      <c r="N457" s="216"/>
      <c r="O457" s="216"/>
      <c r="P457" s="216"/>
      <c r="Q457" s="216"/>
      <c r="R457" s="216"/>
      <c r="S457" s="216"/>
      <c r="T457" s="217"/>
      <c r="AT457" s="218" t="s">
        <v>272</v>
      </c>
      <c r="AU457" s="218" t="s">
        <v>86</v>
      </c>
      <c r="AV457" s="14" t="s">
        <v>86</v>
      </c>
      <c r="AW457" s="14" t="s">
        <v>37</v>
      </c>
      <c r="AX457" s="14" t="s">
        <v>76</v>
      </c>
      <c r="AY457" s="218" t="s">
        <v>259</v>
      </c>
    </row>
    <row r="458" spans="2:51" s="15" customFormat="1" ht="11.25">
      <c r="B458" s="219"/>
      <c r="C458" s="220"/>
      <c r="D458" s="190" t="s">
        <v>272</v>
      </c>
      <c r="E458" s="221" t="s">
        <v>19</v>
      </c>
      <c r="F458" s="222" t="s">
        <v>353</v>
      </c>
      <c r="G458" s="220"/>
      <c r="H458" s="223">
        <v>370.248</v>
      </c>
      <c r="I458" s="224"/>
      <c r="J458" s="220"/>
      <c r="K458" s="220"/>
      <c r="L458" s="225"/>
      <c r="M458" s="226"/>
      <c r="N458" s="227"/>
      <c r="O458" s="227"/>
      <c r="P458" s="227"/>
      <c r="Q458" s="227"/>
      <c r="R458" s="227"/>
      <c r="S458" s="227"/>
      <c r="T458" s="228"/>
      <c r="AT458" s="229" t="s">
        <v>272</v>
      </c>
      <c r="AU458" s="229" t="s">
        <v>86</v>
      </c>
      <c r="AV458" s="15" t="s">
        <v>137</v>
      </c>
      <c r="AW458" s="15" t="s">
        <v>37</v>
      </c>
      <c r="AX458" s="15" t="s">
        <v>84</v>
      </c>
      <c r="AY458" s="229" t="s">
        <v>259</v>
      </c>
    </row>
    <row r="459" spans="1:65" s="2" customFormat="1" ht="16.5" customHeight="1">
      <c r="A459" s="36"/>
      <c r="B459" s="37"/>
      <c r="C459" s="177" t="s">
        <v>726</v>
      </c>
      <c r="D459" s="177" t="s">
        <v>261</v>
      </c>
      <c r="E459" s="178" t="s">
        <v>727</v>
      </c>
      <c r="F459" s="179" t="s">
        <v>728</v>
      </c>
      <c r="G459" s="180" t="s">
        <v>92</v>
      </c>
      <c r="H459" s="181">
        <v>174.195</v>
      </c>
      <c r="I459" s="182"/>
      <c r="J459" s="183">
        <f>ROUND(I459*H459,2)</f>
        <v>0</v>
      </c>
      <c r="K459" s="179" t="s">
        <v>264</v>
      </c>
      <c r="L459" s="41"/>
      <c r="M459" s="184" t="s">
        <v>19</v>
      </c>
      <c r="N459" s="185" t="s">
        <v>47</v>
      </c>
      <c r="O459" s="66"/>
      <c r="P459" s="186">
        <f>O459*H459</f>
        <v>0</v>
      </c>
      <c r="Q459" s="186">
        <v>0</v>
      </c>
      <c r="R459" s="186">
        <f>Q459*H459</f>
        <v>0</v>
      </c>
      <c r="S459" s="186">
        <v>0</v>
      </c>
      <c r="T459" s="187">
        <f>S459*H459</f>
        <v>0</v>
      </c>
      <c r="U459" s="36"/>
      <c r="V459" s="36"/>
      <c r="W459" s="36"/>
      <c r="X459" s="36"/>
      <c r="Y459" s="36"/>
      <c r="Z459" s="36"/>
      <c r="AA459" s="36"/>
      <c r="AB459" s="36"/>
      <c r="AC459" s="36"/>
      <c r="AD459" s="36"/>
      <c r="AE459" s="36"/>
      <c r="AR459" s="188" t="s">
        <v>137</v>
      </c>
      <c r="AT459" s="188" t="s">
        <v>261</v>
      </c>
      <c r="AU459" s="188" t="s">
        <v>86</v>
      </c>
      <c r="AY459" s="19" t="s">
        <v>259</v>
      </c>
      <c r="BE459" s="189">
        <f>IF(N459="základní",J459,0)</f>
        <v>0</v>
      </c>
      <c r="BF459" s="189">
        <f>IF(N459="snížená",J459,0)</f>
        <v>0</v>
      </c>
      <c r="BG459" s="189">
        <f>IF(N459="zákl. přenesená",J459,0)</f>
        <v>0</v>
      </c>
      <c r="BH459" s="189">
        <f>IF(N459="sníž. přenesená",J459,0)</f>
        <v>0</v>
      </c>
      <c r="BI459" s="189">
        <f>IF(N459="nulová",J459,0)</f>
        <v>0</v>
      </c>
      <c r="BJ459" s="19" t="s">
        <v>84</v>
      </c>
      <c r="BK459" s="189">
        <f>ROUND(I459*H459,2)</f>
        <v>0</v>
      </c>
      <c r="BL459" s="19" t="s">
        <v>137</v>
      </c>
      <c r="BM459" s="188" t="s">
        <v>729</v>
      </c>
    </row>
    <row r="460" spans="1:47" s="2" customFormat="1" ht="19.5">
      <c r="A460" s="36"/>
      <c r="B460" s="37"/>
      <c r="C460" s="38"/>
      <c r="D460" s="190" t="s">
        <v>266</v>
      </c>
      <c r="E460" s="38"/>
      <c r="F460" s="191" t="s">
        <v>730</v>
      </c>
      <c r="G460" s="38"/>
      <c r="H460" s="38"/>
      <c r="I460" s="192"/>
      <c r="J460" s="38"/>
      <c r="K460" s="38"/>
      <c r="L460" s="41"/>
      <c r="M460" s="193"/>
      <c r="N460" s="194"/>
      <c r="O460" s="66"/>
      <c r="P460" s="66"/>
      <c r="Q460" s="66"/>
      <c r="R460" s="66"/>
      <c r="S460" s="66"/>
      <c r="T460" s="67"/>
      <c r="U460" s="36"/>
      <c r="V460" s="36"/>
      <c r="W460" s="36"/>
      <c r="X460" s="36"/>
      <c r="Y460" s="36"/>
      <c r="Z460" s="36"/>
      <c r="AA460" s="36"/>
      <c r="AB460" s="36"/>
      <c r="AC460" s="36"/>
      <c r="AD460" s="36"/>
      <c r="AE460" s="36"/>
      <c r="AT460" s="19" t="s">
        <v>266</v>
      </c>
      <c r="AU460" s="19" t="s">
        <v>86</v>
      </c>
    </row>
    <row r="461" spans="1:47" s="2" customFormat="1" ht="11.25">
      <c r="A461" s="36"/>
      <c r="B461" s="37"/>
      <c r="C461" s="38"/>
      <c r="D461" s="195" t="s">
        <v>268</v>
      </c>
      <c r="E461" s="38"/>
      <c r="F461" s="196" t="s">
        <v>731</v>
      </c>
      <c r="G461" s="38"/>
      <c r="H461" s="38"/>
      <c r="I461" s="192"/>
      <c r="J461" s="38"/>
      <c r="K461" s="38"/>
      <c r="L461" s="41"/>
      <c r="M461" s="193"/>
      <c r="N461" s="194"/>
      <c r="O461" s="66"/>
      <c r="P461" s="66"/>
      <c r="Q461" s="66"/>
      <c r="R461" s="66"/>
      <c r="S461" s="66"/>
      <c r="T461" s="67"/>
      <c r="U461" s="36"/>
      <c r="V461" s="36"/>
      <c r="W461" s="36"/>
      <c r="X461" s="36"/>
      <c r="Y461" s="36"/>
      <c r="Z461" s="36"/>
      <c r="AA461" s="36"/>
      <c r="AB461" s="36"/>
      <c r="AC461" s="36"/>
      <c r="AD461" s="36"/>
      <c r="AE461" s="36"/>
      <c r="AT461" s="19" t="s">
        <v>268</v>
      </c>
      <c r="AU461" s="19" t="s">
        <v>86</v>
      </c>
    </row>
    <row r="462" spans="1:47" s="2" customFormat="1" ht="136.5">
      <c r="A462" s="36"/>
      <c r="B462" s="37"/>
      <c r="C462" s="38"/>
      <c r="D462" s="190" t="s">
        <v>270</v>
      </c>
      <c r="E462" s="38"/>
      <c r="F462" s="197" t="s">
        <v>732</v>
      </c>
      <c r="G462" s="38"/>
      <c r="H462" s="38"/>
      <c r="I462" s="192"/>
      <c r="J462" s="38"/>
      <c r="K462" s="38"/>
      <c r="L462" s="41"/>
      <c r="M462" s="193"/>
      <c r="N462" s="194"/>
      <c r="O462" s="66"/>
      <c r="P462" s="66"/>
      <c r="Q462" s="66"/>
      <c r="R462" s="66"/>
      <c r="S462" s="66"/>
      <c r="T462" s="67"/>
      <c r="U462" s="36"/>
      <c r="V462" s="36"/>
      <c r="W462" s="36"/>
      <c r="X462" s="36"/>
      <c r="Y462" s="36"/>
      <c r="Z462" s="36"/>
      <c r="AA462" s="36"/>
      <c r="AB462" s="36"/>
      <c r="AC462" s="36"/>
      <c r="AD462" s="36"/>
      <c r="AE462" s="36"/>
      <c r="AT462" s="19" t="s">
        <v>270</v>
      </c>
      <c r="AU462" s="19" t="s">
        <v>86</v>
      </c>
    </row>
    <row r="463" spans="1:47" s="2" customFormat="1" ht="19.5">
      <c r="A463" s="36"/>
      <c r="B463" s="37"/>
      <c r="C463" s="38"/>
      <c r="D463" s="190" t="s">
        <v>342</v>
      </c>
      <c r="E463" s="38"/>
      <c r="F463" s="197" t="s">
        <v>733</v>
      </c>
      <c r="G463" s="38"/>
      <c r="H463" s="38"/>
      <c r="I463" s="192"/>
      <c r="J463" s="38"/>
      <c r="K463" s="38"/>
      <c r="L463" s="41"/>
      <c r="M463" s="193"/>
      <c r="N463" s="194"/>
      <c r="O463" s="66"/>
      <c r="P463" s="66"/>
      <c r="Q463" s="66"/>
      <c r="R463" s="66"/>
      <c r="S463" s="66"/>
      <c r="T463" s="67"/>
      <c r="U463" s="36"/>
      <c r="V463" s="36"/>
      <c r="W463" s="36"/>
      <c r="X463" s="36"/>
      <c r="Y463" s="36"/>
      <c r="Z463" s="36"/>
      <c r="AA463" s="36"/>
      <c r="AB463" s="36"/>
      <c r="AC463" s="36"/>
      <c r="AD463" s="36"/>
      <c r="AE463" s="36"/>
      <c r="AT463" s="19" t="s">
        <v>342</v>
      </c>
      <c r="AU463" s="19" t="s">
        <v>86</v>
      </c>
    </row>
    <row r="464" spans="2:51" s="13" customFormat="1" ht="11.25">
      <c r="B464" s="198"/>
      <c r="C464" s="199"/>
      <c r="D464" s="190" t="s">
        <v>272</v>
      </c>
      <c r="E464" s="200" t="s">
        <v>19</v>
      </c>
      <c r="F464" s="201" t="s">
        <v>458</v>
      </c>
      <c r="G464" s="199"/>
      <c r="H464" s="200" t="s">
        <v>19</v>
      </c>
      <c r="I464" s="202"/>
      <c r="J464" s="199"/>
      <c r="K464" s="199"/>
      <c r="L464" s="203"/>
      <c r="M464" s="204"/>
      <c r="N464" s="205"/>
      <c r="O464" s="205"/>
      <c r="P464" s="205"/>
      <c r="Q464" s="205"/>
      <c r="R464" s="205"/>
      <c r="S464" s="205"/>
      <c r="T464" s="206"/>
      <c r="AT464" s="207" t="s">
        <v>272</v>
      </c>
      <c r="AU464" s="207" t="s">
        <v>86</v>
      </c>
      <c r="AV464" s="13" t="s">
        <v>84</v>
      </c>
      <c r="AW464" s="13" t="s">
        <v>37</v>
      </c>
      <c r="AX464" s="13" t="s">
        <v>76</v>
      </c>
      <c r="AY464" s="207" t="s">
        <v>259</v>
      </c>
    </row>
    <row r="465" spans="2:51" s="14" customFormat="1" ht="11.25">
      <c r="B465" s="208"/>
      <c r="C465" s="209"/>
      <c r="D465" s="190" t="s">
        <v>272</v>
      </c>
      <c r="E465" s="210" t="s">
        <v>19</v>
      </c>
      <c r="F465" s="211" t="s">
        <v>734</v>
      </c>
      <c r="G465" s="209"/>
      <c r="H465" s="212">
        <v>163.075</v>
      </c>
      <c r="I465" s="213"/>
      <c r="J465" s="209"/>
      <c r="K465" s="209"/>
      <c r="L465" s="214"/>
      <c r="M465" s="215"/>
      <c r="N465" s="216"/>
      <c r="O465" s="216"/>
      <c r="P465" s="216"/>
      <c r="Q465" s="216"/>
      <c r="R465" s="216"/>
      <c r="S465" s="216"/>
      <c r="T465" s="217"/>
      <c r="AT465" s="218" t="s">
        <v>272</v>
      </c>
      <c r="AU465" s="218" t="s">
        <v>86</v>
      </c>
      <c r="AV465" s="14" t="s">
        <v>86</v>
      </c>
      <c r="AW465" s="14" t="s">
        <v>37</v>
      </c>
      <c r="AX465" s="14" t="s">
        <v>76</v>
      </c>
      <c r="AY465" s="218" t="s">
        <v>259</v>
      </c>
    </row>
    <row r="466" spans="2:51" s="14" customFormat="1" ht="11.25">
      <c r="B466" s="208"/>
      <c r="C466" s="209"/>
      <c r="D466" s="190" t="s">
        <v>272</v>
      </c>
      <c r="E466" s="210" t="s">
        <v>19</v>
      </c>
      <c r="F466" s="211" t="s">
        <v>735</v>
      </c>
      <c r="G466" s="209"/>
      <c r="H466" s="212">
        <v>4</v>
      </c>
      <c r="I466" s="213"/>
      <c r="J466" s="209"/>
      <c r="K466" s="209"/>
      <c r="L466" s="214"/>
      <c r="M466" s="215"/>
      <c r="N466" s="216"/>
      <c r="O466" s="216"/>
      <c r="P466" s="216"/>
      <c r="Q466" s="216"/>
      <c r="R466" s="216"/>
      <c r="S466" s="216"/>
      <c r="T466" s="217"/>
      <c r="AT466" s="218" t="s">
        <v>272</v>
      </c>
      <c r="AU466" s="218" t="s">
        <v>86</v>
      </c>
      <c r="AV466" s="14" t="s">
        <v>86</v>
      </c>
      <c r="AW466" s="14" t="s">
        <v>37</v>
      </c>
      <c r="AX466" s="14" t="s">
        <v>76</v>
      </c>
      <c r="AY466" s="218" t="s">
        <v>259</v>
      </c>
    </row>
    <row r="467" spans="2:51" s="14" customFormat="1" ht="22.5">
      <c r="B467" s="208"/>
      <c r="C467" s="209"/>
      <c r="D467" s="190" t="s">
        <v>272</v>
      </c>
      <c r="E467" s="210" t="s">
        <v>19</v>
      </c>
      <c r="F467" s="211" t="s">
        <v>736</v>
      </c>
      <c r="G467" s="209"/>
      <c r="H467" s="212">
        <v>1.8</v>
      </c>
      <c r="I467" s="213"/>
      <c r="J467" s="209"/>
      <c r="K467" s="209"/>
      <c r="L467" s="214"/>
      <c r="M467" s="215"/>
      <c r="N467" s="216"/>
      <c r="O467" s="216"/>
      <c r="P467" s="216"/>
      <c r="Q467" s="216"/>
      <c r="R467" s="216"/>
      <c r="S467" s="216"/>
      <c r="T467" s="217"/>
      <c r="AT467" s="218" t="s">
        <v>272</v>
      </c>
      <c r="AU467" s="218" t="s">
        <v>86</v>
      </c>
      <c r="AV467" s="14" t="s">
        <v>86</v>
      </c>
      <c r="AW467" s="14" t="s">
        <v>37</v>
      </c>
      <c r="AX467" s="14" t="s">
        <v>76</v>
      </c>
      <c r="AY467" s="218" t="s">
        <v>259</v>
      </c>
    </row>
    <row r="468" spans="2:51" s="14" customFormat="1" ht="11.25">
      <c r="B468" s="208"/>
      <c r="C468" s="209"/>
      <c r="D468" s="190" t="s">
        <v>272</v>
      </c>
      <c r="E468" s="210" t="s">
        <v>19</v>
      </c>
      <c r="F468" s="211" t="s">
        <v>737</v>
      </c>
      <c r="G468" s="209"/>
      <c r="H468" s="212">
        <v>0.5</v>
      </c>
      <c r="I468" s="213"/>
      <c r="J468" s="209"/>
      <c r="K468" s="209"/>
      <c r="L468" s="214"/>
      <c r="M468" s="215"/>
      <c r="N468" s="216"/>
      <c r="O468" s="216"/>
      <c r="P468" s="216"/>
      <c r="Q468" s="216"/>
      <c r="R468" s="216"/>
      <c r="S468" s="216"/>
      <c r="T468" s="217"/>
      <c r="AT468" s="218" t="s">
        <v>272</v>
      </c>
      <c r="AU468" s="218" t="s">
        <v>86</v>
      </c>
      <c r="AV468" s="14" t="s">
        <v>86</v>
      </c>
      <c r="AW468" s="14" t="s">
        <v>37</v>
      </c>
      <c r="AX468" s="14" t="s">
        <v>76</v>
      </c>
      <c r="AY468" s="218" t="s">
        <v>259</v>
      </c>
    </row>
    <row r="469" spans="2:51" s="14" customFormat="1" ht="11.25">
      <c r="B469" s="208"/>
      <c r="C469" s="209"/>
      <c r="D469" s="190" t="s">
        <v>272</v>
      </c>
      <c r="E469" s="210" t="s">
        <v>19</v>
      </c>
      <c r="F469" s="211" t="s">
        <v>738</v>
      </c>
      <c r="G469" s="209"/>
      <c r="H469" s="212">
        <v>0.5</v>
      </c>
      <c r="I469" s="213"/>
      <c r="J469" s="209"/>
      <c r="K469" s="209"/>
      <c r="L469" s="214"/>
      <c r="M469" s="215"/>
      <c r="N469" s="216"/>
      <c r="O469" s="216"/>
      <c r="P469" s="216"/>
      <c r="Q469" s="216"/>
      <c r="R469" s="216"/>
      <c r="S469" s="216"/>
      <c r="T469" s="217"/>
      <c r="AT469" s="218" t="s">
        <v>272</v>
      </c>
      <c r="AU469" s="218" t="s">
        <v>86</v>
      </c>
      <c r="AV469" s="14" t="s">
        <v>86</v>
      </c>
      <c r="AW469" s="14" t="s">
        <v>37</v>
      </c>
      <c r="AX469" s="14" t="s">
        <v>76</v>
      </c>
      <c r="AY469" s="218" t="s">
        <v>259</v>
      </c>
    </row>
    <row r="470" spans="2:51" s="14" customFormat="1" ht="11.25">
      <c r="B470" s="208"/>
      <c r="C470" s="209"/>
      <c r="D470" s="190" t="s">
        <v>272</v>
      </c>
      <c r="E470" s="210" t="s">
        <v>19</v>
      </c>
      <c r="F470" s="211" t="s">
        <v>739</v>
      </c>
      <c r="G470" s="209"/>
      <c r="H470" s="212">
        <v>2.5</v>
      </c>
      <c r="I470" s="213"/>
      <c r="J470" s="209"/>
      <c r="K470" s="209"/>
      <c r="L470" s="214"/>
      <c r="M470" s="215"/>
      <c r="N470" s="216"/>
      <c r="O470" s="216"/>
      <c r="P470" s="216"/>
      <c r="Q470" s="216"/>
      <c r="R470" s="216"/>
      <c r="S470" s="216"/>
      <c r="T470" s="217"/>
      <c r="AT470" s="218" t="s">
        <v>272</v>
      </c>
      <c r="AU470" s="218" t="s">
        <v>86</v>
      </c>
      <c r="AV470" s="14" t="s">
        <v>86</v>
      </c>
      <c r="AW470" s="14" t="s">
        <v>37</v>
      </c>
      <c r="AX470" s="14" t="s">
        <v>76</v>
      </c>
      <c r="AY470" s="218" t="s">
        <v>259</v>
      </c>
    </row>
    <row r="471" spans="2:51" s="14" customFormat="1" ht="11.25">
      <c r="B471" s="208"/>
      <c r="C471" s="209"/>
      <c r="D471" s="190" t="s">
        <v>272</v>
      </c>
      <c r="E471" s="210" t="s">
        <v>19</v>
      </c>
      <c r="F471" s="211" t="s">
        <v>740</v>
      </c>
      <c r="G471" s="209"/>
      <c r="H471" s="212">
        <v>1.82</v>
      </c>
      <c r="I471" s="213"/>
      <c r="J471" s="209"/>
      <c r="K471" s="209"/>
      <c r="L471" s="214"/>
      <c r="M471" s="215"/>
      <c r="N471" s="216"/>
      <c r="O471" s="216"/>
      <c r="P471" s="216"/>
      <c r="Q471" s="216"/>
      <c r="R471" s="216"/>
      <c r="S471" s="216"/>
      <c r="T471" s="217"/>
      <c r="AT471" s="218" t="s">
        <v>272</v>
      </c>
      <c r="AU471" s="218" t="s">
        <v>86</v>
      </c>
      <c r="AV471" s="14" t="s">
        <v>86</v>
      </c>
      <c r="AW471" s="14" t="s">
        <v>37</v>
      </c>
      <c r="AX471" s="14" t="s">
        <v>76</v>
      </c>
      <c r="AY471" s="218" t="s">
        <v>259</v>
      </c>
    </row>
    <row r="472" spans="2:51" s="15" customFormat="1" ht="11.25">
      <c r="B472" s="219"/>
      <c r="C472" s="220"/>
      <c r="D472" s="190" t="s">
        <v>272</v>
      </c>
      <c r="E472" s="221" t="s">
        <v>142</v>
      </c>
      <c r="F472" s="222" t="s">
        <v>353</v>
      </c>
      <c r="G472" s="220"/>
      <c r="H472" s="223">
        <v>174.195</v>
      </c>
      <c r="I472" s="224"/>
      <c r="J472" s="220"/>
      <c r="K472" s="220"/>
      <c r="L472" s="225"/>
      <c r="M472" s="226"/>
      <c r="N472" s="227"/>
      <c r="O472" s="227"/>
      <c r="P472" s="227"/>
      <c r="Q472" s="227"/>
      <c r="R472" s="227"/>
      <c r="S472" s="227"/>
      <c r="T472" s="228"/>
      <c r="AT472" s="229" t="s">
        <v>272</v>
      </c>
      <c r="AU472" s="229" t="s">
        <v>86</v>
      </c>
      <c r="AV472" s="15" t="s">
        <v>137</v>
      </c>
      <c r="AW472" s="15" t="s">
        <v>37</v>
      </c>
      <c r="AX472" s="15" t="s">
        <v>84</v>
      </c>
      <c r="AY472" s="229" t="s">
        <v>259</v>
      </c>
    </row>
    <row r="473" spans="1:65" s="2" customFormat="1" ht="16.5" customHeight="1">
      <c r="A473" s="36"/>
      <c r="B473" s="37"/>
      <c r="C473" s="177" t="s">
        <v>741</v>
      </c>
      <c r="D473" s="177" t="s">
        <v>261</v>
      </c>
      <c r="E473" s="178" t="s">
        <v>742</v>
      </c>
      <c r="F473" s="179" t="s">
        <v>743</v>
      </c>
      <c r="G473" s="180" t="s">
        <v>92</v>
      </c>
      <c r="H473" s="181">
        <v>33</v>
      </c>
      <c r="I473" s="182"/>
      <c r="J473" s="183">
        <f>ROUND(I473*H473,2)</f>
        <v>0</v>
      </c>
      <c r="K473" s="179" t="s">
        <v>264</v>
      </c>
      <c r="L473" s="41"/>
      <c r="M473" s="184" t="s">
        <v>19</v>
      </c>
      <c r="N473" s="185" t="s">
        <v>47</v>
      </c>
      <c r="O473" s="66"/>
      <c r="P473" s="186">
        <f>O473*H473</f>
        <v>0</v>
      </c>
      <c r="Q473" s="186">
        <v>0</v>
      </c>
      <c r="R473" s="186">
        <f>Q473*H473</f>
        <v>0</v>
      </c>
      <c r="S473" s="186">
        <v>0</v>
      </c>
      <c r="T473" s="187">
        <f>S473*H473</f>
        <v>0</v>
      </c>
      <c r="U473" s="36"/>
      <c r="V473" s="36"/>
      <c r="W473" s="36"/>
      <c r="X473" s="36"/>
      <c r="Y473" s="36"/>
      <c r="Z473" s="36"/>
      <c r="AA473" s="36"/>
      <c r="AB473" s="36"/>
      <c r="AC473" s="36"/>
      <c r="AD473" s="36"/>
      <c r="AE473" s="36"/>
      <c r="AR473" s="188" t="s">
        <v>137</v>
      </c>
      <c r="AT473" s="188" t="s">
        <v>261</v>
      </c>
      <c r="AU473" s="188" t="s">
        <v>86</v>
      </c>
      <c r="AY473" s="19" t="s">
        <v>259</v>
      </c>
      <c r="BE473" s="189">
        <f>IF(N473="základní",J473,0)</f>
        <v>0</v>
      </c>
      <c r="BF473" s="189">
        <f>IF(N473="snížená",J473,0)</f>
        <v>0</v>
      </c>
      <c r="BG473" s="189">
        <f>IF(N473="zákl. přenesená",J473,0)</f>
        <v>0</v>
      </c>
      <c r="BH473" s="189">
        <f>IF(N473="sníž. přenesená",J473,0)</f>
        <v>0</v>
      </c>
      <c r="BI473" s="189">
        <f>IF(N473="nulová",J473,0)</f>
        <v>0</v>
      </c>
      <c r="BJ473" s="19" t="s">
        <v>84</v>
      </c>
      <c r="BK473" s="189">
        <f>ROUND(I473*H473,2)</f>
        <v>0</v>
      </c>
      <c r="BL473" s="19" t="s">
        <v>137</v>
      </c>
      <c r="BM473" s="188" t="s">
        <v>744</v>
      </c>
    </row>
    <row r="474" spans="1:47" s="2" customFormat="1" ht="19.5">
      <c r="A474" s="36"/>
      <c r="B474" s="37"/>
      <c r="C474" s="38"/>
      <c r="D474" s="190" t="s">
        <v>266</v>
      </c>
      <c r="E474" s="38"/>
      <c r="F474" s="191" t="s">
        <v>745</v>
      </c>
      <c r="G474" s="38"/>
      <c r="H474" s="38"/>
      <c r="I474" s="192"/>
      <c r="J474" s="38"/>
      <c r="K474" s="38"/>
      <c r="L474" s="41"/>
      <c r="M474" s="193"/>
      <c r="N474" s="194"/>
      <c r="O474" s="66"/>
      <c r="P474" s="66"/>
      <c r="Q474" s="66"/>
      <c r="R474" s="66"/>
      <c r="S474" s="66"/>
      <c r="T474" s="67"/>
      <c r="U474" s="36"/>
      <c r="V474" s="36"/>
      <c r="W474" s="36"/>
      <c r="X474" s="36"/>
      <c r="Y474" s="36"/>
      <c r="Z474" s="36"/>
      <c r="AA474" s="36"/>
      <c r="AB474" s="36"/>
      <c r="AC474" s="36"/>
      <c r="AD474" s="36"/>
      <c r="AE474" s="36"/>
      <c r="AT474" s="19" t="s">
        <v>266</v>
      </c>
      <c r="AU474" s="19" t="s">
        <v>86</v>
      </c>
    </row>
    <row r="475" spans="1:47" s="2" customFormat="1" ht="11.25">
      <c r="A475" s="36"/>
      <c r="B475" s="37"/>
      <c r="C475" s="38"/>
      <c r="D475" s="195" t="s">
        <v>268</v>
      </c>
      <c r="E475" s="38"/>
      <c r="F475" s="196" t="s">
        <v>746</v>
      </c>
      <c r="G475" s="38"/>
      <c r="H475" s="38"/>
      <c r="I475" s="192"/>
      <c r="J475" s="38"/>
      <c r="K475" s="38"/>
      <c r="L475" s="41"/>
      <c r="M475" s="193"/>
      <c r="N475" s="194"/>
      <c r="O475" s="66"/>
      <c r="P475" s="66"/>
      <c r="Q475" s="66"/>
      <c r="R475" s="66"/>
      <c r="S475" s="66"/>
      <c r="T475" s="67"/>
      <c r="U475" s="36"/>
      <c r="V475" s="36"/>
      <c r="W475" s="36"/>
      <c r="X475" s="36"/>
      <c r="Y475" s="36"/>
      <c r="Z475" s="36"/>
      <c r="AA475" s="36"/>
      <c r="AB475" s="36"/>
      <c r="AC475" s="36"/>
      <c r="AD475" s="36"/>
      <c r="AE475" s="36"/>
      <c r="AT475" s="19" t="s">
        <v>268</v>
      </c>
      <c r="AU475" s="19" t="s">
        <v>86</v>
      </c>
    </row>
    <row r="476" spans="1:47" s="2" customFormat="1" ht="136.5">
      <c r="A476" s="36"/>
      <c r="B476" s="37"/>
      <c r="C476" s="38"/>
      <c r="D476" s="190" t="s">
        <v>270</v>
      </c>
      <c r="E476" s="38"/>
      <c r="F476" s="197" t="s">
        <v>732</v>
      </c>
      <c r="G476" s="38"/>
      <c r="H476" s="38"/>
      <c r="I476" s="192"/>
      <c r="J476" s="38"/>
      <c r="K476" s="38"/>
      <c r="L476" s="41"/>
      <c r="M476" s="193"/>
      <c r="N476" s="194"/>
      <c r="O476" s="66"/>
      <c r="P476" s="66"/>
      <c r="Q476" s="66"/>
      <c r="R476" s="66"/>
      <c r="S476" s="66"/>
      <c r="T476" s="67"/>
      <c r="U476" s="36"/>
      <c r="V476" s="36"/>
      <c r="W476" s="36"/>
      <c r="X476" s="36"/>
      <c r="Y476" s="36"/>
      <c r="Z476" s="36"/>
      <c r="AA476" s="36"/>
      <c r="AB476" s="36"/>
      <c r="AC476" s="36"/>
      <c r="AD476" s="36"/>
      <c r="AE476" s="36"/>
      <c r="AT476" s="19" t="s">
        <v>270</v>
      </c>
      <c r="AU476" s="19" t="s">
        <v>86</v>
      </c>
    </row>
    <row r="477" spans="2:51" s="13" customFormat="1" ht="11.25">
      <c r="B477" s="198"/>
      <c r="C477" s="199"/>
      <c r="D477" s="190" t="s">
        <v>272</v>
      </c>
      <c r="E477" s="200" t="s">
        <v>19</v>
      </c>
      <c r="F477" s="201" t="s">
        <v>747</v>
      </c>
      <c r="G477" s="199"/>
      <c r="H477" s="200" t="s">
        <v>19</v>
      </c>
      <c r="I477" s="202"/>
      <c r="J477" s="199"/>
      <c r="K477" s="199"/>
      <c r="L477" s="203"/>
      <c r="M477" s="204"/>
      <c r="N477" s="205"/>
      <c r="O477" s="205"/>
      <c r="P477" s="205"/>
      <c r="Q477" s="205"/>
      <c r="R477" s="205"/>
      <c r="S477" s="205"/>
      <c r="T477" s="206"/>
      <c r="AT477" s="207" t="s">
        <v>272</v>
      </c>
      <c r="AU477" s="207" t="s">
        <v>86</v>
      </c>
      <c r="AV477" s="13" t="s">
        <v>84</v>
      </c>
      <c r="AW477" s="13" t="s">
        <v>37</v>
      </c>
      <c r="AX477" s="13" t="s">
        <v>76</v>
      </c>
      <c r="AY477" s="207" t="s">
        <v>259</v>
      </c>
    </row>
    <row r="478" spans="2:51" s="14" customFormat="1" ht="11.25">
      <c r="B478" s="208"/>
      <c r="C478" s="209"/>
      <c r="D478" s="190" t="s">
        <v>272</v>
      </c>
      <c r="E478" s="210" t="s">
        <v>19</v>
      </c>
      <c r="F478" s="211" t="s">
        <v>748</v>
      </c>
      <c r="G478" s="209"/>
      <c r="H478" s="212">
        <v>12</v>
      </c>
      <c r="I478" s="213"/>
      <c r="J478" s="209"/>
      <c r="K478" s="209"/>
      <c r="L478" s="214"/>
      <c r="M478" s="215"/>
      <c r="N478" s="216"/>
      <c r="O478" s="216"/>
      <c r="P478" s="216"/>
      <c r="Q478" s="216"/>
      <c r="R478" s="216"/>
      <c r="S478" s="216"/>
      <c r="T478" s="217"/>
      <c r="AT478" s="218" t="s">
        <v>272</v>
      </c>
      <c r="AU478" s="218" t="s">
        <v>86</v>
      </c>
      <c r="AV478" s="14" t="s">
        <v>86</v>
      </c>
      <c r="AW478" s="14" t="s">
        <v>37</v>
      </c>
      <c r="AX478" s="14" t="s">
        <v>76</v>
      </c>
      <c r="AY478" s="218" t="s">
        <v>259</v>
      </c>
    </row>
    <row r="479" spans="2:51" s="14" customFormat="1" ht="11.25">
      <c r="B479" s="208"/>
      <c r="C479" s="209"/>
      <c r="D479" s="190" t="s">
        <v>272</v>
      </c>
      <c r="E479" s="210" t="s">
        <v>19</v>
      </c>
      <c r="F479" s="211" t="s">
        <v>749</v>
      </c>
      <c r="G479" s="209"/>
      <c r="H479" s="212">
        <v>21</v>
      </c>
      <c r="I479" s="213"/>
      <c r="J479" s="209"/>
      <c r="K479" s="209"/>
      <c r="L479" s="214"/>
      <c r="M479" s="215"/>
      <c r="N479" s="216"/>
      <c r="O479" s="216"/>
      <c r="P479" s="216"/>
      <c r="Q479" s="216"/>
      <c r="R479" s="216"/>
      <c r="S479" s="216"/>
      <c r="T479" s="217"/>
      <c r="AT479" s="218" t="s">
        <v>272</v>
      </c>
      <c r="AU479" s="218" t="s">
        <v>86</v>
      </c>
      <c r="AV479" s="14" t="s">
        <v>86</v>
      </c>
      <c r="AW479" s="14" t="s">
        <v>37</v>
      </c>
      <c r="AX479" s="14" t="s">
        <v>76</v>
      </c>
      <c r="AY479" s="218" t="s">
        <v>259</v>
      </c>
    </row>
    <row r="480" spans="2:51" s="15" customFormat="1" ht="11.25">
      <c r="B480" s="219"/>
      <c r="C480" s="220"/>
      <c r="D480" s="190" t="s">
        <v>272</v>
      </c>
      <c r="E480" s="221" t="s">
        <v>221</v>
      </c>
      <c r="F480" s="222" t="s">
        <v>353</v>
      </c>
      <c r="G480" s="220"/>
      <c r="H480" s="223">
        <v>33</v>
      </c>
      <c r="I480" s="224"/>
      <c r="J480" s="220"/>
      <c r="K480" s="220"/>
      <c r="L480" s="225"/>
      <c r="M480" s="226"/>
      <c r="N480" s="227"/>
      <c r="O480" s="227"/>
      <c r="P480" s="227"/>
      <c r="Q480" s="227"/>
      <c r="R480" s="227"/>
      <c r="S480" s="227"/>
      <c r="T480" s="228"/>
      <c r="AT480" s="229" t="s">
        <v>272</v>
      </c>
      <c r="AU480" s="229" t="s">
        <v>86</v>
      </c>
      <c r="AV480" s="15" t="s">
        <v>137</v>
      </c>
      <c r="AW480" s="15" t="s">
        <v>37</v>
      </c>
      <c r="AX480" s="15" t="s">
        <v>84</v>
      </c>
      <c r="AY480" s="229" t="s">
        <v>259</v>
      </c>
    </row>
    <row r="481" spans="1:65" s="2" customFormat="1" ht="16.5" customHeight="1">
      <c r="A481" s="36"/>
      <c r="B481" s="37"/>
      <c r="C481" s="241" t="s">
        <v>750</v>
      </c>
      <c r="D481" s="241" t="s">
        <v>751</v>
      </c>
      <c r="E481" s="242" t="s">
        <v>752</v>
      </c>
      <c r="F481" s="243" t="s">
        <v>753</v>
      </c>
      <c r="G481" s="244" t="s">
        <v>107</v>
      </c>
      <c r="H481" s="245">
        <v>59.4</v>
      </c>
      <c r="I481" s="246"/>
      <c r="J481" s="247">
        <f>ROUND(I481*H481,2)</f>
        <v>0</v>
      </c>
      <c r="K481" s="243" t="s">
        <v>264</v>
      </c>
      <c r="L481" s="248"/>
      <c r="M481" s="249" t="s">
        <v>19</v>
      </c>
      <c r="N481" s="250" t="s">
        <v>47</v>
      </c>
      <c r="O481" s="66"/>
      <c r="P481" s="186">
        <f>O481*H481</f>
        <v>0</v>
      </c>
      <c r="Q481" s="186">
        <v>1</v>
      </c>
      <c r="R481" s="186">
        <f>Q481*H481</f>
        <v>59.4</v>
      </c>
      <c r="S481" s="186">
        <v>0</v>
      </c>
      <c r="T481" s="187">
        <f>S481*H481</f>
        <v>0</v>
      </c>
      <c r="U481" s="36"/>
      <c r="V481" s="36"/>
      <c r="W481" s="36"/>
      <c r="X481" s="36"/>
      <c r="Y481" s="36"/>
      <c r="Z481" s="36"/>
      <c r="AA481" s="36"/>
      <c r="AB481" s="36"/>
      <c r="AC481" s="36"/>
      <c r="AD481" s="36"/>
      <c r="AE481" s="36"/>
      <c r="AR481" s="188" t="s">
        <v>126</v>
      </c>
      <c r="AT481" s="188" t="s">
        <v>751</v>
      </c>
      <c r="AU481" s="188" t="s">
        <v>86</v>
      </c>
      <c r="AY481" s="19" t="s">
        <v>259</v>
      </c>
      <c r="BE481" s="189">
        <f>IF(N481="základní",J481,0)</f>
        <v>0</v>
      </c>
      <c r="BF481" s="189">
        <f>IF(N481="snížená",J481,0)</f>
        <v>0</v>
      </c>
      <c r="BG481" s="189">
        <f>IF(N481="zákl. přenesená",J481,0)</f>
        <v>0</v>
      </c>
      <c r="BH481" s="189">
        <f>IF(N481="sníž. přenesená",J481,0)</f>
        <v>0</v>
      </c>
      <c r="BI481" s="189">
        <f>IF(N481="nulová",J481,0)</f>
        <v>0</v>
      </c>
      <c r="BJ481" s="19" t="s">
        <v>84</v>
      </c>
      <c r="BK481" s="189">
        <f>ROUND(I481*H481,2)</f>
        <v>0</v>
      </c>
      <c r="BL481" s="19" t="s">
        <v>137</v>
      </c>
      <c r="BM481" s="188" t="s">
        <v>754</v>
      </c>
    </row>
    <row r="482" spans="1:47" s="2" customFormat="1" ht="11.25">
      <c r="A482" s="36"/>
      <c r="B482" s="37"/>
      <c r="C482" s="38"/>
      <c r="D482" s="190" t="s">
        <v>266</v>
      </c>
      <c r="E482" s="38"/>
      <c r="F482" s="191" t="s">
        <v>753</v>
      </c>
      <c r="G482" s="38"/>
      <c r="H482" s="38"/>
      <c r="I482" s="192"/>
      <c r="J482" s="38"/>
      <c r="K482" s="38"/>
      <c r="L482" s="41"/>
      <c r="M482" s="193"/>
      <c r="N482" s="194"/>
      <c r="O482" s="66"/>
      <c r="P482" s="66"/>
      <c r="Q482" s="66"/>
      <c r="R482" s="66"/>
      <c r="S482" s="66"/>
      <c r="T482" s="67"/>
      <c r="U482" s="36"/>
      <c r="V482" s="36"/>
      <c r="W482" s="36"/>
      <c r="X482" s="36"/>
      <c r="Y482" s="36"/>
      <c r="Z482" s="36"/>
      <c r="AA482" s="36"/>
      <c r="AB482" s="36"/>
      <c r="AC482" s="36"/>
      <c r="AD482" s="36"/>
      <c r="AE482" s="36"/>
      <c r="AT482" s="19" t="s">
        <v>266</v>
      </c>
      <c r="AU482" s="19" t="s">
        <v>86</v>
      </c>
    </row>
    <row r="483" spans="1:47" s="2" customFormat="1" ht="11.25">
      <c r="A483" s="36"/>
      <c r="B483" s="37"/>
      <c r="C483" s="38"/>
      <c r="D483" s="195" t="s">
        <v>268</v>
      </c>
      <c r="E483" s="38"/>
      <c r="F483" s="196" t="s">
        <v>755</v>
      </c>
      <c r="G483" s="38"/>
      <c r="H483" s="38"/>
      <c r="I483" s="192"/>
      <c r="J483" s="38"/>
      <c r="K483" s="38"/>
      <c r="L483" s="41"/>
      <c r="M483" s="193"/>
      <c r="N483" s="194"/>
      <c r="O483" s="66"/>
      <c r="P483" s="66"/>
      <c r="Q483" s="66"/>
      <c r="R483" s="66"/>
      <c r="S483" s="66"/>
      <c r="T483" s="67"/>
      <c r="U483" s="36"/>
      <c r="V483" s="36"/>
      <c r="W483" s="36"/>
      <c r="X483" s="36"/>
      <c r="Y483" s="36"/>
      <c r="Z483" s="36"/>
      <c r="AA483" s="36"/>
      <c r="AB483" s="36"/>
      <c r="AC483" s="36"/>
      <c r="AD483" s="36"/>
      <c r="AE483" s="36"/>
      <c r="AT483" s="19" t="s">
        <v>268</v>
      </c>
      <c r="AU483" s="19" t="s">
        <v>86</v>
      </c>
    </row>
    <row r="484" spans="2:51" s="13" customFormat="1" ht="11.25">
      <c r="B484" s="198"/>
      <c r="C484" s="199"/>
      <c r="D484" s="190" t="s">
        <v>272</v>
      </c>
      <c r="E484" s="200" t="s">
        <v>19</v>
      </c>
      <c r="F484" s="201" t="s">
        <v>756</v>
      </c>
      <c r="G484" s="199"/>
      <c r="H484" s="200" t="s">
        <v>19</v>
      </c>
      <c r="I484" s="202"/>
      <c r="J484" s="199"/>
      <c r="K484" s="199"/>
      <c r="L484" s="203"/>
      <c r="M484" s="204"/>
      <c r="N484" s="205"/>
      <c r="O484" s="205"/>
      <c r="P484" s="205"/>
      <c r="Q484" s="205"/>
      <c r="R484" s="205"/>
      <c r="S484" s="205"/>
      <c r="T484" s="206"/>
      <c r="AT484" s="207" t="s">
        <v>272</v>
      </c>
      <c r="AU484" s="207" t="s">
        <v>86</v>
      </c>
      <c r="AV484" s="13" t="s">
        <v>84</v>
      </c>
      <c r="AW484" s="13" t="s">
        <v>37</v>
      </c>
      <c r="AX484" s="13" t="s">
        <v>76</v>
      </c>
      <c r="AY484" s="207" t="s">
        <v>259</v>
      </c>
    </row>
    <row r="485" spans="2:51" s="14" customFormat="1" ht="11.25">
      <c r="B485" s="208"/>
      <c r="C485" s="209"/>
      <c r="D485" s="190" t="s">
        <v>272</v>
      </c>
      <c r="E485" s="210" t="s">
        <v>19</v>
      </c>
      <c r="F485" s="211" t="s">
        <v>757</v>
      </c>
      <c r="G485" s="209"/>
      <c r="H485" s="212">
        <v>59.4</v>
      </c>
      <c r="I485" s="213"/>
      <c r="J485" s="209"/>
      <c r="K485" s="209"/>
      <c r="L485" s="214"/>
      <c r="M485" s="215"/>
      <c r="N485" s="216"/>
      <c r="O485" s="216"/>
      <c r="P485" s="216"/>
      <c r="Q485" s="216"/>
      <c r="R485" s="216"/>
      <c r="S485" s="216"/>
      <c r="T485" s="217"/>
      <c r="AT485" s="218" t="s">
        <v>272</v>
      </c>
      <c r="AU485" s="218" t="s">
        <v>86</v>
      </c>
      <c r="AV485" s="14" t="s">
        <v>86</v>
      </c>
      <c r="AW485" s="14" t="s">
        <v>37</v>
      </c>
      <c r="AX485" s="14" t="s">
        <v>84</v>
      </c>
      <c r="AY485" s="218" t="s">
        <v>259</v>
      </c>
    </row>
    <row r="486" spans="1:65" s="2" customFormat="1" ht="16.5" customHeight="1">
      <c r="A486" s="36"/>
      <c r="B486" s="37"/>
      <c r="C486" s="177" t="s">
        <v>758</v>
      </c>
      <c r="D486" s="177" t="s">
        <v>261</v>
      </c>
      <c r="E486" s="178" t="s">
        <v>759</v>
      </c>
      <c r="F486" s="179" t="s">
        <v>760</v>
      </c>
      <c r="G486" s="180" t="s">
        <v>92</v>
      </c>
      <c r="H486" s="181">
        <v>70.3</v>
      </c>
      <c r="I486" s="182"/>
      <c r="J486" s="183">
        <f>ROUND(I486*H486,2)</f>
        <v>0</v>
      </c>
      <c r="K486" s="179" t="s">
        <v>264</v>
      </c>
      <c r="L486" s="41"/>
      <c r="M486" s="184" t="s">
        <v>19</v>
      </c>
      <c r="N486" s="185" t="s">
        <v>47</v>
      </c>
      <c r="O486" s="66"/>
      <c r="P486" s="186">
        <f>O486*H486</f>
        <v>0</v>
      </c>
      <c r="Q486" s="186">
        <v>0</v>
      </c>
      <c r="R486" s="186">
        <f>Q486*H486</f>
        <v>0</v>
      </c>
      <c r="S486" s="186">
        <v>0</v>
      </c>
      <c r="T486" s="187">
        <f>S486*H486</f>
        <v>0</v>
      </c>
      <c r="U486" s="36"/>
      <c r="V486" s="36"/>
      <c r="W486" s="36"/>
      <c r="X486" s="36"/>
      <c r="Y486" s="36"/>
      <c r="Z486" s="36"/>
      <c r="AA486" s="36"/>
      <c r="AB486" s="36"/>
      <c r="AC486" s="36"/>
      <c r="AD486" s="36"/>
      <c r="AE486" s="36"/>
      <c r="AR486" s="188" t="s">
        <v>137</v>
      </c>
      <c r="AT486" s="188" t="s">
        <v>261</v>
      </c>
      <c r="AU486" s="188" t="s">
        <v>86</v>
      </c>
      <c r="AY486" s="19" t="s">
        <v>259</v>
      </c>
      <c r="BE486" s="189">
        <f>IF(N486="základní",J486,0)</f>
        <v>0</v>
      </c>
      <c r="BF486" s="189">
        <f>IF(N486="snížená",J486,0)</f>
        <v>0</v>
      </c>
      <c r="BG486" s="189">
        <f>IF(N486="zákl. přenesená",J486,0)</f>
        <v>0</v>
      </c>
      <c r="BH486" s="189">
        <f>IF(N486="sníž. přenesená",J486,0)</f>
        <v>0</v>
      </c>
      <c r="BI486" s="189">
        <f>IF(N486="nulová",J486,0)</f>
        <v>0</v>
      </c>
      <c r="BJ486" s="19" t="s">
        <v>84</v>
      </c>
      <c r="BK486" s="189">
        <f>ROUND(I486*H486,2)</f>
        <v>0</v>
      </c>
      <c r="BL486" s="19" t="s">
        <v>137</v>
      </c>
      <c r="BM486" s="188" t="s">
        <v>761</v>
      </c>
    </row>
    <row r="487" spans="1:47" s="2" customFormat="1" ht="19.5">
      <c r="A487" s="36"/>
      <c r="B487" s="37"/>
      <c r="C487" s="38"/>
      <c r="D487" s="190" t="s">
        <v>266</v>
      </c>
      <c r="E487" s="38"/>
      <c r="F487" s="191" t="s">
        <v>762</v>
      </c>
      <c r="G487" s="38"/>
      <c r="H487" s="38"/>
      <c r="I487" s="192"/>
      <c r="J487" s="38"/>
      <c r="K487" s="38"/>
      <c r="L487" s="41"/>
      <c r="M487" s="193"/>
      <c r="N487" s="194"/>
      <c r="O487" s="66"/>
      <c r="P487" s="66"/>
      <c r="Q487" s="66"/>
      <c r="R487" s="66"/>
      <c r="S487" s="66"/>
      <c r="T487" s="67"/>
      <c r="U487" s="36"/>
      <c r="V487" s="36"/>
      <c r="W487" s="36"/>
      <c r="X487" s="36"/>
      <c r="Y487" s="36"/>
      <c r="Z487" s="36"/>
      <c r="AA487" s="36"/>
      <c r="AB487" s="36"/>
      <c r="AC487" s="36"/>
      <c r="AD487" s="36"/>
      <c r="AE487" s="36"/>
      <c r="AT487" s="19" t="s">
        <v>266</v>
      </c>
      <c r="AU487" s="19" t="s">
        <v>86</v>
      </c>
    </row>
    <row r="488" spans="1:47" s="2" customFormat="1" ht="11.25">
      <c r="A488" s="36"/>
      <c r="B488" s="37"/>
      <c r="C488" s="38"/>
      <c r="D488" s="195" t="s">
        <v>268</v>
      </c>
      <c r="E488" s="38"/>
      <c r="F488" s="196" t="s">
        <v>763</v>
      </c>
      <c r="G488" s="38"/>
      <c r="H488" s="38"/>
      <c r="I488" s="192"/>
      <c r="J488" s="38"/>
      <c r="K488" s="38"/>
      <c r="L488" s="41"/>
      <c r="M488" s="193"/>
      <c r="N488" s="194"/>
      <c r="O488" s="66"/>
      <c r="P488" s="66"/>
      <c r="Q488" s="66"/>
      <c r="R488" s="66"/>
      <c r="S488" s="66"/>
      <c r="T488" s="67"/>
      <c r="U488" s="36"/>
      <c r="V488" s="36"/>
      <c r="W488" s="36"/>
      <c r="X488" s="36"/>
      <c r="Y488" s="36"/>
      <c r="Z488" s="36"/>
      <c r="AA488" s="36"/>
      <c r="AB488" s="36"/>
      <c r="AC488" s="36"/>
      <c r="AD488" s="36"/>
      <c r="AE488" s="36"/>
      <c r="AT488" s="19" t="s">
        <v>268</v>
      </c>
      <c r="AU488" s="19" t="s">
        <v>86</v>
      </c>
    </row>
    <row r="489" spans="1:47" s="2" customFormat="1" ht="39">
      <c r="A489" s="36"/>
      <c r="B489" s="37"/>
      <c r="C489" s="38"/>
      <c r="D489" s="190" t="s">
        <v>270</v>
      </c>
      <c r="E489" s="38"/>
      <c r="F489" s="197" t="s">
        <v>764</v>
      </c>
      <c r="G489" s="38"/>
      <c r="H489" s="38"/>
      <c r="I489" s="192"/>
      <c r="J489" s="38"/>
      <c r="K489" s="38"/>
      <c r="L489" s="41"/>
      <c r="M489" s="193"/>
      <c r="N489" s="194"/>
      <c r="O489" s="66"/>
      <c r="P489" s="66"/>
      <c r="Q489" s="66"/>
      <c r="R489" s="66"/>
      <c r="S489" s="66"/>
      <c r="T489" s="67"/>
      <c r="U489" s="36"/>
      <c r="V489" s="36"/>
      <c r="W489" s="36"/>
      <c r="X489" s="36"/>
      <c r="Y489" s="36"/>
      <c r="Z489" s="36"/>
      <c r="AA489" s="36"/>
      <c r="AB489" s="36"/>
      <c r="AC489" s="36"/>
      <c r="AD489" s="36"/>
      <c r="AE489" s="36"/>
      <c r="AT489" s="19" t="s">
        <v>270</v>
      </c>
      <c r="AU489" s="19" t="s">
        <v>86</v>
      </c>
    </row>
    <row r="490" spans="2:51" s="13" customFormat="1" ht="11.25">
      <c r="B490" s="198"/>
      <c r="C490" s="199"/>
      <c r="D490" s="190" t="s">
        <v>272</v>
      </c>
      <c r="E490" s="200" t="s">
        <v>19</v>
      </c>
      <c r="F490" s="201" t="s">
        <v>765</v>
      </c>
      <c r="G490" s="199"/>
      <c r="H490" s="200" t="s">
        <v>19</v>
      </c>
      <c r="I490" s="202"/>
      <c r="J490" s="199"/>
      <c r="K490" s="199"/>
      <c r="L490" s="203"/>
      <c r="M490" s="204"/>
      <c r="N490" s="205"/>
      <c r="O490" s="205"/>
      <c r="P490" s="205"/>
      <c r="Q490" s="205"/>
      <c r="R490" s="205"/>
      <c r="S490" s="205"/>
      <c r="T490" s="206"/>
      <c r="AT490" s="207" t="s">
        <v>272</v>
      </c>
      <c r="AU490" s="207" t="s">
        <v>86</v>
      </c>
      <c r="AV490" s="13" t="s">
        <v>84</v>
      </c>
      <c r="AW490" s="13" t="s">
        <v>37</v>
      </c>
      <c r="AX490" s="13" t="s">
        <v>76</v>
      </c>
      <c r="AY490" s="207" t="s">
        <v>259</v>
      </c>
    </row>
    <row r="491" spans="2:51" s="13" customFormat="1" ht="11.25">
      <c r="B491" s="198"/>
      <c r="C491" s="199"/>
      <c r="D491" s="190" t="s">
        <v>272</v>
      </c>
      <c r="E491" s="200" t="s">
        <v>19</v>
      </c>
      <c r="F491" s="201" t="s">
        <v>766</v>
      </c>
      <c r="G491" s="199"/>
      <c r="H491" s="200" t="s">
        <v>19</v>
      </c>
      <c r="I491" s="202"/>
      <c r="J491" s="199"/>
      <c r="K491" s="199"/>
      <c r="L491" s="203"/>
      <c r="M491" s="204"/>
      <c r="N491" s="205"/>
      <c r="O491" s="205"/>
      <c r="P491" s="205"/>
      <c r="Q491" s="205"/>
      <c r="R491" s="205"/>
      <c r="S491" s="205"/>
      <c r="T491" s="206"/>
      <c r="AT491" s="207" t="s">
        <v>272</v>
      </c>
      <c r="AU491" s="207" t="s">
        <v>86</v>
      </c>
      <c r="AV491" s="13" t="s">
        <v>84</v>
      </c>
      <c r="AW491" s="13" t="s">
        <v>37</v>
      </c>
      <c r="AX491" s="13" t="s">
        <v>76</v>
      </c>
      <c r="AY491" s="207" t="s">
        <v>259</v>
      </c>
    </row>
    <row r="492" spans="2:51" s="14" customFormat="1" ht="11.25">
      <c r="B492" s="208"/>
      <c r="C492" s="209"/>
      <c r="D492" s="190" t="s">
        <v>272</v>
      </c>
      <c r="E492" s="210" t="s">
        <v>19</v>
      </c>
      <c r="F492" s="211" t="s">
        <v>767</v>
      </c>
      <c r="G492" s="209"/>
      <c r="H492" s="212">
        <v>56.7</v>
      </c>
      <c r="I492" s="213"/>
      <c r="J492" s="209"/>
      <c r="K492" s="209"/>
      <c r="L492" s="214"/>
      <c r="M492" s="215"/>
      <c r="N492" s="216"/>
      <c r="O492" s="216"/>
      <c r="P492" s="216"/>
      <c r="Q492" s="216"/>
      <c r="R492" s="216"/>
      <c r="S492" s="216"/>
      <c r="T492" s="217"/>
      <c r="AT492" s="218" t="s">
        <v>272</v>
      </c>
      <c r="AU492" s="218" t="s">
        <v>86</v>
      </c>
      <c r="AV492" s="14" t="s">
        <v>86</v>
      </c>
      <c r="AW492" s="14" t="s">
        <v>37</v>
      </c>
      <c r="AX492" s="14" t="s">
        <v>76</v>
      </c>
      <c r="AY492" s="218" t="s">
        <v>259</v>
      </c>
    </row>
    <row r="493" spans="2:51" s="13" customFormat="1" ht="11.25">
      <c r="B493" s="198"/>
      <c r="C493" s="199"/>
      <c r="D493" s="190" t="s">
        <v>272</v>
      </c>
      <c r="E493" s="200" t="s">
        <v>19</v>
      </c>
      <c r="F493" s="201" t="s">
        <v>768</v>
      </c>
      <c r="G493" s="199"/>
      <c r="H493" s="200" t="s">
        <v>19</v>
      </c>
      <c r="I493" s="202"/>
      <c r="J493" s="199"/>
      <c r="K493" s="199"/>
      <c r="L493" s="203"/>
      <c r="M493" s="204"/>
      <c r="N493" s="205"/>
      <c r="O493" s="205"/>
      <c r="P493" s="205"/>
      <c r="Q493" s="205"/>
      <c r="R493" s="205"/>
      <c r="S493" s="205"/>
      <c r="T493" s="206"/>
      <c r="AT493" s="207" t="s">
        <v>272</v>
      </c>
      <c r="AU493" s="207" t="s">
        <v>86</v>
      </c>
      <c r="AV493" s="13" t="s">
        <v>84</v>
      </c>
      <c r="AW493" s="13" t="s">
        <v>37</v>
      </c>
      <c r="AX493" s="13" t="s">
        <v>76</v>
      </c>
      <c r="AY493" s="207" t="s">
        <v>259</v>
      </c>
    </row>
    <row r="494" spans="2:51" s="14" customFormat="1" ht="11.25">
      <c r="B494" s="208"/>
      <c r="C494" s="209"/>
      <c r="D494" s="190" t="s">
        <v>272</v>
      </c>
      <c r="E494" s="210" t="s">
        <v>19</v>
      </c>
      <c r="F494" s="211" t="s">
        <v>769</v>
      </c>
      <c r="G494" s="209"/>
      <c r="H494" s="212">
        <v>13.6</v>
      </c>
      <c r="I494" s="213"/>
      <c r="J494" s="209"/>
      <c r="K494" s="209"/>
      <c r="L494" s="214"/>
      <c r="M494" s="215"/>
      <c r="N494" s="216"/>
      <c r="O494" s="216"/>
      <c r="P494" s="216"/>
      <c r="Q494" s="216"/>
      <c r="R494" s="216"/>
      <c r="S494" s="216"/>
      <c r="T494" s="217"/>
      <c r="AT494" s="218" t="s">
        <v>272</v>
      </c>
      <c r="AU494" s="218" t="s">
        <v>86</v>
      </c>
      <c r="AV494" s="14" t="s">
        <v>86</v>
      </c>
      <c r="AW494" s="14" t="s">
        <v>37</v>
      </c>
      <c r="AX494" s="14" t="s">
        <v>76</v>
      </c>
      <c r="AY494" s="218" t="s">
        <v>259</v>
      </c>
    </row>
    <row r="495" spans="2:51" s="15" customFormat="1" ht="11.25">
      <c r="B495" s="219"/>
      <c r="C495" s="220"/>
      <c r="D495" s="190" t="s">
        <v>272</v>
      </c>
      <c r="E495" s="221" t="s">
        <v>108</v>
      </c>
      <c r="F495" s="222" t="s">
        <v>353</v>
      </c>
      <c r="G495" s="220"/>
      <c r="H495" s="223">
        <v>70.3</v>
      </c>
      <c r="I495" s="224"/>
      <c r="J495" s="220"/>
      <c r="K495" s="220"/>
      <c r="L495" s="225"/>
      <c r="M495" s="226"/>
      <c r="N495" s="227"/>
      <c r="O495" s="227"/>
      <c r="P495" s="227"/>
      <c r="Q495" s="227"/>
      <c r="R495" s="227"/>
      <c r="S495" s="227"/>
      <c r="T495" s="228"/>
      <c r="AT495" s="229" t="s">
        <v>272</v>
      </c>
      <c r="AU495" s="229" t="s">
        <v>86</v>
      </c>
      <c r="AV495" s="15" t="s">
        <v>137</v>
      </c>
      <c r="AW495" s="15" t="s">
        <v>37</v>
      </c>
      <c r="AX495" s="15" t="s">
        <v>84</v>
      </c>
      <c r="AY495" s="229" t="s">
        <v>259</v>
      </c>
    </row>
    <row r="496" spans="1:65" s="2" customFormat="1" ht="16.5" customHeight="1">
      <c r="A496" s="36"/>
      <c r="B496" s="37"/>
      <c r="C496" s="177" t="s">
        <v>770</v>
      </c>
      <c r="D496" s="177" t="s">
        <v>261</v>
      </c>
      <c r="E496" s="178" t="s">
        <v>771</v>
      </c>
      <c r="F496" s="179" t="s">
        <v>772</v>
      </c>
      <c r="G496" s="180" t="s">
        <v>107</v>
      </c>
      <c r="H496" s="181">
        <v>1025.186</v>
      </c>
      <c r="I496" s="182"/>
      <c r="J496" s="183">
        <f>ROUND(I496*H496,2)</f>
        <v>0</v>
      </c>
      <c r="K496" s="179" t="s">
        <v>264</v>
      </c>
      <c r="L496" s="41"/>
      <c r="M496" s="184" t="s">
        <v>19</v>
      </c>
      <c r="N496" s="185" t="s">
        <v>47</v>
      </c>
      <c r="O496" s="66"/>
      <c r="P496" s="186">
        <f>O496*H496</f>
        <v>0</v>
      </c>
      <c r="Q496" s="186">
        <v>0</v>
      </c>
      <c r="R496" s="186">
        <f>Q496*H496</f>
        <v>0</v>
      </c>
      <c r="S496" s="186">
        <v>0</v>
      </c>
      <c r="T496" s="187">
        <f>S496*H496</f>
        <v>0</v>
      </c>
      <c r="U496" s="36"/>
      <c r="V496" s="36"/>
      <c r="W496" s="36"/>
      <c r="X496" s="36"/>
      <c r="Y496" s="36"/>
      <c r="Z496" s="36"/>
      <c r="AA496" s="36"/>
      <c r="AB496" s="36"/>
      <c r="AC496" s="36"/>
      <c r="AD496" s="36"/>
      <c r="AE496" s="36"/>
      <c r="AR496" s="188" t="s">
        <v>137</v>
      </c>
      <c r="AT496" s="188" t="s">
        <v>261</v>
      </c>
      <c r="AU496" s="188" t="s">
        <v>86</v>
      </c>
      <c r="AY496" s="19" t="s">
        <v>259</v>
      </c>
      <c r="BE496" s="189">
        <f>IF(N496="základní",J496,0)</f>
        <v>0</v>
      </c>
      <c r="BF496" s="189">
        <f>IF(N496="snížená",J496,0)</f>
        <v>0</v>
      </c>
      <c r="BG496" s="189">
        <f>IF(N496="zákl. přenesená",J496,0)</f>
        <v>0</v>
      </c>
      <c r="BH496" s="189">
        <f>IF(N496="sníž. přenesená",J496,0)</f>
        <v>0</v>
      </c>
      <c r="BI496" s="189">
        <f>IF(N496="nulová",J496,0)</f>
        <v>0</v>
      </c>
      <c r="BJ496" s="19" t="s">
        <v>84</v>
      </c>
      <c r="BK496" s="189">
        <f>ROUND(I496*H496,2)</f>
        <v>0</v>
      </c>
      <c r="BL496" s="19" t="s">
        <v>137</v>
      </c>
      <c r="BM496" s="188" t="s">
        <v>773</v>
      </c>
    </row>
    <row r="497" spans="1:47" s="2" customFormat="1" ht="19.5">
      <c r="A497" s="36"/>
      <c r="B497" s="37"/>
      <c r="C497" s="38"/>
      <c r="D497" s="190" t="s">
        <v>266</v>
      </c>
      <c r="E497" s="38"/>
      <c r="F497" s="191" t="s">
        <v>774</v>
      </c>
      <c r="G497" s="38"/>
      <c r="H497" s="38"/>
      <c r="I497" s="192"/>
      <c r="J497" s="38"/>
      <c r="K497" s="38"/>
      <c r="L497" s="41"/>
      <c r="M497" s="193"/>
      <c r="N497" s="194"/>
      <c r="O497" s="66"/>
      <c r="P497" s="66"/>
      <c r="Q497" s="66"/>
      <c r="R497" s="66"/>
      <c r="S497" s="66"/>
      <c r="T497" s="67"/>
      <c r="U497" s="36"/>
      <c r="V497" s="36"/>
      <c r="W497" s="36"/>
      <c r="X497" s="36"/>
      <c r="Y497" s="36"/>
      <c r="Z497" s="36"/>
      <c r="AA497" s="36"/>
      <c r="AB497" s="36"/>
      <c r="AC497" s="36"/>
      <c r="AD497" s="36"/>
      <c r="AE497" s="36"/>
      <c r="AT497" s="19" t="s">
        <v>266</v>
      </c>
      <c r="AU497" s="19" t="s">
        <v>86</v>
      </c>
    </row>
    <row r="498" spans="1:47" s="2" customFormat="1" ht="11.25">
      <c r="A498" s="36"/>
      <c r="B498" s="37"/>
      <c r="C498" s="38"/>
      <c r="D498" s="195" t="s">
        <v>268</v>
      </c>
      <c r="E498" s="38"/>
      <c r="F498" s="196" t="s">
        <v>775</v>
      </c>
      <c r="G498" s="38"/>
      <c r="H498" s="38"/>
      <c r="I498" s="192"/>
      <c r="J498" s="38"/>
      <c r="K498" s="38"/>
      <c r="L498" s="41"/>
      <c r="M498" s="193"/>
      <c r="N498" s="194"/>
      <c r="O498" s="66"/>
      <c r="P498" s="66"/>
      <c r="Q498" s="66"/>
      <c r="R498" s="66"/>
      <c r="S498" s="66"/>
      <c r="T498" s="67"/>
      <c r="U498" s="36"/>
      <c r="V498" s="36"/>
      <c r="W498" s="36"/>
      <c r="X498" s="36"/>
      <c r="Y498" s="36"/>
      <c r="Z498" s="36"/>
      <c r="AA498" s="36"/>
      <c r="AB498" s="36"/>
      <c r="AC498" s="36"/>
      <c r="AD498" s="36"/>
      <c r="AE498" s="36"/>
      <c r="AT498" s="19" t="s">
        <v>268</v>
      </c>
      <c r="AU498" s="19" t="s">
        <v>86</v>
      </c>
    </row>
    <row r="499" spans="1:47" s="2" customFormat="1" ht="39">
      <c r="A499" s="36"/>
      <c r="B499" s="37"/>
      <c r="C499" s="38"/>
      <c r="D499" s="190" t="s">
        <v>270</v>
      </c>
      <c r="E499" s="38"/>
      <c r="F499" s="197" t="s">
        <v>776</v>
      </c>
      <c r="G499" s="38"/>
      <c r="H499" s="38"/>
      <c r="I499" s="192"/>
      <c r="J499" s="38"/>
      <c r="K499" s="38"/>
      <c r="L499" s="41"/>
      <c r="M499" s="193"/>
      <c r="N499" s="194"/>
      <c r="O499" s="66"/>
      <c r="P499" s="66"/>
      <c r="Q499" s="66"/>
      <c r="R499" s="66"/>
      <c r="S499" s="66"/>
      <c r="T499" s="67"/>
      <c r="U499" s="36"/>
      <c r="V499" s="36"/>
      <c r="W499" s="36"/>
      <c r="X499" s="36"/>
      <c r="Y499" s="36"/>
      <c r="Z499" s="36"/>
      <c r="AA499" s="36"/>
      <c r="AB499" s="36"/>
      <c r="AC499" s="36"/>
      <c r="AD499" s="36"/>
      <c r="AE499" s="36"/>
      <c r="AT499" s="19" t="s">
        <v>270</v>
      </c>
      <c r="AU499" s="19" t="s">
        <v>86</v>
      </c>
    </row>
    <row r="500" spans="2:51" s="14" customFormat="1" ht="11.25">
      <c r="B500" s="208"/>
      <c r="C500" s="209"/>
      <c r="D500" s="190" t="s">
        <v>272</v>
      </c>
      <c r="E500" s="210" t="s">
        <v>19</v>
      </c>
      <c r="F500" s="211" t="s">
        <v>777</v>
      </c>
      <c r="G500" s="209"/>
      <c r="H500" s="212">
        <v>1025.186</v>
      </c>
      <c r="I500" s="213"/>
      <c r="J500" s="209"/>
      <c r="K500" s="209"/>
      <c r="L500" s="214"/>
      <c r="M500" s="215"/>
      <c r="N500" s="216"/>
      <c r="O500" s="216"/>
      <c r="P500" s="216"/>
      <c r="Q500" s="216"/>
      <c r="R500" s="216"/>
      <c r="S500" s="216"/>
      <c r="T500" s="217"/>
      <c r="AT500" s="218" t="s">
        <v>272</v>
      </c>
      <c r="AU500" s="218" t="s">
        <v>86</v>
      </c>
      <c r="AV500" s="14" t="s">
        <v>86</v>
      </c>
      <c r="AW500" s="14" t="s">
        <v>37</v>
      </c>
      <c r="AX500" s="14" t="s">
        <v>84</v>
      </c>
      <c r="AY500" s="218" t="s">
        <v>259</v>
      </c>
    </row>
    <row r="501" spans="1:65" s="2" customFormat="1" ht="16.5" customHeight="1">
      <c r="A501" s="36"/>
      <c r="B501" s="37"/>
      <c r="C501" s="177" t="s">
        <v>778</v>
      </c>
      <c r="D501" s="177" t="s">
        <v>261</v>
      </c>
      <c r="E501" s="178" t="s">
        <v>779</v>
      </c>
      <c r="F501" s="179" t="s">
        <v>780</v>
      </c>
      <c r="G501" s="180" t="s">
        <v>92</v>
      </c>
      <c r="H501" s="181">
        <v>370.248</v>
      </c>
      <c r="I501" s="182"/>
      <c r="J501" s="183">
        <f>ROUND(I501*H501,2)</f>
        <v>0</v>
      </c>
      <c r="K501" s="179" t="s">
        <v>264</v>
      </c>
      <c r="L501" s="41"/>
      <c r="M501" s="184" t="s">
        <v>19</v>
      </c>
      <c r="N501" s="185" t="s">
        <v>47</v>
      </c>
      <c r="O501" s="66"/>
      <c r="P501" s="186">
        <f>O501*H501</f>
        <v>0</v>
      </c>
      <c r="Q501" s="186">
        <v>0</v>
      </c>
      <c r="R501" s="186">
        <f>Q501*H501</f>
        <v>0</v>
      </c>
      <c r="S501" s="186">
        <v>0</v>
      </c>
      <c r="T501" s="187">
        <f>S501*H501</f>
        <v>0</v>
      </c>
      <c r="U501" s="36"/>
      <c r="V501" s="36"/>
      <c r="W501" s="36"/>
      <c r="X501" s="36"/>
      <c r="Y501" s="36"/>
      <c r="Z501" s="36"/>
      <c r="AA501" s="36"/>
      <c r="AB501" s="36"/>
      <c r="AC501" s="36"/>
      <c r="AD501" s="36"/>
      <c r="AE501" s="36"/>
      <c r="AR501" s="188" t="s">
        <v>137</v>
      </c>
      <c r="AT501" s="188" t="s">
        <v>261</v>
      </c>
      <c r="AU501" s="188" t="s">
        <v>86</v>
      </c>
      <c r="AY501" s="19" t="s">
        <v>259</v>
      </c>
      <c r="BE501" s="189">
        <f>IF(N501="základní",J501,0)</f>
        <v>0</v>
      </c>
      <c r="BF501" s="189">
        <f>IF(N501="snížená",J501,0)</f>
        <v>0</v>
      </c>
      <c r="BG501" s="189">
        <f>IF(N501="zákl. přenesená",J501,0)</f>
        <v>0</v>
      </c>
      <c r="BH501" s="189">
        <f>IF(N501="sníž. přenesená",J501,0)</f>
        <v>0</v>
      </c>
      <c r="BI501" s="189">
        <f>IF(N501="nulová",J501,0)</f>
        <v>0</v>
      </c>
      <c r="BJ501" s="19" t="s">
        <v>84</v>
      </c>
      <c r="BK501" s="189">
        <f>ROUND(I501*H501,2)</f>
        <v>0</v>
      </c>
      <c r="BL501" s="19" t="s">
        <v>137</v>
      </c>
      <c r="BM501" s="188" t="s">
        <v>781</v>
      </c>
    </row>
    <row r="502" spans="1:47" s="2" customFormat="1" ht="11.25">
      <c r="A502" s="36"/>
      <c r="B502" s="37"/>
      <c r="C502" s="38"/>
      <c r="D502" s="190" t="s">
        <v>266</v>
      </c>
      <c r="E502" s="38"/>
      <c r="F502" s="191" t="s">
        <v>782</v>
      </c>
      <c r="G502" s="38"/>
      <c r="H502" s="38"/>
      <c r="I502" s="192"/>
      <c r="J502" s="38"/>
      <c r="K502" s="38"/>
      <c r="L502" s="41"/>
      <c r="M502" s="193"/>
      <c r="N502" s="194"/>
      <c r="O502" s="66"/>
      <c r="P502" s="66"/>
      <c r="Q502" s="66"/>
      <c r="R502" s="66"/>
      <c r="S502" s="66"/>
      <c r="T502" s="67"/>
      <c r="U502" s="36"/>
      <c r="V502" s="36"/>
      <c r="W502" s="36"/>
      <c r="X502" s="36"/>
      <c r="Y502" s="36"/>
      <c r="Z502" s="36"/>
      <c r="AA502" s="36"/>
      <c r="AB502" s="36"/>
      <c r="AC502" s="36"/>
      <c r="AD502" s="36"/>
      <c r="AE502" s="36"/>
      <c r="AT502" s="19" t="s">
        <v>266</v>
      </c>
      <c r="AU502" s="19" t="s">
        <v>86</v>
      </c>
    </row>
    <row r="503" spans="1:47" s="2" customFormat="1" ht="11.25">
      <c r="A503" s="36"/>
      <c r="B503" s="37"/>
      <c r="C503" s="38"/>
      <c r="D503" s="195" t="s">
        <v>268</v>
      </c>
      <c r="E503" s="38"/>
      <c r="F503" s="196" t="s">
        <v>783</v>
      </c>
      <c r="G503" s="38"/>
      <c r="H503" s="38"/>
      <c r="I503" s="192"/>
      <c r="J503" s="38"/>
      <c r="K503" s="38"/>
      <c r="L503" s="41"/>
      <c r="M503" s="193"/>
      <c r="N503" s="194"/>
      <c r="O503" s="66"/>
      <c r="P503" s="66"/>
      <c r="Q503" s="66"/>
      <c r="R503" s="66"/>
      <c r="S503" s="66"/>
      <c r="T503" s="67"/>
      <c r="U503" s="36"/>
      <c r="V503" s="36"/>
      <c r="W503" s="36"/>
      <c r="X503" s="36"/>
      <c r="Y503" s="36"/>
      <c r="Z503" s="36"/>
      <c r="AA503" s="36"/>
      <c r="AB503" s="36"/>
      <c r="AC503" s="36"/>
      <c r="AD503" s="36"/>
      <c r="AE503" s="36"/>
      <c r="AT503" s="19" t="s">
        <v>268</v>
      </c>
      <c r="AU503" s="19" t="s">
        <v>86</v>
      </c>
    </row>
    <row r="504" spans="1:47" s="2" customFormat="1" ht="97.5">
      <c r="A504" s="36"/>
      <c r="B504" s="37"/>
      <c r="C504" s="38"/>
      <c r="D504" s="190" t="s">
        <v>270</v>
      </c>
      <c r="E504" s="38"/>
      <c r="F504" s="197" t="s">
        <v>784</v>
      </c>
      <c r="G504" s="38"/>
      <c r="H504" s="38"/>
      <c r="I504" s="192"/>
      <c r="J504" s="38"/>
      <c r="K504" s="38"/>
      <c r="L504" s="41"/>
      <c r="M504" s="193"/>
      <c r="N504" s="194"/>
      <c r="O504" s="66"/>
      <c r="P504" s="66"/>
      <c r="Q504" s="66"/>
      <c r="R504" s="66"/>
      <c r="S504" s="66"/>
      <c r="T504" s="67"/>
      <c r="U504" s="36"/>
      <c r="V504" s="36"/>
      <c r="W504" s="36"/>
      <c r="X504" s="36"/>
      <c r="Y504" s="36"/>
      <c r="Z504" s="36"/>
      <c r="AA504" s="36"/>
      <c r="AB504" s="36"/>
      <c r="AC504" s="36"/>
      <c r="AD504" s="36"/>
      <c r="AE504" s="36"/>
      <c r="AT504" s="19" t="s">
        <v>270</v>
      </c>
      <c r="AU504" s="19" t="s">
        <v>86</v>
      </c>
    </row>
    <row r="505" spans="2:51" s="14" customFormat="1" ht="11.25">
      <c r="B505" s="208"/>
      <c r="C505" s="209"/>
      <c r="D505" s="190" t="s">
        <v>272</v>
      </c>
      <c r="E505" s="210" t="s">
        <v>19</v>
      </c>
      <c r="F505" s="211" t="s">
        <v>785</v>
      </c>
      <c r="G505" s="209"/>
      <c r="H505" s="212">
        <v>110.153</v>
      </c>
      <c r="I505" s="213"/>
      <c r="J505" s="209"/>
      <c r="K505" s="209"/>
      <c r="L505" s="214"/>
      <c r="M505" s="215"/>
      <c r="N505" s="216"/>
      <c r="O505" s="216"/>
      <c r="P505" s="216"/>
      <c r="Q505" s="216"/>
      <c r="R505" s="216"/>
      <c r="S505" s="216"/>
      <c r="T505" s="217"/>
      <c r="AT505" s="218" t="s">
        <v>272</v>
      </c>
      <c r="AU505" s="218" t="s">
        <v>86</v>
      </c>
      <c r="AV505" s="14" t="s">
        <v>86</v>
      </c>
      <c r="AW505" s="14" t="s">
        <v>37</v>
      </c>
      <c r="AX505" s="14" t="s">
        <v>76</v>
      </c>
      <c r="AY505" s="218" t="s">
        <v>259</v>
      </c>
    </row>
    <row r="506" spans="2:51" s="14" customFormat="1" ht="11.25">
      <c r="B506" s="208"/>
      <c r="C506" s="209"/>
      <c r="D506" s="190" t="s">
        <v>272</v>
      </c>
      <c r="E506" s="210" t="s">
        <v>19</v>
      </c>
      <c r="F506" s="211" t="s">
        <v>786</v>
      </c>
      <c r="G506" s="209"/>
      <c r="H506" s="212">
        <v>15.6</v>
      </c>
      <c r="I506" s="213"/>
      <c r="J506" s="209"/>
      <c r="K506" s="209"/>
      <c r="L506" s="214"/>
      <c r="M506" s="215"/>
      <c r="N506" s="216"/>
      <c r="O506" s="216"/>
      <c r="P506" s="216"/>
      <c r="Q506" s="216"/>
      <c r="R506" s="216"/>
      <c r="S506" s="216"/>
      <c r="T506" s="217"/>
      <c r="AT506" s="218" t="s">
        <v>272</v>
      </c>
      <c r="AU506" s="218" t="s">
        <v>86</v>
      </c>
      <c r="AV506" s="14" t="s">
        <v>86</v>
      </c>
      <c r="AW506" s="14" t="s">
        <v>37</v>
      </c>
      <c r="AX506" s="14" t="s">
        <v>76</v>
      </c>
      <c r="AY506" s="218" t="s">
        <v>259</v>
      </c>
    </row>
    <row r="507" spans="2:51" s="14" customFormat="1" ht="11.25">
      <c r="B507" s="208"/>
      <c r="C507" s="209"/>
      <c r="D507" s="190" t="s">
        <v>272</v>
      </c>
      <c r="E507" s="210" t="s">
        <v>19</v>
      </c>
      <c r="F507" s="211" t="s">
        <v>787</v>
      </c>
      <c r="G507" s="209"/>
      <c r="H507" s="212">
        <v>70.3</v>
      </c>
      <c r="I507" s="213"/>
      <c r="J507" s="209"/>
      <c r="K507" s="209"/>
      <c r="L507" s="214"/>
      <c r="M507" s="215"/>
      <c r="N507" s="216"/>
      <c r="O507" s="216"/>
      <c r="P507" s="216"/>
      <c r="Q507" s="216"/>
      <c r="R507" s="216"/>
      <c r="S507" s="216"/>
      <c r="T507" s="217"/>
      <c r="AT507" s="218" t="s">
        <v>272</v>
      </c>
      <c r="AU507" s="218" t="s">
        <v>86</v>
      </c>
      <c r="AV507" s="14" t="s">
        <v>86</v>
      </c>
      <c r="AW507" s="14" t="s">
        <v>37</v>
      </c>
      <c r="AX507" s="14" t="s">
        <v>76</v>
      </c>
      <c r="AY507" s="218" t="s">
        <v>259</v>
      </c>
    </row>
    <row r="508" spans="2:51" s="14" customFormat="1" ht="11.25">
      <c r="B508" s="208"/>
      <c r="C508" s="209"/>
      <c r="D508" s="190" t="s">
        <v>272</v>
      </c>
      <c r="E508" s="210" t="s">
        <v>19</v>
      </c>
      <c r="F508" s="211" t="s">
        <v>788</v>
      </c>
      <c r="G508" s="209"/>
      <c r="H508" s="212">
        <v>174.195</v>
      </c>
      <c r="I508" s="213"/>
      <c r="J508" s="209"/>
      <c r="K508" s="209"/>
      <c r="L508" s="214"/>
      <c r="M508" s="215"/>
      <c r="N508" s="216"/>
      <c r="O508" s="216"/>
      <c r="P508" s="216"/>
      <c r="Q508" s="216"/>
      <c r="R508" s="216"/>
      <c r="S508" s="216"/>
      <c r="T508" s="217"/>
      <c r="AT508" s="218" t="s">
        <v>272</v>
      </c>
      <c r="AU508" s="218" t="s">
        <v>86</v>
      </c>
      <c r="AV508" s="14" t="s">
        <v>86</v>
      </c>
      <c r="AW508" s="14" t="s">
        <v>37</v>
      </c>
      <c r="AX508" s="14" t="s">
        <v>76</v>
      </c>
      <c r="AY508" s="218" t="s">
        <v>259</v>
      </c>
    </row>
    <row r="509" spans="2:51" s="15" customFormat="1" ht="11.25">
      <c r="B509" s="219"/>
      <c r="C509" s="220"/>
      <c r="D509" s="190" t="s">
        <v>272</v>
      </c>
      <c r="E509" s="221" t="s">
        <v>19</v>
      </c>
      <c r="F509" s="222" t="s">
        <v>353</v>
      </c>
      <c r="G509" s="220"/>
      <c r="H509" s="223">
        <v>370.248</v>
      </c>
      <c r="I509" s="224"/>
      <c r="J509" s="220"/>
      <c r="K509" s="220"/>
      <c r="L509" s="225"/>
      <c r="M509" s="226"/>
      <c r="N509" s="227"/>
      <c r="O509" s="227"/>
      <c r="P509" s="227"/>
      <c r="Q509" s="227"/>
      <c r="R509" s="227"/>
      <c r="S509" s="227"/>
      <c r="T509" s="228"/>
      <c r="AT509" s="229" t="s">
        <v>272</v>
      </c>
      <c r="AU509" s="229" t="s">
        <v>86</v>
      </c>
      <c r="AV509" s="15" t="s">
        <v>137</v>
      </c>
      <c r="AW509" s="15" t="s">
        <v>37</v>
      </c>
      <c r="AX509" s="15" t="s">
        <v>84</v>
      </c>
      <c r="AY509" s="229" t="s">
        <v>259</v>
      </c>
    </row>
    <row r="510" spans="1:65" s="2" customFormat="1" ht="16.5" customHeight="1">
      <c r="A510" s="36"/>
      <c r="B510" s="37"/>
      <c r="C510" s="177" t="s">
        <v>789</v>
      </c>
      <c r="D510" s="177" t="s">
        <v>261</v>
      </c>
      <c r="E510" s="178" t="s">
        <v>790</v>
      </c>
      <c r="F510" s="179" t="s">
        <v>791</v>
      </c>
      <c r="G510" s="180" t="s">
        <v>114</v>
      </c>
      <c r="H510" s="181">
        <v>57</v>
      </c>
      <c r="I510" s="182"/>
      <c r="J510" s="183">
        <f>ROUND(I510*H510,2)</f>
        <v>0</v>
      </c>
      <c r="K510" s="179" t="s">
        <v>19</v>
      </c>
      <c r="L510" s="41"/>
      <c r="M510" s="184" t="s">
        <v>19</v>
      </c>
      <c r="N510" s="185" t="s">
        <v>47</v>
      </c>
      <c r="O510" s="66"/>
      <c r="P510" s="186">
        <f>O510*H510</f>
        <v>0</v>
      </c>
      <c r="Q510" s="186">
        <v>0</v>
      </c>
      <c r="R510" s="186">
        <f>Q510*H510</f>
        <v>0</v>
      </c>
      <c r="S510" s="186">
        <v>0</v>
      </c>
      <c r="T510" s="187">
        <f>S510*H510</f>
        <v>0</v>
      </c>
      <c r="U510" s="36"/>
      <c r="V510" s="36"/>
      <c r="W510" s="36"/>
      <c r="X510" s="36"/>
      <c r="Y510" s="36"/>
      <c r="Z510" s="36"/>
      <c r="AA510" s="36"/>
      <c r="AB510" s="36"/>
      <c r="AC510" s="36"/>
      <c r="AD510" s="36"/>
      <c r="AE510" s="36"/>
      <c r="AR510" s="188" t="s">
        <v>137</v>
      </c>
      <c r="AT510" s="188" t="s">
        <v>261</v>
      </c>
      <c r="AU510" s="188" t="s">
        <v>86</v>
      </c>
      <c r="AY510" s="19" t="s">
        <v>259</v>
      </c>
      <c r="BE510" s="189">
        <f>IF(N510="základní",J510,0)</f>
        <v>0</v>
      </c>
      <c r="BF510" s="189">
        <f>IF(N510="snížená",J510,0)</f>
        <v>0</v>
      </c>
      <c r="BG510" s="189">
        <f>IF(N510="zákl. přenesená",J510,0)</f>
        <v>0</v>
      </c>
      <c r="BH510" s="189">
        <f>IF(N510="sníž. přenesená",J510,0)</f>
        <v>0</v>
      </c>
      <c r="BI510" s="189">
        <f>IF(N510="nulová",J510,0)</f>
        <v>0</v>
      </c>
      <c r="BJ510" s="19" t="s">
        <v>84</v>
      </c>
      <c r="BK510" s="189">
        <f>ROUND(I510*H510,2)</f>
        <v>0</v>
      </c>
      <c r="BL510" s="19" t="s">
        <v>137</v>
      </c>
      <c r="BM510" s="188" t="s">
        <v>792</v>
      </c>
    </row>
    <row r="511" spans="1:47" s="2" customFormat="1" ht="11.25">
      <c r="A511" s="36"/>
      <c r="B511" s="37"/>
      <c r="C511" s="38"/>
      <c r="D511" s="190" t="s">
        <v>266</v>
      </c>
      <c r="E511" s="38"/>
      <c r="F511" s="191" t="s">
        <v>791</v>
      </c>
      <c r="G511" s="38"/>
      <c r="H511" s="38"/>
      <c r="I511" s="192"/>
      <c r="J511" s="38"/>
      <c r="K511" s="38"/>
      <c r="L511" s="41"/>
      <c r="M511" s="193"/>
      <c r="N511" s="194"/>
      <c r="O511" s="66"/>
      <c r="P511" s="66"/>
      <c r="Q511" s="66"/>
      <c r="R511" s="66"/>
      <c r="S511" s="66"/>
      <c r="T511" s="67"/>
      <c r="U511" s="36"/>
      <c r="V511" s="36"/>
      <c r="W511" s="36"/>
      <c r="X511" s="36"/>
      <c r="Y511" s="36"/>
      <c r="Z511" s="36"/>
      <c r="AA511" s="36"/>
      <c r="AB511" s="36"/>
      <c r="AC511" s="36"/>
      <c r="AD511" s="36"/>
      <c r="AE511" s="36"/>
      <c r="AT511" s="19" t="s">
        <v>266</v>
      </c>
      <c r="AU511" s="19" t="s">
        <v>86</v>
      </c>
    </row>
    <row r="512" spans="2:51" s="14" customFormat="1" ht="11.25">
      <c r="B512" s="208"/>
      <c r="C512" s="209"/>
      <c r="D512" s="190" t="s">
        <v>272</v>
      </c>
      <c r="E512" s="210" t="s">
        <v>19</v>
      </c>
      <c r="F512" s="211" t="s">
        <v>183</v>
      </c>
      <c r="G512" s="209"/>
      <c r="H512" s="212">
        <v>57</v>
      </c>
      <c r="I512" s="213"/>
      <c r="J512" s="209"/>
      <c r="K512" s="209"/>
      <c r="L512" s="214"/>
      <c r="M512" s="215"/>
      <c r="N512" s="216"/>
      <c r="O512" s="216"/>
      <c r="P512" s="216"/>
      <c r="Q512" s="216"/>
      <c r="R512" s="216"/>
      <c r="S512" s="216"/>
      <c r="T512" s="217"/>
      <c r="AT512" s="218" t="s">
        <v>272</v>
      </c>
      <c r="AU512" s="218" t="s">
        <v>86</v>
      </c>
      <c r="AV512" s="14" t="s">
        <v>86</v>
      </c>
      <c r="AW512" s="14" t="s">
        <v>37</v>
      </c>
      <c r="AX512" s="14" t="s">
        <v>84</v>
      </c>
      <c r="AY512" s="218" t="s">
        <v>259</v>
      </c>
    </row>
    <row r="513" spans="1:65" s="2" customFormat="1" ht="16.5" customHeight="1">
      <c r="A513" s="36"/>
      <c r="B513" s="37"/>
      <c r="C513" s="177" t="s">
        <v>793</v>
      </c>
      <c r="D513" s="177" t="s">
        <v>261</v>
      </c>
      <c r="E513" s="178" t="s">
        <v>794</v>
      </c>
      <c r="F513" s="179" t="s">
        <v>795</v>
      </c>
      <c r="G513" s="180" t="s">
        <v>114</v>
      </c>
      <c r="H513" s="181">
        <v>10</v>
      </c>
      <c r="I513" s="182"/>
      <c r="J513" s="183">
        <f>ROUND(I513*H513,2)</f>
        <v>0</v>
      </c>
      <c r="K513" s="179" t="s">
        <v>19</v>
      </c>
      <c r="L513" s="41"/>
      <c r="M513" s="184" t="s">
        <v>19</v>
      </c>
      <c r="N513" s="185" t="s">
        <v>47</v>
      </c>
      <c r="O513" s="66"/>
      <c r="P513" s="186">
        <f>O513*H513</f>
        <v>0</v>
      </c>
      <c r="Q513" s="186">
        <v>0</v>
      </c>
      <c r="R513" s="186">
        <f>Q513*H513</f>
        <v>0</v>
      </c>
      <c r="S513" s="186">
        <v>0</v>
      </c>
      <c r="T513" s="187">
        <f>S513*H513</f>
        <v>0</v>
      </c>
      <c r="U513" s="36"/>
      <c r="V513" s="36"/>
      <c r="W513" s="36"/>
      <c r="X513" s="36"/>
      <c r="Y513" s="36"/>
      <c r="Z513" s="36"/>
      <c r="AA513" s="36"/>
      <c r="AB513" s="36"/>
      <c r="AC513" s="36"/>
      <c r="AD513" s="36"/>
      <c r="AE513" s="36"/>
      <c r="AR513" s="188" t="s">
        <v>137</v>
      </c>
      <c r="AT513" s="188" t="s">
        <v>261</v>
      </c>
      <c r="AU513" s="188" t="s">
        <v>86</v>
      </c>
      <c r="AY513" s="19" t="s">
        <v>259</v>
      </c>
      <c r="BE513" s="189">
        <f>IF(N513="základní",J513,0)</f>
        <v>0</v>
      </c>
      <c r="BF513" s="189">
        <f>IF(N513="snížená",J513,0)</f>
        <v>0</v>
      </c>
      <c r="BG513" s="189">
        <f>IF(N513="zákl. přenesená",J513,0)</f>
        <v>0</v>
      </c>
      <c r="BH513" s="189">
        <f>IF(N513="sníž. přenesená",J513,0)</f>
        <v>0</v>
      </c>
      <c r="BI513" s="189">
        <f>IF(N513="nulová",J513,0)</f>
        <v>0</v>
      </c>
      <c r="BJ513" s="19" t="s">
        <v>84</v>
      </c>
      <c r="BK513" s="189">
        <f>ROUND(I513*H513,2)</f>
        <v>0</v>
      </c>
      <c r="BL513" s="19" t="s">
        <v>137</v>
      </c>
      <c r="BM513" s="188" t="s">
        <v>796</v>
      </c>
    </row>
    <row r="514" spans="1:47" s="2" customFormat="1" ht="11.25">
      <c r="A514" s="36"/>
      <c r="B514" s="37"/>
      <c r="C514" s="38"/>
      <c r="D514" s="190" t="s">
        <v>266</v>
      </c>
      <c r="E514" s="38"/>
      <c r="F514" s="191" t="s">
        <v>797</v>
      </c>
      <c r="G514" s="38"/>
      <c r="H514" s="38"/>
      <c r="I514" s="192"/>
      <c r="J514" s="38"/>
      <c r="K514" s="38"/>
      <c r="L514" s="41"/>
      <c r="M514" s="193"/>
      <c r="N514" s="194"/>
      <c r="O514" s="66"/>
      <c r="P514" s="66"/>
      <c r="Q514" s="66"/>
      <c r="R514" s="66"/>
      <c r="S514" s="66"/>
      <c r="T514" s="67"/>
      <c r="U514" s="36"/>
      <c r="V514" s="36"/>
      <c r="W514" s="36"/>
      <c r="X514" s="36"/>
      <c r="Y514" s="36"/>
      <c r="Z514" s="36"/>
      <c r="AA514" s="36"/>
      <c r="AB514" s="36"/>
      <c r="AC514" s="36"/>
      <c r="AD514" s="36"/>
      <c r="AE514" s="36"/>
      <c r="AT514" s="19" t="s">
        <v>266</v>
      </c>
      <c r="AU514" s="19" t="s">
        <v>86</v>
      </c>
    </row>
    <row r="515" spans="2:51" s="14" customFormat="1" ht="11.25">
      <c r="B515" s="208"/>
      <c r="C515" s="209"/>
      <c r="D515" s="190" t="s">
        <v>272</v>
      </c>
      <c r="E515" s="210" t="s">
        <v>19</v>
      </c>
      <c r="F515" s="211" t="s">
        <v>186</v>
      </c>
      <c r="G515" s="209"/>
      <c r="H515" s="212">
        <v>10</v>
      </c>
      <c r="I515" s="213"/>
      <c r="J515" s="209"/>
      <c r="K515" s="209"/>
      <c r="L515" s="214"/>
      <c r="M515" s="215"/>
      <c r="N515" s="216"/>
      <c r="O515" s="216"/>
      <c r="P515" s="216"/>
      <c r="Q515" s="216"/>
      <c r="R515" s="216"/>
      <c r="S515" s="216"/>
      <c r="T515" s="217"/>
      <c r="AT515" s="218" t="s">
        <v>272</v>
      </c>
      <c r="AU515" s="218" t="s">
        <v>86</v>
      </c>
      <c r="AV515" s="14" t="s">
        <v>86</v>
      </c>
      <c r="AW515" s="14" t="s">
        <v>37</v>
      </c>
      <c r="AX515" s="14" t="s">
        <v>84</v>
      </c>
      <c r="AY515" s="218" t="s">
        <v>259</v>
      </c>
    </row>
    <row r="516" spans="1:65" s="2" customFormat="1" ht="16.5" customHeight="1">
      <c r="A516" s="36"/>
      <c r="B516" s="37"/>
      <c r="C516" s="177" t="s">
        <v>798</v>
      </c>
      <c r="D516" s="177" t="s">
        <v>261</v>
      </c>
      <c r="E516" s="178" t="s">
        <v>799</v>
      </c>
      <c r="F516" s="179" t="s">
        <v>800</v>
      </c>
      <c r="G516" s="180" t="s">
        <v>114</v>
      </c>
      <c r="H516" s="181">
        <v>2</v>
      </c>
      <c r="I516" s="182"/>
      <c r="J516" s="183">
        <f>ROUND(I516*H516,2)</f>
        <v>0</v>
      </c>
      <c r="K516" s="179" t="s">
        <v>19</v>
      </c>
      <c r="L516" s="41"/>
      <c r="M516" s="184" t="s">
        <v>19</v>
      </c>
      <c r="N516" s="185" t="s">
        <v>47</v>
      </c>
      <c r="O516" s="66"/>
      <c r="P516" s="186">
        <f>O516*H516</f>
        <v>0</v>
      </c>
      <c r="Q516" s="186">
        <v>0</v>
      </c>
      <c r="R516" s="186">
        <f>Q516*H516</f>
        <v>0</v>
      </c>
      <c r="S516" s="186">
        <v>0</v>
      </c>
      <c r="T516" s="187">
        <f>S516*H516</f>
        <v>0</v>
      </c>
      <c r="U516" s="36"/>
      <c r="V516" s="36"/>
      <c r="W516" s="36"/>
      <c r="X516" s="36"/>
      <c r="Y516" s="36"/>
      <c r="Z516" s="36"/>
      <c r="AA516" s="36"/>
      <c r="AB516" s="36"/>
      <c r="AC516" s="36"/>
      <c r="AD516" s="36"/>
      <c r="AE516" s="36"/>
      <c r="AR516" s="188" t="s">
        <v>137</v>
      </c>
      <c r="AT516" s="188" t="s">
        <v>261</v>
      </c>
      <c r="AU516" s="188" t="s">
        <v>86</v>
      </c>
      <c r="AY516" s="19" t="s">
        <v>259</v>
      </c>
      <c r="BE516" s="189">
        <f>IF(N516="základní",J516,0)</f>
        <v>0</v>
      </c>
      <c r="BF516" s="189">
        <f>IF(N516="snížená",J516,0)</f>
        <v>0</v>
      </c>
      <c r="BG516" s="189">
        <f>IF(N516="zákl. přenesená",J516,0)</f>
        <v>0</v>
      </c>
      <c r="BH516" s="189">
        <f>IF(N516="sníž. přenesená",J516,0)</f>
        <v>0</v>
      </c>
      <c r="BI516" s="189">
        <f>IF(N516="nulová",J516,0)</f>
        <v>0</v>
      </c>
      <c r="BJ516" s="19" t="s">
        <v>84</v>
      </c>
      <c r="BK516" s="189">
        <f>ROUND(I516*H516,2)</f>
        <v>0</v>
      </c>
      <c r="BL516" s="19" t="s">
        <v>137</v>
      </c>
      <c r="BM516" s="188" t="s">
        <v>801</v>
      </c>
    </row>
    <row r="517" spans="1:47" s="2" customFormat="1" ht="11.25">
      <c r="A517" s="36"/>
      <c r="B517" s="37"/>
      <c r="C517" s="38"/>
      <c r="D517" s="190" t="s">
        <v>266</v>
      </c>
      <c r="E517" s="38"/>
      <c r="F517" s="191" t="s">
        <v>802</v>
      </c>
      <c r="G517" s="38"/>
      <c r="H517" s="38"/>
      <c r="I517" s="192"/>
      <c r="J517" s="38"/>
      <c r="K517" s="38"/>
      <c r="L517" s="41"/>
      <c r="M517" s="193"/>
      <c r="N517" s="194"/>
      <c r="O517" s="66"/>
      <c r="P517" s="66"/>
      <c r="Q517" s="66"/>
      <c r="R517" s="66"/>
      <c r="S517" s="66"/>
      <c r="T517" s="67"/>
      <c r="U517" s="36"/>
      <c r="V517" s="36"/>
      <c r="W517" s="36"/>
      <c r="X517" s="36"/>
      <c r="Y517" s="36"/>
      <c r="Z517" s="36"/>
      <c r="AA517" s="36"/>
      <c r="AB517" s="36"/>
      <c r="AC517" s="36"/>
      <c r="AD517" s="36"/>
      <c r="AE517" s="36"/>
      <c r="AT517" s="19" t="s">
        <v>266</v>
      </c>
      <c r="AU517" s="19" t="s">
        <v>86</v>
      </c>
    </row>
    <row r="518" spans="2:51" s="14" customFormat="1" ht="11.25">
      <c r="B518" s="208"/>
      <c r="C518" s="209"/>
      <c r="D518" s="190" t="s">
        <v>272</v>
      </c>
      <c r="E518" s="210" t="s">
        <v>19</v>
      </c>
      <c r="F518" s="211" t="s">
        <v>189</v>
      </c>
      <c r="G518" s="209"/>
      <c r="H518" s="212">
        <v>2</v>
      </c>
      <c r="I518" s="213"/>
      <c r="J518" s="209"/>
      <c r="K518" s="209"/>
      <c r="L518" s="214"/>
      <c r="M518" s="215"/>
      <c r="N518" s="216"/>
      <c r="O518" s="216"/>
      <c r="P518" s="216"/>
      <c r="Q518" s="216"/>
      <c r="R518" s="216"/>
      <c r="S518" s="216"/>
      <c r="T518" s="217"/>
      <c r="AT518" s="218" t="s">
        <v>272</v>
      </c>
      <c r="AU518" s="218" t="s">
        <v>86</v>
      </c>
      <c r="AV518" s="14" t="s">
        <v>86</v>
      </c>
      <c r="AW518" s="14" t="s">
        <v>37</v>
      </c>
      <c r="AX518" s="14" t="s">
        <v>84</v>
      </c>
      <c r="AY518" s="218" t="s">
        <v>259</v>
      </c>
    </row>
    <row r="519" spans="1:65" s="2" customFormat="1" ht="16.5" customHeight="1">
      <c r="A519" s="36"/>
      <c r="B519" s="37"/>
      <c r="C519" s="177" t="s">
        <v>803</v>
      </c>
      <c r="D519" s="177" t="s">
        <v>261</v>
      </c>
      <c r="E519" s="178" t="s">
        <v>804</v>
      </c>
      <c r="F519" s="179" t="s">
        <v>805</v>
      </c>
      <c r="G519" s="180" t="s">
        <v>114</v>
      </c>
      <c r="H519" s="181">
        <v>3</v>
      </c>
      <c r="I519" s="182"/>
      <c r="J519" s="183">
        <f>ROUND(I519*H519,2)</f>
        <v>0</v>
      </c>
      <c r="K519" s="179" t="s">
        <v>19</v>
      </c>
      <c r="L519" s="41"/>
      <c r="M519" s="184" t="s">
        <v>19</v>
      </c>
      <c r="N519" s="185" t="s">
        <v>47</v>
      </c>
      <c r="O519" s="66"/>
      <c r="P519" s="186">
        <f>O519*H519</f>
        <v>0</v>
      </c>
      <c r="Q519" s="186">
        <v>0</v>
      </c>
      <c r="R519" s="186">
        <f>Q519*H519</f>
        <v>0</v>
      </c>
      <c r="S519" s="186">
        <v>0</v>
      </c>
      <c r="T519" s="187">
        <f>S519*H519</f>
        <v>0</v>
      </c>
      <c r="U519" s="36"/>
      <c r="V519" s="36"/>
      <c r="W519" s="36"/>
      <c r="X519" s="36"/>
      <c r="Y519" s="36"/>
      <c r="Z519" s="36"/>
      <c r="AA519" s="36"/>
      <c r="AB519" s="36"/>
      <c r="AC519" s="36"/>
      <c r="AD519" s="36"/>
      <c r="AE519" s="36"/>
      <c r="AR519" s="188" t="s">
        <v>137</v>
      </c>
      <c r="AT519" s="188" t="s">
        <v>261</v>
      </c>
      <c r="AU519" s="188" t="s">
        <v>86</v>
      </c>
      <c r="AY519" s="19" t="s">
        <v>259</v>
      </c>
      <c r="BE519" s="189">
        <f>IF(N519="základní",J519,0)</f>
        <v>0</v>
      </c>
      <c r="BF519" s="189">
        <f>IF(N519="snížená",J519,0)</f>
        <v>0</v>
      </c>
      <c r="BG519" s="189">
        <f>IF(N519="zákl. přenesená",J519,0)</f>
        <v>0</v>
      </c>
      <c r="BH519" s="189">
        <f>IF(N519="sníž. přenesená",J519,0)</f>
        <v>0</v>
      </c>
      <c r="BI519" s="189">
        <f>IF(N519="nulová",J519,0)</f>
        <v>0</v>
      </c>
      <c r="BJ519" s="19" t="s">
        <v>84</v>
      </c>
      <c r="BK519" s="189">
        <f>ROUND(I519*H519,2)</f>
        <v>0</v>
      </c>
      <c r="BL519" s="19" t="s">
        <v>137</v>
      </c>
      <c r="BM519" s="188" t="s">
        <v>806</v>
      </c>
    </row>
    <row r="520" spans="1:47" s="2" customFormat="1" ht="11.25">
      <c r="A520" s="36"/>
      <c r="B520" s="37"/>
      <c r="C520" s="38"/>
      <c r="D520" s="190" t="s">
        <v>266</v>
      </c>
      <c r="E520" s="38"/>
      <c r="F520" s="191" t="s">
        <v>807</v>
      </c>
      <c r="G520" s="38"/>
      <c r="H520" s="38"/>
      <c r="I520" s="192"/>
      <c r="J520" s="38"/>
      <c r="K520" s="38"/>
      <c r="L520" s="41"/>
      <c r="M520" s="193"/>
      <c r="N520" s="194"/>
      <c r="O520" s="66"/>
      <c r="P520" s="66"/>
      <c r="Q520" s="66"/>
      <c r="R520" s="66"/>
      <c r="S520" s="66"/>
      <c r="T520" s="67"/>
      <c r="U520" s="36"/>
      <c r="V520" s="36"/>
      <c r="W520" s="36"/>
      <c r="X520" s="36"/>
      <c r="Y520" s="36"/>
      <c r="Z520" s="36"/>
      <c r="AA520" s="36"/>
      <c r="AB520" s="36"/>
      <c r="AC520" s="36"/>
      <c r="AD520" s="36"/>
      <c r="AE520" s="36"/>
      <c r="AT520" s="19" t="s">
        <v>266</v>
      </c>
      <c r="AU520" s="19" t="s">
        <v>86</v>
      </c>
    </row>
    <row r="521" spans="2:51" s="14" customFormat="1" ht="11.25">
      <c r="B521" s="208"/>
      <c r="C521" s="209"/>
      <c r="D521" s="190" t="s">
        <v>272</v>
      </c>
      <c r="E521" s="210" t="s">
        <v>19</v>
      </c>
      <c r="F521" s="211" t="s">
        <v>191</v>
      </c>
      <c r="G521" s="209"/>
      <c r="H521" s="212">
        <v>3</v>
      </c>
      <c r="I521" s="213"/>
      <c r="J521" s="209"/>
      <c r="K521" s="209"/>
      <c r="L521" s="214"/>
      <c r="M521" s="215"/>
      <c r="N521" s="216"/>
      <c r="O521" s="216"/>
      <c r="P521" s="216"/>
      <c r="Q521" s="216"/>
      <c r="R521" s="216"/>
      <c r="S521" s="216"/>
      <c r="T521" s="217"/>
      <c r="AT521" s="218" t="s">
        <v>272</v>
      </c>
      <c r="AU521" s="218" t="s">
        <v>86</v>
      </c>
      <c r="AV521" s="14" t="s">
        <v>86</v>
      </c>
      <c r="AW521" s="14" t="s">
        <v>37</v>
      </c>
      <c r="AX521" s="14" t="s">
        <v>84</v>
      </c>
      <c r="AY521" s="218" t="s">
        <v>259</v>
      </c>
    </row>
    <row r="522" spans="1:65" s="2" customFormat="1" ht="16.5" customHeight="1">
      <c r="A522" s="36"/>
      <c r="B522" s="37"/>
      <c r="C522" s="177" t="s">
        <v>808</v>
      </c>
      <c r="D522" s="177" t="s">
        <v>261</v>
      </c>
      <c r="E522" s="178" t="s">
        <v>809</v>
      </c>
      <c r="F522" s="179" t="s">
        <v>810</v>
      </c>
      <c r="G522" s="180" t="s">
        <v>114</v>
      </c>
      <c r="H522" s="181">
        <v>1</v>
      </c>
      <c r="I522" s="182"/>
      <c r="J522" s="183">
        <f>ROUND(I522*H522,2)</f>
        <v>0</v>
      </c>
      <c r="K522" s="179" t="s">
        <v>19</v>
      </c>
      <c r="L522" s="41"/>
      <c r="M522" s="184" t="s">
        <v>19</v>
      </c>
      <c r="N522" s="185" t="s">
        <v>47</v>
      </c>
      <c r="O522" s="66"/>
      <c r="P522" s="186">
        <f>O522*H522</f>
        <v>0</v>
      </c>
      <c r="Q522" s="186">
        <v>0</v>
      </c>
      <c r="R522" s="186">
        <f>Q522*H522</f>
        <v>0</v>
      </c>
      <c r="S522" s="186">
        <v>0</v>
      </c>
      <c r="T522" s="187">
        <f>S522*H522</f>
        <v>0</v>
      </c>
      <c r="U522" s="36"/>
      <c r="V522" s="36"/>
      <c r="W522" s="36"/>
      <c r="X522" s="36"/>
      <c r="Y522" s="36"/>
      <c r="Z522" s="36"/>
      <c r="AA522" s="36"/>
      <c r="AB522" s="36"/>
      <c r="AC522" s="36"/>
      <c r="AD522" s="36"/>
      <c r="AE522" s="36"/>
      <c r="AR522" s="188" t="s">
        <v>137</v>
      </c>
      <c r="AT522" s="188" t="s">
        <v>261</v>
      </c>
      <c r="AU522" s="188" t="s">
        <v>86</v>
      </c>
      <c r="AY522" s="19" t="s">
        <v>259</v>
      </c>
      <c r="BE522" s="189">
        <f>IF(N522="základní",J522,0)</f>
        <v>0</v>
      </c>
      <c r="BF522" s="189">
        <f>IF(N522="snížená",J522,0)</f>
        <v>0</v>
      </c>
      <c r="BG522" s="189">
        <f>IF(N522="zákl. přenesená",J522,0)</f>
        <v>0</v>
      </c>
      <c r="BH522" s="189">
        <f>IF(N522="sníž. přenesená",J522,0)</f>
        <v>0</v>
      </c>
      <c r="BI522" s="189">
        <f>IF(N522="nulová",J522,0)</f>
        <v>0</v>
      </c>
      <c r="BJ522" s="19" t="s">
        <v>84</v>
      </c>
      <c r="BK522" s="189">
        <f>ROUND(I522*H522,2)</f>
        <v>0</v>
      </c>
      <c r="BL522" s="19" t="s">
        <v>137</v>
      </c>
      <c r="BM522" s="188" t="s">
        <v>811</v>
      </c>
    </row>
    <row r="523" spans="1:47" s="2" customFormat="1" ht="11.25">
      <c r="A523" s="36"/>
      <c r="B523" s="37"/>
      <c r="C523" s="38"/>
      <c r="D523" s="190" t="s">
        <v>266</v>
      </c>
      <c r="E523" s="38"/>
      <c r="F523" s="191" t="s">
        <v>812</v>
      </c>
      <c r="G523" s="38"/>
      <c r="H523" s="38"/>
      <c r="I523" s="192"/>
      <c r="J523" s="38"/>
      <c r="K523" s="38"/>
      <c r="L523" s="41"/>
      <c r="M523" s="193"/>
      <c r="N523" s="194"/>
      <c r="O523" s="66"/>
      <c r="P523" s="66"/>
      <c r="Q523" s="66"/>
      <c r="R523" s="66"/>
      <c r="S523" s="66"/>
      <c r="T523" s="67"/>
      <c r="U523" s="36"/>
      <c r="V523" s="36"/>
      <c r="W523" s="36"/>
      <c r="X523" s="36"/>
      <c r="Y523" s="36"/>
      <c r="Z523" s="36"/>
      <c r="AA523" s="36"/>
      <c r="AB523" s="36"/>
      <c r="AC523" s="36"/>
      <c r="AD523" s="36"/>
      <c r="AE523" s="36"/>
      <c r="AT523" s="19" t="s">
        <v>266</v>
      </c>
      <c r="AU523" s="19" t="s">
        <v>86</v>
      </c>
    </row>
    <row r="524" spans="2:51" s="14" customFormat="1" ht="11.25">
      <c r="B524" s="208"/>
      <c r="C524" s="209"/>
      <c r="D524" s="190" t="s">
        <v>272</v>
      </c>
      <c r="E524" s="210" t="s">
        <v>19</v>
      </c>
      <c r="F524" s="211" t="s">
        <v>182</v>
      </c>
      <c r="G524" s="209"/>
      <c r="H524" s="212">
        <v>1</v>
      </c>
      <c r="I524" s="213"/>
      <c r="J524" s="209"/>
      <c r="K524" s="209"/>
      <c r="L524" s="214"/>
      <c r="M524" s="215"/>
      <c r="N524" s="216"/>
      <c r="O524" s="216"/>
      <c r="P524" s="216"/>
      <c r="Q524" s="216"/>
      <c r="R524" s="216"/>
      <c r="S524" s="216"/>
      <c r="T524" s="217"/>
      <c r="AT524" s="218" t="s">
        <v>272</v>
      </c>
      <c r="AU524" s="218" t="s">
        <v>86</v>
      </c>
      <c r="AV524" s="14" t="s">
        <v>86</v>
      </c>
      <c r="AW524" s="14" t="s">
        <v>37</v>
      </c>
      <c r="AX524" s="14" t="s">
        <v>84</v>
      </c>
      <c r="AY524" s="218" t="s">
        <v>259</v>
      </c>
    </row>
    <row r="525" spans="1:65" s="2" customFormat="1" ht="16.5" customHeight="1">
      <c r="A525" s="36"/>
      <c r="B525" s="37"/>
      <c r="C525" s="177" t="s">
        <v>813</v>
      </c>
      <c r="D525" s="177" t="s">
        <v>261</v>
      </c>
      <c r="E525" s="178" t="s">
        <v>814</v>
      </c>
      <c r="F525" s="179" t="s">
        <v>815</v>
      </c>
      <c r="G525" s="180" t="s">
        <v>107</v>
      </c>
      <c r="H525" s="181">
        <v>1.384</v>
      </c>
      <c r="I525" s="182"/>
      <c r="J525" s="183">
        <f>ROUND(I525*H525,2)</f>
        <v>0</v>
      </c>
      <c r="K525" s="179" t="s">
        <v>19</v>
      </c>
      <c r="L525" s="41"/>
      <c r="M525" s="184" t="s">
        <v>19</v>
      </c>
      <c r="N525" s="185" t="s">
        <v>47</v>
      </c>
      <c r="O525" s="66"/>
      <c r="P525" s="186">
        <f>O525*H525</f>
        <v>0</v>
      </c>
      <c r="Q525" s="186">
        <v>0</v>
      </c>
      <c r="R525" s="186">
        <f>Q525*H525</f>
        <v>0</v>
      </c>
      <c r="S525" s="186">
        <v>0</v>
      </c>
      <c r="T525" s="187">
        <f>S525*H525</f>
        <v>0</v>
      </c>
      <c r="U525" s="36"/>
      <c r="V525" s="36"/>
      <c r="W525" s="36"/>
      <c r="X525" s="36"/>
      <c r="Y525" s="36"/>
      <c r="Z525" s="36"/>
      <c r="AA525" s="36"/>
      <c r="AB525" s="36"/>
      <c r="AC525" s="36"/>
      <c r="AD525" s="36"/>
      <c r="AE525" s="36"/>
      <c r="AR525" s="188" t="s">
        <v>137</v>
      </c>
      <c r="AT525" s="188" t="s">
        <v>261</v>
      </c>
      <c r="AU525" s="188" t="s">
        <v>86</v>
      </c>
      <c r="AY525" s="19" t="s">
        <v>259</v>
      </c>
      <c r="BE525" s="189">
        <f>IF(N525="základní",J525,0)</f>
        <v>0</v>
      </c>
      <c r="BF525" s="189">
        <f>IF(N525="snížená",J525,0)</f>
        <v>0</v>
      </c>
      <c r="BG525" s="189">
        <f>IF(N525="zákl. přenesená",J525,0)</f>
        <v>0</v>
      </c>
      <c r="BH525" s="189">
        <f>IF(N525="sníž. přenesená",J525,0)</f>
        <v>0</v>
      </c>
      <c r="BI525" s="189">
        <f>IF(N525="nulová",J525,0)</f>
        <v>0</v>
      </c>
      <c r="BJ525" s="19" t="s">
        <v>84</v>
      </c>
      <c r="BK525" s="189">
        <f>ROUND(I525*H525,2)</f>
        <v>0</v>
      </c>
      <c r="BL525" s="19" t="s">
        <v>137</v>
      </c>
      <c r="BM525" s="188" t="s">
        <v>816</v>
      </c>
    </row>
    <row r="526" spans="1:47" s="2" customFormat="1" ht="11.25">
      <c r="A526" s="36"/>
      <c r="B526" s="37"/>
      <c r="C526" s="38"/>
      <c r="D526" s="190" t="s">
        <v>266</v>
      </c>
      <c r="E526" s="38"/>
      <c r="F526" s="191" t="s">
        <v>815</v>
      </c>
      <c r="G526" s="38"/>
      <c r="H526" s="38"/>
      <c r="I526" s="192"/>
      <c r="J526" s="38"/>
      <c r="K526" s="38"/>
      <c r="L526" s="41"/>
      <c r="M526" s="193"/>
      <c r="N526" s="194"/>
      <c r="O526" s="66"/>
      <c r="P526" s="66"/>
      <c r="Q526" s="66"/>
      <c r="R526" s="66"/>
      <c r="S526" s="66"/>
      <c r="T526" s="67"/>
      <c r="U526" s="36"/>
      <c r="V526" s="36"/>
      <c r="W526" s="36"/>
      <c r="X526" s="36"/>
      <c r="Y526" s="36"/>
      <c r="Z526" s="36"/>
      <c r="AA526" s="36"/>
      <c r="AB526" s="36"/>
      <c r="AC526" s="36"/>
      <c r="AD526" s="36"/>
      <c r="AE526" s="36"/>
      <c r="AT526" s="19" t="s">
        <v>266</v>
      </c>
      <c r="AU526" s="19" t="s">
        <v>86</v>
      </c>
    </row>
    <row r="527" spans="2:51" s="14" customFormat="1" ht="11.25">
      <c r="B527" s="208"/>
      <c r="C527" s="209"/>
      <c r="D527" s="190" t="s">
        <v>272</v>
      </c>
      <c r="E527" s="210" t="s">
        <v>19</v>
      </c>
      <c r="F527" s="211" t="s">
        <v>817</v>
      </c>
      <c r="G527" s="209"/>
      <c r="H527" s="212">
        <v>0.42</v>
      </c>
      <c r="I527" s="213"/>
      <c r="J527" s="209"/>
      <c r="K527" s="209"/>
      <c r="L527" s="214"/>
      <c r="M527" s="215"/>
      <c r="N527" s="216"/>
      <c r="O527" s="216"/>
      <c r="P527" s="216"/>
      <c r="Q527" s="216"/>
      <c r="R527" s="216"/>
      <c r="S527" s="216"/>
      <c r="T527" s="217"/>
      <c r="AT527" s="218" t="s">
        <v>272</v>
      </c>
      <c r="AU527" s="218" t="s">
        <v>86</v>
      </c>
      <c r="AV527" s="14" t="s">
        <v>86</v>
      </c>
      <c r="AW527" s="14" t="s">
        <v>37</v>
      </c>
      <c r="AX527" s="14" t="s">
        <v>76</v>
      </c>
      <c r="AY527" s="218" t="s">
        <v>259</v>
      </c>
    </row>
    <row r="528" spans="2:51" s="14" customFormat="1" ht="11.25">
      <c r="B528" s="208"/>
      <c r="C528" s="209"/>
      <c r="D528" s="190" t="s">
        <v>272</v>
      </c>
      <c r="E528" s="210" t="s">
        <v>19</v>
      </c>
      <c r="F528" s="211" t="s">
        <v>818</v>
      </c>
      <c r="G528" s="209"/>
      <c r="H528" s="212">
        <v>0.464</v>
      </c>
      <c r="I528" s="213"/>
      <c r="J528" s="209"/>
      <c r="K528" s="209"/>
      <c r="L528" s="214"/>
      <c r="M528" s="215"/>
      <c r="N528" s="216"/>
      <c r="O528" s="216"/>
      <c r="P528" s="216"/>
      <c r="Q528" s="216"/>
      <c r="R528" s="216"/>
      <c r="S528" s="216"/>
      <c r="T528" s="217"/>
      <c r="AT528" s="218" t="s">
        <v>272</v>
      </c>
      <c r="AU528" s="218" t="s">
        <v>86</v>
      </c>
      <c r="AV528" s="14" t="s">
        <v>86</v>
      </c>
      <c r="AW528" s="14" t="s">
        <v>37</v>
      </c>
      <c r="AX528" s="14" t="s">
        <v>76</v>
      </c>
      <c r="AY528" s="218" t="s">
        <v>259</v>
      </c>
    </row>
    <row r="529" spans="2:51" s="14" customFormat="1" ht="11.25">
      <c r="B529" s="208"/>
      <c r="C529" s="209"/>
      <c r="D529" s="190" t="s">
        <v>272</v>
      </c>
      <c r="E529" s="210" t="s">
        <v>19</v>
      </c>
      <c r="F529" s="211" t="s">
        <v>819</v>
      </c>
      <c r="G529" s="209"/>
      <c r="H529" s="212">
        <v>0.2</v>
      </c>
      <c r="I529" s="213"/>
      <c r="J529" s="209"/>
      <c r="K529" s="209"/>
      <c r="L529" s="214"/>
      <c r="M529" s="215"/>
      <c r="N529" s="216"/>
      <c r="O529" s="216"/>
      <c r="P529" s="216"/>
      <c r="Q529" s="216"/>
      <c r="R529" s="216"/>
      <c r="S529" s="216"/>
      <c r="T529" s="217"/>
      <c r="AT529" s="218" t="s">
        <v>272</v>
      </c>
      <c r="AU529" s="218" t="s">
        <v>86</v>
      </c>
      <c r="AV529" s="14" t="s">
        <v>86</v>
      </c>
      <c r="AW529" s="14" t="s">
        <v>37</v>
      </c>
      <c r="AX529" s="14" t="s">
        <v>76</v>
      </c>
      <c r="AY529" s="218" t="s">
        <v>259</v>
      </c>
    </row>
    <row r="530" spans="2:51" s="14" customFormat="1" ht="11.25">
      <c r="B530" s="208"/>
      <c r="C530" s="209"/>
      <c r="D530" s="190" t="s">
        <v>272</v>
      </c>
      <c r="E530" s="210" t="s">
        <v>19</v>
      </c>
      <c r="F530" s="211" t="s">
        <v>820</v>
      </c>
      <c r="G530" s="209"/>
      <c r="H530" s="212">
        <v>0.16</v>
      </c>
      <c r="I530" s="213"/>
      <c r="J530" s="209"/>
      <c r="K530" s="209"/>
      <c r="L530" s="214"/>
      <c r="M530" s="215"/>
      <c r="N530" s="216"/>
      <c r="O530" s="216"/>
      <c r="P530" s="216"/>
      <c r="Q530" s="216"/>
      <c r="R530" s="216"/>
      <c r="S530" s="216"/>
      <c r="T530" s="217"/>
      <c r="AT530" s="218" t="s">
        <v>272</v>
      </c>
      <c r="AU530" s="218" t="s">
        <v>86</v>
      </c>
      <c r="AV530" s="14" t="s">
        <v>86</v>
      </c>
      <c r="AW530" s="14" t="s">
        <v>37</v>
      </c>
      <c r="AX530" s="14" t="s">
        <v>76</v>
      </c>
      <c r="AY530" s="218" t="s">
        <v>259</v>
      </c>
    </row>
    <row r="531" spans="2:51" s="14" customFormat="1" ht="11.25">
      <c r="B531" s="208"/>
      <c r="C531" s="209"/>
      <c r="D531" s="190" t="s">
        <v>272</v>
      </c>
      <c r="E531" s="210" t="s">
        <v>19</v>
      </c>
      <c r="F531" s="211" t="s">
        <v>821</v>
      </c>
      <c r="G531" s="209"/>
      <c r="H531" s="212">
        <v>0.06</v>
      </c>
      <c r="I531" s="213"/>
      <c r="J531" s="209"/>
      <c r="K531" s="209"/>
      <c r="L531" s="214"/>
      <c r="M531" s="215"/>
      <c r="N531" s="216"/>
      <c r="O531" s="216"/>
      <c r="P531" s="216"/>
      <c r="Q531" s="216"/>
      <c r="R531" s="216"/>
      <c r="S531" s="216"/>
      <c r="T531" s="217"/>
      <c r="AT531" s="218" t="s">
        <v>272</v>
      </c>
      <c r="AU531" s="218" t="s">
        <v>86</v>
      </c>
      <c r="AV531" s="14" t="s">
        <v>86</v>
      </c>
      <c r="AW531" s="14" t="s">
        <v>37</v>
      </c>
      <c r="AX531" s="14" t="s">
        <v>76</v>
      </c>
      <c r="AY531" s="218" t="s">
        <v>259</v>
      </c>
    </row>
    <row r="532" spans="2:51" s="14" customFormat="1" ht="11.25">
      <c r="B532" s="208"/>
      <c r="C532" s="209"/>
      <c r="D532" s="190" t="s">
        <v>272</v>
      </c>
      <c r="E532" s="210" t="s">
        <v>19</v>
      </c>
      <c r="F532" s="211" t="s">
        <v>822</v>
      </c>
      <c r="G532" s="209"/>
      <c r="H532" s="212">
        <v>0.08</v>
      </c>
      <c r="I532" s="213"/>
      <c r="J532" s="209"/>
      <c r="K532" s="209"/>
      <c r="L532" s="214"/>
      <c r="M532" s="215"/>
      <c r="N532" s="216"/>
      <c r="O532" s="216"/>
      <c r="P532" s="216"/>
      <c r="Q532" s="216"/>
      <c r="R532" s="216"/>
      <c r="S532" s="216"/>
      <c r="T532" s="217"/>
      <c r="AT532" s="218" t="s">
        <v>272</v>
      </c>
      <c r="AU532" s="218" t="s">
        <v>86</v>
      </c>
      <c r="AV532" s="14" t="s">
        <v>86</v>
      </c>
      <c r="AW532" s="14" t="s">
        <v>37</v>
      </c>
      <c r="AX532" s="14" t="s">
        <v>76</v>
      </c>
      <c r="AY532" s="218" t="s">
        <v>259</v>
      </c>
    </row>
    <row r="533" spans="2:51" s="15" customFormat="1" ht="11.25">
      <c r="B533" s="219"/>
      <c r="C533" s="220"/>
      <c r="D533" s="190" t="s">
        <v>272</v>
      </c>
      <c r="E533" s="221" t="s">
        <v>19</v>
      </c>
      <c r="F533" s="222" t="s">
        <v>353</v>
      </c>
      <c r="G533" s="220"/>
      <c r="H533" s="223">
        <v>1.384</v>
      </c>
      <c r="I533" s="224"/>
      <c r="J533" s="220"/>
      <c r="K533" s="220"/>
      <c r="L533" s="225"/>
      <c r="M533" s="226"/>
      <c r="N533" s="227"/>
      <c r="O533" s="227"/>
      <c r="P533" s="227"/>
      <c r="Q533" s="227"/>
      <c r="R533" s="227"/>
      <c r="S533" s="227"/>
      <c r="T533" s="228"/>
      <c r="AT533" s="229" t="s">
        <v>272</v>
      </c>
      <c r="AU533" s="229" t="s">
        <v>86</v>
      </c>
      <c r="AV533" s="15" t="s">
        <v>137</v>
      </c>
      <c r="AW533" s="15" t="s">
        <v>37</v>
      </c>
      <c r="AX533" s="15" t="s">
        <v>84</v>
      </c>
      <c r="AY533" s="229" t="s">
        <v>259</v>
      </c>
    </row>
    <row r="534" spans="1:65" s="2" customFormat="1" ht="16.5" customHeight="1">
      <c r="A534" s="36"/>
      <c r="B534" s="37"/>
      <c r="C534" s="177" t="s">
        <v>823</v>
      </c>
      <c r="D534" s="177" t="s">
        <v>261</v>
      </c>
      <c r="E534" s="178" t="s">
        <v>824</v>
      </c>
      <c r="F534" s="179" t="s">
        <v>825</v>
      </c>
      <c r="G534" s="180" t="s">
        <v>103</v>
      </c>
      <c r="H534" s="181">
        <v>268.905</v>
      </c>
      <c r="I534" s="182"/>
      <c r="J534" s="183">
        <f>ROUND(I534*H534,2)</f>
        <v>0</v>
      </c>
      <c r="K534" s="179" t="s">
        <v>264</v>
      </c>
      <c r="L534" s="41"/>
      <c r="M534" s="184" t="s">
        <v>19</v>
      </c>
      <c r="N534" s="185" t="s">
        <v>47</v>
      </c>
      <c r="O534" s="66"/>
      <c r="P534" s="186">
        <f>O534*H534</f>
        <v>0</v>
      </c>
      <c r="Q534" s="186">
        <v>0</v>
      </c>
      <c r="R534" s="186">
        <f>Q534*H534</f>
        <v>0</v>
      </c>
      <c r="S534" s="186">
        <v>0</v>
      </c>
      <c r="T534" s="187">
        <f>S534*H534</f>
        <v>0</v>
      </c>
      <c r="U534" s="36"/>
      <c r="V534" s="36"/>
      <c r="W534" s="36"/>
      <c r="X534" s="36"/>
      <c r="Y534" s="36"/>
      <c r="Z534" s="36"/>
      <c r="AA534" s="36"/>
      <c r="AB534" s="36"/>
      <c r="AC534" s="36"/>
      <c r="AD534" s="36"/>
      <c r="AE534" s="36"/>
      <c r="AR534" s="188" t="s">
        <v>137</v>
      </c>
      <c r="AT534" s="188" t="s">
        <v>261</v>
      </c>
      <c r="AU534" s="188" t="s">
        <v>86</v>
      </c>
      <c r="AY534" s="19" t="s">
        <v>259</v>
      </c>
      <c r="BE534" s="189">
        <f>IF(N534="základní",J534,0)</f>
        <v>0</v>
      </c>
      <c r="BF534" s="189">
        <f>IF(N534="snížená",J534,0)</f>
        <v>0</v>
      </c>
      <c r="BG534" s="189">
        <f>IF(N534="zákl. přenesená",J534,0)</f>
        <v>0</v>
      </c>
      <c r="BH534" s="189">
        <f>IF(N534="sníž. přenesená",J534,0)</f>
        <v>0</v>
      </c>
      <c r="BI534" s="189">
        <f>IF(N534="nulová",J534,0)</f>
        <v>0</v>
      </c>
      <c r="BJ534" s="19" t="s">
        <v>84</v>
      </c>
      <c r="BK534" s="189">
        <f>ROUND(I534*H534,2)</f>
        <v>0</v>
      </c>
      <c r="BL534" s="19" t="s">
        <v>137</v>
      </c>
      <c r="BM534" s="188" t="s">
        <v>826</v>
      </c>
    </row>
    <row r="535" spans="1:47" s="2" customFormat="1" ht="11.25">
      <c r="A535" s="36"/>
      <c r="B535" s="37"/>
      <c r="C535" s="38"/>
      <c r="D535" s="190" t="s">
        <v>266</v>
      </c>
      <c r="E535" s="38"/>
      <c r="F535" s="191" t="s">
        <v>827</v>
      </c>
      <c r="G535" s="38"/>
      <c r="H535" s="38"/>
      <c r="I535" s="192"/>
      <c r="J535" s="38"/>
      <c r="K535" s="38"/>
      <c r="L535" s="41"/>
      <c r="M535" s="193"/>
      <c r="N535" s="194"/>
      <c r="O535" s="66"/>
      <c r="P535" s="66"/>
      <c r="Q535" s="66"/>
      <c r="R535" s="66"/>
      <c r="S535" s="66"/>
      <c r="T535" s="67"/>
      <c r="U535" s="36"/>
      <c r="V535" s="36"/>
      <c r="W535" s="36"/>
      <c r="X535" s="36"/>
      <c r="Y535" s="36"/>
      <c r="Z535" s="36"/>
      <c r="AA535" s="36"/>
      <c r="AB535" s="36"/>
      <c r="AC535" s="36"/>
      <c r="AD535" s="36"/>
      <c r="AE535" s="36"/>
      <c r="AT535" s="19" t="s">
        <v>266</v>
      </c>
      <c r="AU535" s="19" t="s">
        <v>86</v>
      </c>
    </row>
    <row r="536" spans="1:47" s="2" customFormat="1" ht="11.25">
      <c r="A536" s="36"/>
      <c r="B536" s="37"/>
      <c r="C536" s="38"/>
      <c r="D536" s="195" t="s">
        <v>268</v>
      </c>
      <c r="E536" s="38"/>
      <c r="F536" s="196" t="s">
        <v>828</v>
      </c>
      <c r="G536" s="38"/>
      <c r="H536" s="38"/>
      <c r="I536" s="192"/>
      <c r="J536" s="38"/>
      <c r="K536" s="38"/>
      <c r="L536" s="41"/>
      <c r="M536" s="193"/>
      <c r="N536" s="194"/>
      <c r="O536" s="66"/>
      <c r="P536" s="66"/>
      <c r="Q536" s="66"/>
      <c r="R536" s="66"/>
      <c r="S536" s="66"/>
      <c r="T536" s="67"/>
      <c r="U536" s="36"/>
      <c r="V536" s="36"/>
      <c r="W536" s="36"/>
      <c r="X536" s="36"/>
      <c r="Y536" s="36"/>
      <c r="Z536" s="36"/>
      <c r="AA536" s="36"/>
      <c r="AB536" s="36"/>
      <c r="AC536" s="36"/>
      <c r="AD536" s="36"/>
      <c r="AE536" s="36"/>
      <c r="AT536" s="19" t="s">
        <v>268</v>
      </c>
      <c r="AU536" s="19" t="s">
        <v>86</v>
      </c>
    </row>
    <row r="537" spans="1:47" s="2" customFormat="1" ht="48.75">
      <c r="A537" s="36"/>
      <c r="B537" s="37"/>
      <c r="C537" s="38"/>
      <c r="D537" s="190" t="s">
        <v>270</v>
      </c>
      <c r="E537" s="38"/>
      <c r="F537" s="197" t="s">
        <v>829</v>
      </c>
      <c r="G537" s="38"/>
      <c r="H537" s="38"/>
      <c r="I537" s="192"/>
      <c r="J537" s="38"/>
      <c r="K537" s="38"/>
      <c r="L537" s="41"/>
      <c r="M537" s="193"/>
      <c r="N537" s="194"/>
      <c r="O537" s="66"/>
      <c r="P537" s="66"/>
      <c r="Q537" s="66"/>
      <c r="R537" s="66"/>
      <c r="S537" s="66"/>
      <c r="T537" s="67"/>
      <c r="U537" s="36"/>
      <c r="V537" s="36"/>
      <c r="W537" s="36"/>
      <c r="X537" s="36"/>
      <c r="Y537" s="36"/>
      <c r="Z537" s="36"/>
      <c r="AA537" s="36"/>
      <c r="AB537" s="36"/>
      <c r="AC537" s="36"/>
      <c r="AD537" s="36"/>
      <c r="AE537" s="36"/>
      <c r="AT537" s="19" t="s">
        <v>270</v>
      </c>
      <c r="AU537" s="19" t="s">
        <v>86</v>
      </c>
    </row>
    <row r="538" spans="2:51" s="14" customFormat="1" ht="11.25">
      <c r="B538" s="208"/>
      <c r="C538" s="209"/>
      <c r="D538" s="190" t="s">
        <v>272</v>
      </c>
      <c r="E538" s="210" t="s">
        <v>19</v>
      </c>
      <c r="F538" s="211" t="s">
        <v>830</v>
      </c>
      <c r="G538" s="209"/>
      <c r="H538" s="212">
        <v>268.905</v>
      </c>
      <c r="I538" s="213"/>
      <c r="J538" s="209"/>
      <c r="K538" s="209"/>
      <c r="L538" s="214"/>
      <c r="M538" s="215"/>
      <c r="N538" s="216"/>
      <c r="O538" s="216"/>
      <c r="P538" s="216"/>
      <c r="Q538" s="216"/>
      <c r="R538" s="216"/>
      <c r="S538" s="216"/>
      <c r="T538" s="217"/>
      <c r="AT538" s="218" t="s">
        <v>272</v>
      </c>
      <c r="AU538" s="218" t="s">
        <v>86</v>
      </c>
      <c r="AV538" s="14" t="s">
        <v>86</v>
      </c>
      <c r="AW538" s="14" t="s">
        <v>37</v>
      </c>
      <c r="AX538" s="14" t="s">
        <v>76</v>
      </c>
      <c r="AY538" s="218" t="s">
        <v>259</v>
      </c>
    </row>
    <row r="539" spans="2:51" s="15" customFormat="1" ht="11.25">
      <c r="B539" s="219"/>
      <c r="C539" s="220"/>
      <c r="D539" s="190" t="s">
        <v>272</v>
      </c>
      <c r="E539" s="221" t="s">
        <v>196</v>
      </c>
      <c r="F539" s="222" t="s">
        <v>353</v>
      </c>
      <c r="G539" s="220"/>
      <c r="H539" s="223">
        <v>268.905</v>
      </c>
      <c r="I539" s="224"/>
      <c r="J539" s="220"/>
      <c r="K539" s="220"/>
      <c r="L539" s="225"/>
      <c r="M539" s="226"/>
      <c r="N539" s="227"/>
      <c r="O539" s="227"/>
      <c r="P539" s="227"/>
      <c r="Q539" s="227"/>
      <c r="R539" s="227"/>
      <c r="S539" s="227"/>
      <c r="T539" s="228"/>
      <c r="AT539" s="229" t="s">
        <v>272</v>
      </c>
      <c r="AU539" s="229" t="s">
        <v>86</v>
      </c>
      <c r="AV539" s="15" t="s">
        <v>137</v>
      </c>
      <c r="AW539" s="15" t="s">
        <v>37</v>
      </c>
      <c r="AX539" s="15" t="s">
        <v>84</v>
      </c>
      <c r="AY539" s="229" t="s">
        <v>259</v>
      </c>
    </row>
    <row r="540" spans="1:65" s="2" customFormat="1" ht="21.75" customHeight="1">
      <c r="A540" s="36"/>
      <c r="B540" s="37"/>
      <c r="C540" s="177" t="s">
        <v>831</v>
      </c>
      <c r="D540" s="177" t="s">
        <v>261</v>
      </c>
      <c r="E540" s="178" t="s">
        <v>832</v>
      </c>
      <c r="F540" s="179" t="s">
        <v>833</v>
      </c>
      <c r="G540" s="180" t="s">
        <v>103</v>
      </c>
      <c r="H540" s="181">
        <v>13</v>
      </c>
      <c r="I540" s="182"/>
      <c r="J540" s="183">
        <f>ROUND(I540*H540,2)</f>
        <v>0</v>
      </c>
      <c r="K540" s="179" t="s">
        <v>264</v>
      </c>
      <c r="L540" s="41"/>
      <c r="M540" s="184" t="s">
        <v>19</v>
      </c>
      <c r="N540" s="185" t="s">
        <v>47</v>
      </c>
      <c r="O540" s="66"/>
      <c r="P540" s="186">
        <f>O540*H540</f>
        <v>0</v>
      </c>
      <c r="Q540" s="186">
        <v>0</v>
      </c>
      <c r="R540" s="186">
        <f>Q540*H540</f>
        <v>0</v>
      </c>
      <c r="S540" s="186">
        <v>0</v>
      </c>
      <c r="T540" s="187">
        <f>S540*H540</f>
        <v>0</v>
      </c>
      <c r="U540" s="36"/>
      <c r="V540" s="36"/>
      <c r="W540" s="36"/>
      <c r="X540" s="36"/>
      <c r="Y540" s="36"/>
      <c r="Z540" s="36"/>
      <c r="AA540" s="36"/>
      <c r="AB540" s="36"/>
      <c r="AC540" s="36"/>
      <c r="AD540" s="36"/>
      <c r="AE540" s="36"/>
      <c r="AR540" s="188" t="s">
        <v>137</v>
      </c>
      <c r="AT540" s="188" t="s">
        <v>261</v>
      </c>
      <c r="AU540" s="188" t="s">
        <v>86</v>
      </c>
      <c r="AY540" s="19" t="s">
        <v>259</v>
      </c>
      <c r="BE540" s="189">
        <f>IF(N540="základní",J540,0)</f>
        <v>0</v>
      </c>
      <c r="BF540" s="189">
        <f>IF(N540="snížená",J540,0)</f>
        <v>0</v>
      </c>
      <c r="BG540" s="189">
        <f>IF(N540="zákl. přenesená",J540,0)</f>
        <v>0</v>
      </c>
      <c r="BH540" s="189">
        <f>IF(N540="sníž. přenesená",J540,0)</f>
        <v>0</v>
      </c>
      <c r="BI540" s="189">
        <f>IF(N540="nulová",J540,0)</f>
        <v>0</v>
      </c>
      <c r="BJ540" s="19" t="s">
        <v>84</v>
      </c>
      <c r="BK540" s="189">
        <f>ROUND(I540*H540,2)</f>
        <v>0</v>
      </c>
      <c r="BL540" s="19" t="s">
        <v>137</v>
      </c>
      <c r="BM540" s="188" t="s">
        <v>834</v>
      </c>
    </row>
    <row r="541" spans="1:47" s="2" customFormat="1" ht="19.5">
      <c r="A541" s="36"/>
      <c r="B541" s="37"/>
      <c r="C541" s="38"/>
      <c r="D541" s="190" t="s">
        <v>266</v>
      </c>
      <c r="E541" s="38"/>
      <c r="F541" s="191" t="s">
        <v>835</v>
      </c>
      <c r="G541" s="38"/>
      <c r="H541" s="38"/>
      <c r="I541" s="192"/>
      <c r="J541" s="38"/>
      <c r="K541" s="38"/>
      <c r="L541" s="41"/>
      <c r="M541" s="193"/>
      <c r="N541" s="194"/>
      <c r="O541" s="66"/>
      <c r="P541" s="66"/>
      <c r="Q541" s="66"/>
      <c r="R541" s="66"/>
      <c r="S541" s="66"/>
      <c r="T541" s="67"/>
      <c r="U541" s="36"/>
      <c r="V541" s="36"/>
      <c r="W541" s="36"/>
      <c r="X541" s="36"/>
      <c r="Y541" s="36"/>
      <c r="Z541" s="36"/>
      <c r="AA541" s="36"/>
      <c r="AB541" s="36"/>
      <c r="AC541" s="36"/>
      <c r="AD541" s="36"/>
      <c r="AE541" s="36"/>
      <c r="AT541" s="19" t="s">
        <v>266</v>
      </c>
      <c r="AU541" s="19" t="s">
        <v>86</v>
      </c>
    </row>
    <row r="542" spans="1:47" s="2" customFormat="1" ht="11.25">
      <c r="A542" s="36"/>
      <c r="B542" s="37"/>
      <c r="C542" s="38"/>
      <c r="D542" s="195" t="s">
        <v>268</v>
      </c>
      <c r="E542" s="38"/>
      <c r="F542" s="196" t="s">
        <v>836</v>
      </c>
      <c r="G542" s="38"/>
      <c r="H542" s="38"/>
      <c r="I542" s="192"/>
      <c r="J542" s="38"/>
      <c r="K542" s="38"/>
      <c r="L542" s="41"/>
      <c r="M542" s="193"/>
      <c r="N542" s="194"/>
      <c r="O542" s="66"/>
      <c r="P542" s="66"/>
      <c r="Q542" s="66"/>
      <c r="R542" s="66"/>
      <c r="S542" s="66"/>
      <c r="T542" s="67"/>
      <c r="U542" s="36"/>
      <c r="V542" s="36"/>
      <c r="W542" s="36"/>
      <c r="X542" s="36"/>
      <c r="Y542" s="36"/>
      <c r="Z542" s="36"/>
      <c r="AA542" s="36"/>
      <c r="AB542" s="36"/>
      <c r="AC542" s="36"/>
      <c r="AD542" s="36"/>
      <c r="AE542" s="36"/>
      <c r="AT542" s="19" t="s">
        <v>268</v>
      </c>
      <c r="AU542" s="19" t="s">
        <v>86</v>
      </c>
    </row>
    <row r="543" spans="1:47" s="2" customFormat="1" ht="48.75">
      <c r="A543" s="36"/>
      <c r="B543" s="37"/>
      <c r="C543" s="38"/>
      <c r="D543" s="190" t="s">
        <v>270</v>
      </c>
      <c r="E543" s="38"/>
      <c r="F543" s="197" t="s">
        <v>829</v>
      </c>
      <c r="G543" s="38"/>
      <c r="H543" s="38"/>
      <c r="I543" s="192"/>
      <c r="J543" s="38"/>
      <c r="K543" s="38"/>
      <c r="L543" s="41"/>
      <c r="M543" s="193"/>
      <c r="N543" s="194"/>
      <c r="O543" s="66"/>
      <c r="P543" s="66"/>
      <c r="Q543" s="66"/>
      <c r="R543" s="66"/>
      <c r="S543" s="66"/>
      <c r="T543" s="67"/>
      <c r="U543" s="36"/>
      <c r="V543" s="36"/>
      <c r="W543" s="36"/>
      <c r="X543" s="36"/>
      <c r="Y543" s="36"/>
      <c r="Z543" s="36"/>
      <c r="AA543" s="36"/>
      <c r="AB543" s="36"/>
      <c r="AC543" s="36"/>
      <c r="AD543" s="36"/>
      <c r="AE543" s="36"/>
      <c r="AT543" s="19" t="s">
        <v>270</v>
      </c>
      <c r="AU543" s="19" t="s">
        <v>86</v>
      </c>
    </row>
    <row r="544" spans="2:51" s="14" customFormat="1" ht="11.25">
      <c r="B544" s="208"/>
      <c r="C544" s="209"/>
      <c r="D544" s="190" t="s">
        <v>272</v>
      </c>
      <c r="E544" s="210" t="s">
        <v>19</v>
      </c>
      <c r="F544" s="211" t="s">
        <v>201</v>
      </c>
      <c r="G544" s="209"/>
      <c r="H544" s="212">
        <v>13</v>
      </c>
      <c r="I544" s="213"/>
      <c r="J544" s="209"/>
      <c r="K544" s="209"/>
      <c r="L544" s="214"/>
      <c r="M544" s="215"/>
      <c r="N544" s="216"/>
      <c r="O544" s="216"/>
      <c r="P544" s="216"/>
      <c r="Q544" s="216"/>
      <c r="R544" s="216"/>
      <c r="S544" s="216"/>
      <c r="T544" s="217"/>
      <c r="AT544" s="218" t="s">
        <v>272</v>
      </c>
      <c r="AU544" s="218" t="s">
        <v>86</v>
      </c>
      <c r="AV544" s="14" t="s">
        <v>86</v>
      </c>
      <c r="AW544" s="14" t="s">
        <v>37</v>
      </c>
      <c r="AX544" s="14" t="s">
        <v>76</v>
      </c>
      <c r="AY544" s="218" t="s">
        <v>259</v>
      </c>
    </row>
    <row r="545" spans="2:51" s="15" customFormat="1" ht="11.25">
      <c r="B545" s="219"/>
      <c r="C545" s="220"/>
      <c r="D545" s="190" t="s">
        <v>272</v>
      </c>
      <c r="E545" s="221" t="s">
        <v>199</v>
      </c>
      <c r="F545" s="222" t="s">
        <v>353</v>
      </c>
      <c r="G545" s="220"/>
      <c r="H545" s="223">
        <v>13</v>
      </c>
      <c r="I545" s="224"/>
      <c r="J545" s="220"/>
      <c r="K545" s="220"/>
      <c r="L545" s="225"/>
      <c r="M545" s="226"/>
      <c r="N545" s="227"/>
      <c r="O545" s="227"/>
      <c r="P545" s="227"/>
      <c r="Q545" s="227"/>
      <c r="R545" s="227"/>
      <c r="S545" s="227"/>
      <c r="T545" s="228"/>
      <c r="AT545" s="229" t="s">
        <v>272</v>
      </c>
      <c r="AU545" s="229" t="s">
        <v>86</v>
      </c>
      <c r="AV545" s="15" t="s">
        <v>137</v>
      </c>
      <c r="AW545" s="15" t="s">
        <v>37</v>
      </c>
      <c r="AX545" s="15" t="s">
        <v>84</v>
      </c>
      <c r="AY545" s="229" t="s">
        <v>259</v>
      </c>
    </row>
    <row r="546" spans="1:65" s="2" customFormat="1" ht="16.5" customHeight="1">
      <c r="A546" s="36"/>
      <c r="B546" s="37"/>
      <c r="C546" s="241" t="s">
        <v>837</v>
      </c>
      <c r="D546" s="241" t="s">
        <v>751</v>
      </c>
      <c r="E546" s="242" t="s">
        <v>838</v>
      </c>
      <c r="F546" s="243" t="s">
        <v>839</v>
      </c>
      <c r="G546" s="244" t="s">
        <v>107</v>
      </c>
      <c r="H546" s="245">
        <v>20.16</v>
      </c>
      <c r="I546" s="246"/>
      <c r="J546" s="247">
        <f>ROUND(I546*H546,2)</f>
        <v>0</v>
      </c>
      <c r="K546" s="243" t="s">
        <v>264</v>
      </c>
      <c r="L546" s="248"/>
      <c r="M546" s="249" t="s">
        <v>19</v>
      </c>
      <c r="N546" s="250" t="s">
        <v>47</v>
      </c>
      <c r="O546" s="66"/>
      <c r="P546" s="186">
        <f>O546*H546</f>
        <v>0</v>
      </c>
      <c r="Q546" s="186">
        <v>1</v>
      </c>
      <c r="R546" s="186">
        <f>Q546*H546</f>
        <v>20.16</v>
      </c>
      <c r="S546" s="186">
        <v>0</v>
      </c>
      <c r="T546" s="187">
        <f>S546*H546</f>
        <v>0</v>
      </c>
      <c r="U546" s="36"/>
      <c r="V546" s="36"/>
      <c r="W546" s="36"/>
      <c r="X546" s="36"/>
      <c r="Y546" s="36"/>
      <c r="Z546" s="36"/>
      <c r="AA546" s="36"/>
      <c r="AB546" s="36"/>
      <c r="AC546" s="36"/>
      <c r="AD546" s="36"/>
      <c r="AE546" s="36"/>
      <c r="AR546" s="188" t="s">
        <v>126</v>
      </c>
      <c r="AT546" s="188" t="s">
        <v>751</v>
      </c>
      <c r="AU546" s="188" t="s">
        <v>86</v>
      </c>
      <c r="AY546" s="19" t="s">
        <v>259</v>
      </c>
      <c r="BE546" s="189">
        <f>IF(N546="základní",J546,0)</f>
        <v>0</v>
      </c>
      <c r="BF546" s="189">
        <f>IF(N546="snížená",J546,0)</f>
        <v>0</v>
      </c>
      <c r="BG546" s="189">
        <f>IF(N546="zákl. přenesená",J546,0)</f>
        <v>0</v>
      </c>
      <c r="BH546" s="189">
        <f>IF(N546="sníž. přenesená",J546,0)</f>
        <v>0</v>
      </c>
      <c r="BI546" s="189">
        <f>IF(N546="nulová",J546,0)</f>
        <v>0</v>
      </c>
      <c r="BJ546" s="19" t="s">
        <v>84</v>
      </c>
      <c r="BK546" s="189">
        <f>ROUND(I546*H546,2)</f>
        <v>0</v>
      </c>
      <c r="BL546" s="19" t="s">
        <v>137</v>
      </c>
      <c r="BM546" s="188" t="s">
        <v>840</v>
      </c>
    </row>
    <row r="547" spans="1:47" s="2" customFormat="1" ht="11.25">
      <c r="A547" s="36"/>
      <c r="B547" s="37"/>
      <c r="C547" s="38"/>
      <c r="D547" s="190" t="s">
        <v>266</v>
      </c>
      <c r="E547" s="38"/>
      <c r="F547" s="191" t="s">
        <v>839</v>
      </c>
      <c r="G547" s="38"/>
      <c r="H547" s="38"/>
      <c r="I547" s="192"/>
      <c r="J547" s="38"/>
      <c r="K547" s="38"/>
      <c r="L547" s="41"/>
      <c r="M547" s="193"/>
      <c r="N547" s="194"/>
      <c r="O547" s="66"/>
      <c r="P547" s="66"/>
      <c r="Q547" s="66"/>
      <c r="R547" s="66"/>
      <c r="S547" s="66"/>
      <c r="T547" s="67"/>
      <c r="U547" s="36"/>
      <c r="V547" s="36"/>
      <c r="W547" s="36"/>
      <c r="X547" s="36"/>
      <c r="Y547" s="36"/>
      <c r="Z547" s="36"/>
      <c r="AA547" s="36"/>
      <c r="AB547" s="36"/>
      <c r="AC547" s="36"/>
      <c r="AD547" s="36"/>
      <c r="AE547" s="36"/>
      <c r="AT547" s="19" t="s">
        <v>266</v>
      </c>
      <c r="AU547" s="19" t="s">
        <v>86</v>
      </c>
    </row>
    <row r="548" spans="1:47" s="2" customFormat="1" ht="11.25">
      <c r="A548" s="36"/>
      <c r="B548" s="37"/>
      <c r="C548" s="38"/>
      <c r="D548" s="195" t="s">
        <v>268</v>
      </c>
      <c r="E548" s="38"/>
      <c r="F548" s="196" t="s">
        <v>841</v>
      </c>
      <c r="G548" s="38"/>
      <c r="H548" s="38"/>
      <c r="I548" s="192"/>
      <c r="J548" s="38"/>
      <c r="K548" s="38"/>
      <c r="L548" s="41"/>
      <c r="M548" s="193"/>
      <c r="N548" s="194"/>
      <c r="O548" s="66"/>
      <c r="P548" s="66"/>
      <c r="Q548" s="66"/>
      <c r="R548" s="66"/>
      <c r="S548" s="66"/>
      <c r="T548" s="67"/>
      <c r="U548" s="36"/>
      <c r="V548" s="36"/>
      <c r="W548" s="36"/>
      <c r="X548" s="36"/>
      <c r="Y548" s="36"/>
      <c r="Z548" s="36"/>
      <c r="AA548" s="36"/>
      <c r="AB548" s="36"/>
      <c r="AC548" s="36"/>
      <c r="AD548" s="36"/>
      <c r="AE548" s="36"/>
      <c r="AT548" s="19" t="s">
        <v>268</v>
      </c>
      <c r="AU548" s="19" t="s">
        <v>86</v>
      </c>
    </row>
    <row r="549" spans="2:51" s="14" customFormat="1" ht="11.25">
      <c r="B549" s="208"/>
      <c r="C549" s="209"/>
      <c r="D549" s="190" t="s">
        <v>272</v>
      </c>
      <c r="E549" s="210" t="s">
        <v>19</v>
      </c>
      <c r="F549" s="211" t="s">
        <v>842</v>
      </c>
      <c r="G549" s="209"/>
      <c r="H549" s="212">
        <v>94.117</v>
      </c>
      <c r="I549" s="213"/>
      <c r="J549" s="209"/>
      <c r="K549" s="209"/>
      <c r="L549" s="214"/>
      <c r="M549" s="215"/>
      <c r="N549" s="216"/>
      <c r="O549" s="216"/>
      <c r="P549" s="216"/>
      <c r="Q549" s="216"/>
      <c r="R549" s="216"/>
      <c r="S549" s="216"/>
      <c r="T549" s="217"/>
      <c r="AT549" s="218" t="s">
        <v>272</v>
      </c>
      <c r="AU549" s="218" t="s">
        <v>86</v>
      </c>
      <c r="AV549" s="14" t="s">
        <v>86</v>
      </c>
      <c r="AW549" s="14" t="s">
        <v>37</v>
      </c>
      <c r="AX549" s="14" t="s">
        <v>76</v>
      </c>
      <c r="AY549" s="218" t="s">
        <v>259</v>
      </c>
    </row>
    <row r="550" spans="2:51" s="14" customFormat="1" ht="11.25">
      <c r="B550" s="208"/>
      <c r="C550" s="209"/>
      <c r="D550" s="190" t="s">
        <v>272</v>
      </c>
      <c r="E550" s="210" t="s">
        <v>19</v>
      </c>
      <c r="F550" s="211" t="s">
        <v>843</v>
      </c>
      <c r="G550" s="209"/>
      <c r="H550" s="212">
        <v>40.336</v>
      </c>
      <c r="I550" s="213"/>
      <c r="J550" s="209"/>
      <c r="K550" s="209"/>
      <c r="L550" s="214"/>
      <c r="M550" s="215"/>
      <c r="N550" s="216"/>
      <c r="O550" s="216"/>
      <c r="P550" s="216"/>
      <c r="Q550" s="216"/>
      <c r="R550" s="216"/>
      <c r="S550" s="216"/>
      <c r="T550" s="217"/>
      <c r="AT550" s="218" t="s">
        <v>272</v>
      </c>
      <c r="AU550" s="218" t="s">
        <v>86</v>
      </c>
      <c r="AV550" s="14" t="s">
        <v>86</v>
      </c>
      <c r="AW550" s="14" t="s">
        <v>37</v>
      </c>
      <c r="AX550" s="14" t="s">
        <v>76</v>
      </c>
      <c r="AY550" s="218" t="s">
        <v>259</v>
      </c>
    </row>
    <row r="551" spans="2:51" s="14" customFormat="1" ht="11.25">
      <c r="B551" s="208"/>
      <c r="C551" s="209"/>
      <c r="D551" s="190" t="s">
        <v>272</v>
      </c>
      <c r="E551" s="210" t="s">
        <v>19</v>
      </c>
      <c r="F551" s="211" t="s">
        <v>844</v>
      </c>
      <c r="G551" s="209"/>
      <c r="H551" s="212">
        <v>3.9</v>
      </c>
      <c r="I551" s="213"/>
      <c r="J551" s="209"/>
      <c r="K551" s="209"/>
      <c r="L551" s="214"/>
      <c r="M551" s="215"/>
      <c r="N551" s="216"/>
      <c r="O551" s="216"/>
      <c r="P551" s="216"/>
      <c r="Q551" s="216"/>
      <c r="R551" s="216"/>
      <c r="S551" s="216"/>
      <c r="T551" s="217"/>
      <c r="AT551" s="218" t="s">
        <v>272</v>
      </c>
      <c r="AU551" s="218" t="s">
        <v>86</v>
      </c>
      <c r="AV551" s="14" t="s">
        <v>86</v>
      </c>
      <c r="AW551" s="14" t="s">
        <v>37</v>
      </c>
      <c r="AX551" s="14" t="s">
        <v>76</v>
      </c>
      <c r="AY551" s="218" t="s">
        <v>259</v>
      </c>
    </row>
    <row r="552" spans="2:51" s="14" customFormat="1" ht="11.25">
      <c r="B552" s="208"/>
      <c r="C552" s="209"/>
      <c r="D552" s="190" t="s">
        <v>272</v>
      </c>
      <c r="E552" s="210" t="s">
        <v>19</v>
      </c>
      <c r="F552" s="211" t="s">
        <v>845</v>
      </c>
      <c r="G552" s="209"/>
      <c r="H552" s="212">
        <v>-110.153</v>
      </c>
      <c r="I552" s="213"/>
      <c r="J552" s="209"/>
      <c r="K552" s="209"/>
      <c r="L552" s="214"/>
      <c r="M552" s="215"/>
      <c r="N552" s="216"/>
      <c r="O552" s="216"/>
      <c r="P552" s="216"/>
      <c r="Q552" s="216"/>
      <c r="R552" s="216"/>
      <c r="S552" s="216"/>
      <c r="T552" s="217"/>
      <c r="AT552" s="218" t="s">
        <v>272</v>
      </c>
      <c r="AU552" s="218" t="s">
        <v>86</v>
      </c>
      <c r="AV552" s="14" t="s">
        <v>86</v>
      </c>
      <c r="AW552" s="14" t="s">
        <v>37</v>
      </c>
      <c r="AX552" s="14" t="s">
        <v>76</v>
      </c>
      <c r="AY552" s="218" t="s">
        <v>259</v>
      </c>
    </row>
    <row r="553" spans="2:51" s="14" customFormat="1" ht="11.25">
      <c r="B553" s="208"/>
      <c r="C553" s="209"/>
      <c r="D553" s="190" t="s">
        <v>272</v>
      </c>
      <c r="E553" s="210" t="s">
        <v>19</v>
      </c>
      <c r="F553" s="211" t="s">
        <v>846</v>
      </c>
      <c r="G553" s="209"/>
      <c r="H553" s="212">
        <v>-15.6</v>
      </c>
      <c r="I553" s="213"/>
      <c r="J553" s="209"/>
      <c r="K553" s="209"/>
      <c r="L553" s="214"/>
      <c r="M553" s="215"/>
      <c r="N553" s="216"/>
      <c r="O553" s="216"/>
      <c r="P553" s="216"/>
      <c r="Q553" s="216"/>
      <c r="R553" s="216"/>
      <c r="S553" s="216"/>
      <c r="T553" s="217"/>
      <c r="AT553" s="218" t="s">
        <v>272</v>
      </c>
      <c r="AU553" s="218" t="s">
        <v>86</v>
      </c>
      <c r="AV553" s="14" t="s">
        <v>86</v>
      </c>
      <c r="AW553" s="14" t="s">
        <v>37</v>
      </c>
      <c r="AX553" s="14" t="s">
        <v>76</v>
      </c>
      <c r="AY553" s="218" t="s">
        <v>259</v>
      </c>
    </row>
    <row r="554" spans="2:51" s="15" customFormat="1" ht="11.25">
      <c r="B554" s="219"/>
      <c r="C554" s="220"/>
      <c r="D554" s="190" t="s">
        <v>272</v>
      </c>
      <c r="E554" s="221" t="s">
        <v>145</v>
      </c>
      <c r="F554" s="222" t="s">
        <v>353</v>
      </c>
      <c r="G554" s="220"/>
      <c r="H554" s="223">
        <v>12.6</v>
      </c>
      <c r="I554" s="224"/>
      <c r="J554" s="220"/>
      <c r="K554" s="220"/>
      <c r="L554" s="225"/>
      <c r="M554" s="226"/>
      <c r="N554" s="227"/>
      <c r="O554" s="227"/>
      <c r="P554" s="227"/>
      <c r="Q554" s="227"/>
      <c r="R554" s="227"/>
      <c r="S554" s="227"/>
      <c r="T554" s="228"/>
      <c r="AT554" s="229" t="s">
        <v>272</v>
      </c>
      <c r="AU554" s="229" t="s">
        <v>86</v>
      </c>
      <c r="AV554" s="15" t="s">
        <v>137</v>
      </c>
      <c r="AW554" s="15" t="s">
        <v>37</v>
      </c>
      <c r="AX554" s="15" t="s">
        <v>76</v>
      </c>
      <c r="AY554" s="229" t="s">
        <v>259</v>
      </c>
    </row>
    <row r="555" spans="2:51" s="14" customFormat="1" ht="11.25">
      <c r="B555" s="208"/>
      <c r="C555" s="209"/>
      <c r="D555" s="190" t="s">
        <v>272</v>
      </c>
      <c r="E555" s="210" t="s">
        <v>19</v>
      </c>
      <c r="F555" s="211" t="s">
        <v>847</v>
      </c>
      <c r="G555" s="209"/>
      <c r="H555" s="212">
        <v>20.16</v>
      </c>
      <c r="I555" s="213"/>
      <c r="J555" s="209"/>
      <c r="K555" s="209"/>
      <c r="L555" s="214"/>
      <c r="M555" s="215"/>
      <c r="N555" s="216"/>
      <c r="O555" s="216"/>
      <c r="P555" s="216"/>
      <c r="Q555" s="216"/>
      <c r="R555" s="216"/>
      <c r="S555" s="216"/>
      <c r="T555" s="217"/>
      <c r="AT555" s="218" t="s">
        <v>272</v>
      </c>
      <c r="AU555" s="218" t="s">
        <v>86</v>
      </c>
      <c r="AV555" s="14" t="s">
        <v>86</v>
      </c>
      <c r="AW555" s="14" t="s">
        <v>37</v>
      </c>
      <c r="AX555" s="14" t="s">
        <v>84</v>
      </c>
      <c r="AY555" s="218" t="s">
        <v>259</v>
      </c>
    </row>
    <row r="556" spans="1:65" s="2" customFormat="1" ht="16.5" customHeight="1">
      <c r="A556" s="36"/>
      <c r="B556" s="37"/>
      <c r="C556" s="177" t="s">
        <v>848</v>
      </c>
      <c r="D556" s="177" t="s">
        <v>261</v>
      </c>
      <c r="E556" s="178" t="s">
        <v>849</v>
      </c>
      <c r="F556" s="179" t="s">
        <v>850</v>
      </c>
      <c r="G556" s="180" t="s">
        <v>103</v>
      </c>
      <c r="H556" s="181">
        <v>281.905</v>
      </c>
      <c r="I556" s="182"/>
      <c r="J556" s="183">
        <f>ROUND(I556*H556,2)</f>
        <v>0</v>
      </c>
      <c r="K556" s="179" t="s">
        <v>264</v>
      </c>
      <c r="L556" s="41"/>
      <c r="M556" s="184" t="s">
        <v>19</v>
      </c>
      <c r="N556" s="185" t="s">
        <v>47</v>
      </c>
      <c r="O556" s="66"/>
      <c r="P556" s="186">
        <f>O556*H556</f>
        <v>0</v>
      </c>
      <c r="Q556" s="186">
        <v>0</v>
      </c>
      <c r="R556" s="186">
        <f>Q556*H556</f>
        <v>0</v>
      </c>
      <c r="S556" s="186">
        <v>0</v>
      </c>
      <c r="T556" s="187">
        <f>S556*H556</f>
        <v>0</v>
      </c>
      <c r="U556" s="36"/>
      <c r="V556" s="36"/>
      <c r="W556" s="36"/>
      <c r="X556" s="36"/>
      <c r="Y556" s="36"/>
      <c r="Z556" s="36"/>
      <c r="AA556" s="36"/>
      <c r="AB556" s="36"/>
      <c r="AC556" s="36"/>
      <c r="AD556" s="36"/>
      <c r="AE556" s="36"/>
      <c r="AR556" s="188" t="s">
        <v>137</v>
      </c>
      <c r="AT556" s="188" t="s">
        <v>261</v>
      </c>
      <c r="AU556" s="188" t="s">
        <v>86</v>
      </c>
      <c r="AY556" s="19" t="s">
        <v>259</v>
      </c>
      <c r="BE556" s="189">
        <f>IF(N556="základní",J556,0)</f>
        <v>0</v>
      </c>
      <c r="BF556" s="189">
        <f>IF(N556="snížená",J556,0)</f>
        <v>0</v>
      </c>
      <c r="BG556" s="189">
        <f>IF(N556="zákl. přenesená",J556,0)</f>
        <v>0</v>
      </c>
      <c r="BH556" s="189">
        <f>IF(N556="sníž. přenesená",J556,0)</f>
        <v>0</v>
      </c>
      <c r="BI556" s="189">
        <f>IF(N556="nulová",J556,0)</f>
        <v>0</v>
      </c>
      <c r="BJ556" s="19" t="s">
        <v>84</v>
      </c>
      <c r="BK556" s="189">
        <f>ROUND(I556*H556,2)</f>
        <v>0</v>
      </c>
      <c r="BL556" s="19" t="s">
        <v>137</v>
      </c>
      <c r="BM556" s="188" t="s">
        <v>851</v>
      </c>
    </row>
    <row r="557" spans="1:47" s="2" customFormat="1" ht="11.25">
      <c r="A557" s="36"/>
      <c r="B557" s="37"/>
      <c r="C557" s="38"/>
      <c r="D557" s="190" t="s">
        <v>266</v>
      </c>
      <c r="E557" s="38"/>
      <c r="F557" s="191" t="s">
        <v>852</v>
      </c>
      <c r="G557" s="38"/>
      <c r="H557" s="38"/>
      <c r="I557" s="192"/>
      <c r="J557" s="38"/>
      <c r="K557" s="38"/>
      <c r="L557" s="41"/>
      <c r="M557" s="193"/>
      <c r="N557" s="194"/>
      <c r="O557" s="66"/>
      <c r="P557" s="66"/>
      <c r="Q557" s="66"/>
      <c r="R557" s="66"/>
      <c r="S557" s="66"/>
      <c r="T557" s="67"/>
      <c r="U557" s="36"/>
      <c r="V557" s="36"/>
      <c r="W557" s="36"/>
      <c r="X557" s="36"/>
      <c r="Y557" s="36"/>
      <c r="Z557" s="36"/>
      <c r="AA557" s="36"/>
      <c r="AB557" s="36"/>
      <c r="AC557" s="36"/>
      <c r="AD557" s="36"/>
      <c r="AE557" s="36"/>
      <c r="AT557" s="19" t="s">
        <v>266</v>
      </c>
      <c r="AU557" s="19" t="s">
        <v>86</v>
      </c>
    </row>
    <row r="558" spans="1:47" s="2" customFormat="1" ht="11.25">
      <c r="A558" s="36"/>
      <c r="B558" s="37"/>
      <c r="C558" s="38"/>
      <c r="D558" s="195" t="s">
        <v>268</v>
      </c>
      <c r="E558" s="38"/>
      <c r="F558" s="196" t="s">
        <v>853</v>
      </c>
      <c r="G558" s="38"/>
      <c r="H558" s="38"/>
      <c r="I558" s="192"/>
      <c r="J558" s="38"/>
      <c r="K558" s="38"/>
      <c r="L558" s="41"/>
      <c r="M558" s="193"/>
      <c r="N558" s="194"/>
      <c r="O558" s="66"/>
      <c r="P558" s="66"/>
      <c r="Q558" s="66"/>
      <c r="R558" s="66"/>
      <c r="S558" s="66"/>
      <c r="T558" s="67"/>
      <c r="U558" s="36"/>
      <c r="V558" s="36"/>
      <c r="W558" s="36"/>
      <c r="X558" s="36"/>
      <c r="Y558" s="36"/>
      <c r="Z558" s="36"/>
      <c r="AA558" s="36"/>
      <c r="AB558" s="36"/>
      <c r="AC558" s="36"/>
      <c r="AD558" s="36"/>
      <c r="AE558" s="36"/>
      <c r="AT558" s="19" t="s">
        <v>268</v>
      </c>
      <c r="AU558" s="19" t="s">
        <v>86</v>
      </c>
    </row>
    <row r="559" spans="1:47" s="2" customFormat="1" ht="107.25">
      <c r="A559" s="36"/>
      <c r="B559" s="37"/>
      <c r="C559" s="38"/>
      <c r="D559" s="190" t="s">
        <v>270</v>
      </c>
      <c r="E559" s="38"/>
      <c r="F559" s="197" t="s">
        <v>854</v>
      </c>
      <c r="G559" s="38"/>
      <c r="H559" s="38"/>
      <c r="I559" s="192"/>
      <c r="J559" s="38"/>
      <c r="K559" s="38"/>
      <c r="L559" s="41"/>
      <c r="M559" s="193"/>
      <c r="N559" s="194"/>
      <c r="O559" s="66"/>
      <c r="P559" s="66"/>
      <c r="Q559" s="66"/>
      <c r="R559" s="66"/>
      <c r="S559" s="66"/>
      <c r="T559" s="67"/>
      <c r="U559" s="36"/>
      <c r="V559" s="36"/>
      <c r="W559" s="36"/>
      <c r="X559" s="36"/>
      <c r="Y559" s="36"/>
      <c r="Z559" s="36"/>
      <c r="AA559" s="36"/>
      <c r="AB559" s="36"/>
      <c r="AC559" s="36"/>
      <c r="AD559" s="36"/>
      <c r="AE559" s="36"/>
      <c r="AT559" s="19" t="s">
        <v>270</v>
      </c>
      <c r="AU559" s="19" t="s">
        <v>86</v>
      </c>
    </row>
    <row r="560" spans="2:51" s="14" customFormat="1" ht="11.25">
      <c r="B560" s="208"/>
      <c r="C560" s="209"/>
      <c r="D560" s="190" t="s">
        <v>272</v>
      </c>
      <c r="E560" s="210" t="s">
        <v>19</v>
      </c>
      <c r="F560" s="211" t="s">
        <v>196</v>
      </c>
      <c r="G560" s="209"/>
      <c r="H560" s="212">
        <v>268.905</v>
      </c>
      <c r="I560" s="213"/>
      <c r="J560" s="209"/>
      <c r="K560" s="209"/>
      <c r="L560" s="214"/>
      <c r="M560" s="215"/>
      <c r="N560" s="216"/>
      <c r="O560" s="216"/>
      <c r="P560" s="216"/>
      <c r="Q560" s="216"/>
      <c r="R560" s="216"/>
      <c r="S560" s="216"/>
      <c r="T560" s="217"/>
      <c r="AT560" s="218" t="s">
        <v>272</v>
      </c>
      <c r="AU560" s="218" t="s">
        <v>86</v>
      </c>
      <c r="AV560" s="14" t="s">
        <v>86</v>
      </c>
      <c r="AW560" s="14" t="s">
        <v>37</v>
      </c>
      <c r="AX560" s="14" t="s">
        <v>76</v>
      </c>
      <c r="AY560" s="218" t="s">
        <v>259</v>
      </c>
    </row>
    <row r="561" spans="2:51" s="14" customFormat="1" ht="11.25">
      <c r="B561" s="208"/>
      <c r="C561" s="209"/>
      <c r="D561" s="190" t="s">
        <v>272</v>
      </c>
      <c r="E561" s="210" t="s">
        <v>19</v>
      </c>
      <c r="F561" s="211" t="s">
        <v>199</v>
      </c>
      <c r="G561" s="209"/>
      <c r="H561" s="212">
        <v>13</v>
      </c>
      <c r="I561" s="213"/>
      <c r="J561" s="209"/>
      <c r="K561" s="209"/>
      <c r="L561" s="214"/>
      <c r="M561" s="215"/>
      <c r="N561" s="216"/>
      <c r="O561" s="216"/>
      <c r="P561" s="216"/>
      <c r="Q561" s="216"/>
      <c r="R561" s="216"/>
      <c r="S561" s="216"/>
      <c r="T561" s="217"/>
      <c r="AT561" s="218" t="s">
        <v>272</v>
      </c>
      <c r="AU561" s="218" t="s">
        <v>86</v>
      </c>
      <c r="AV561" s="14" t="s">
        <v>86</v>
      </c>
      <c r="AW561" s="14" t="s">
        <v>37</v>
      </c>
      <c r="AX561" s="14" t="s">
        <v>76</v>
      </c>
      <c r="AY561" s="218" t="s">
        <v>259</v>
      </c>
    </row>
    <row r="562" spans="2:51" s="15" customFormat="1" ht="11.25">
      <c r="B562" s="219"/>
      <c r="C562" s="220"/>
      <c r="D562" s="190" t="s">
        <v>272</v>
      </c>
      <c r="E562" s="221" t="s">
        <v>19</v>
      </c>
      <c r="F562" s="222" t="s">
        <v>353</v>
      </c>
      <c r="G562" s="220"/>
      <c r="H562" s="223">
        <v>281.905</v>
      </c>
      <c r="I562" s="224"/>
      <c r="J562" s="220"/>
      <c r="K562" s="220"/>
      <c r="L562" s="225"/>
      <c r="M562" s="226"/>
      <c r="N562" s="227"/>
      <c r="O562" s="227"/>
      <c r="P562" s="227"/>
      <c r="Q562" s="227"/>
      <c r="R562" s="227"/>
      <c r="S562" s="227"/>
      <c r="T562" s="228"/>
      <c r="AT562" s="229" t="s">
        <v>272</v>
      </c>
      <c r="AU562" s="229" t="s">
        <v>86</v>
      </c>
      <c r="AV562" s="15" t="s">
        <v>137</v>
      </c>
      <c r="AW562" s="15" t="s">
        <v>37</v>
      </c>
      <c r="AX562" s="15" t="s">
        <v>84</v>
      </c>
      <c r="AY562" s="229" t="s">
        <v>259</v>
      </c>
    </row>
    <row r="563" spans="1:65" s="2" customFormat="1" ht="16.5" customHeight="1">
      <c r="A563" s="36"/>
      <c r="B563" s="37"/>
      <c r="C563" s="241" t="s">
        <v>855</v>
      </c>
      <c r="D563" s="241" t="s">
        <v>751</v>
      </c>
      <c r="E563" s="242" t="s">
        <v>856</v>
      </c>
      <c r="F563" s="243" t="s">
        <v>857</v>
      </c>
      <c r="G563" s="244" t="s">
        <v>858</v>
      </c>
      <c r="H563" s="245">
        <v>8.457</v>
      </c>
      <c r="I563" s="246"/>
      <c r="J563" s="247">
        <f>ROUND(I563*H563,2)</f>
        <v>0</v>
      </c>
      <c r="K563" s="243" t="s">
        <v>264</v>
      </c>
      <c r="L563" s="248"/>
      <c r="M563" s="249" t="s">
        <v>19</v>
      </c>
      <c r="N563" s="250" t="s">
        <v>47</v>
      </c>
      <c r="O563" s="66"/>
      <c r="P563" s="186">
        <f>O563*H563</f>
        <v>0</v>
      </c>
      <c r="Q563" s="186">
        <v>0.001</v>
      </c>
      <c r="R563" s="186">
        <f>Q563*H563</f>
        <v>0.008457000000000001</v>
      </c>
      <c r="S563" s="186">
        <v>0</v>
      </c>
      <c r="T563" s="187">
        <f>S563*H563</f>
        <v>0</v>
      </c>
      <c r="U563" s="36"/>
      <c r="V563" s="36"/>
      <c r="W563" s="36"/>
      <c r="X563" s="36"/>
      <c r="Y563" s="36"/>
      <c r="Z563" s="36"/>
      <c r="AA563" s="36"/>
      <c r="AB563" s="36"/>
      <c r="AC563" s="36"/>
      <c r="AD563" s="36"/>
      <c r="AE563" s="36"/>
      <c r="AR563" s="188" t="s">
        <v>126</v>
      </c>
      <c r="AT563" s="188" t="s">
        <v>751</v>
      </c>
      <c r="AU563" s="188" t="s">
        <v>86</v>
      </c>
      <c r="AY563" s="19" t="s">
        <v>259</v>
      </c>
      <c r="BE563" s="189">
        <f>IF(N563="základní",J563,0)</f>
        <v>0</v>
      </c>
      <c r="BF563" s="189">
        <f>IF(N563="snížená",J563,0)</f>
        <v>0</v>
      </c>
      <c r="BG563" s="189">
        <f>IF(N563="zákl. přenesená",J563,0)</f>
        <v>0</v>
      </c>
      <c r="BH563" s="189">
        <f>IF(N563="sníž. přenesená",J563,0)</f>
        <v>0</v>
      </c>
      <c r="BI563" s="189">
        <f>IF(N563="nulová",J563,0)</f>
        <v>0</v>
      </c>
      <c r="BJ563" s="19" t="s">
        <v>84</v>
      </c>
      <c r="BK563" s="189">
        <f>ROUND(I563*H563,2)</f>
        <v>0</v>
      </c>
      <c r="BL563" s="19" t="s">
        <v>137</v>
      </c>
      <c r="BM563" s="188" t="s">
        <v>859</v>
      </c>
    </row>
    <row r="564" spans="1:47" s="2" customFormat="1" ht="11.25">
      <c r="A564" s="36"/>
      <c r="B564" s="37"/>
      <c r="C564" s="38"/>
      <c r="D564" s="190" t="s">
        <v>266</v>
      </c>
      <c r="E564" s="38"/>
      <c r="F564" s="191" t="s">
        <v>857</v>
      </c>
      <c r="G564" s="38"/>
      <c r="H564" s="38"/>
      <c r="I564" s="192"/>
      <c r="J564" s="38"/>
      <c r="K564" s="38"/>
      <c r="L564" s="41"/>
      <c r="M564" s="193"/>
      <c r="N564" s="194"/>
      <c r="O564" s="66"/>
      <c r="P564" s="66"/>
      <c r="Q564" s="66"/>
      <c r="R564" s="66"/>
      <c r="S564" s="66"/>
      <c r="T564" s="67"/>
      <c r="U564" s="36"/>
      <c r="V564" s="36"/>
      <c r="W564" s="36"/>
      <c r="X564" s="36"/>
      <c r="Y564" s="36"/>
      <c r="Z564" s="36"/>
      <c r="AA564" s="36"/>
      <c r="AB564" s="36"/>
      <c r="AC564" s="36"/>
      <c r="AD564" s="36"/>
      <c r="AE564" s="36"/>
      <c r="AT564" s="19" t="s">
        <v>266</v>
      </c>
      <c r="AU564" s="19" t="s">
        <v>86</v>
      </c>
    </row>
    <row r="565" spans="1:47" s="2" customFormat="1" ht="11.25">
      <c r="A565" s="36"/>
      <c r="B565" s="37"/>
      <c r="C565" s="38"/>
      <c r="D565" s="195" t="s">
        <v>268</v>
      </c>
      <c r="E565" s="38"/>
      <c r="F565" s="196" t="s">
        <v>860</v>
      </c>
      <c r="G565" s="38"/>
      <c r="H565" s="38"/>
      <c r="I565" s="192"/>
      <c r="J565" s="38"/>
      <c r="K565" s="38"/>
      <c r="L565" s="41"/>
      <c r="M565" s="193"/>
      <c r="N565" s="194"/>
      <c r="O565" s="66"/>
      <c r="P565" s="66"/>
      <c r="Q565" s="66"/>
      <c r="R565" s="66"/>
      <c r="S565" s="66"/>
      <c r="T565" s="67"/>
      <c r="U565" s="36"/>
      <c r="V565" s="36"/>
      <c r="W565" s="36"/>
      <c r="X565" s="36"/>
      <c r="Y565" s="36"/>
      <c r="Z565" s="36"/>
      <c r="AA565" s="36"/>
      <c r="AB565" s="36"/>
      <c r="AC565" s="36"/>
      <c r="AD565" s="36"/>
      <c r="AE565" s="36"/>
      <c r="AT565" s="19" t="s">
        <v>268</v>
      </c>
      <c r="AU565" s="19" t="s">
        <v>86</v>
      </c>
    </row>
    <row r="566" spans="2:51" s="14" customFormat="1" ht="11.25">
      <c r="B566" s="208"/>
      <c r="C566" s="209"/>
      <c r="D566" s="190" t="s">
        <v>272</v>
      </c>
      <c r="E566" s="210" t="s">
        <v>19</v>
      </c>
      <c r="F566" s="211" t="s">
        <v>861</v>
      </c>
      <c r="G566" s="209"/>
      <c r="H566" s="212">
        <v>8.067</v>
      </c>
      <c r="I566" s="213"/>
      <c r="J566" s="209"/>
      <c r="K566" s="209"/>
      <c r="L566" s="214"/>
      <c r="M566" s="215"/>
      <c r="N566" s="216"/>
      <c r="O566" s="216"/>
      <c r="P566" s="216"/>
      <c r="Q566" s="216"/>
      <c r="R566" s="216"/>
      <c r="S566" s="216"/>
      <c r="T566" s="217"/>
      <c r="AT566" s="218" t="s">
        <v>272</v>
      </c>
      <c r="AU566" s="218" t="s">
        <v>86</v>
      </c>
      <c r="AV566" s="14" t="s">
        <v>86</v>
      </c>
      <c r="AW566" s="14" t="s">
        <v>37</v>
      </c>
      <c r="AX566" s="14" t="s">
        <v>76</v>
      </c>
      <c r="AY566" s="218" t="s">
        <v>259</v>
      </c>
    </row>
    <row r="567" spans="2:51" s="14" customFormat="1" ht="11.25">
      <c r="B567" s="208"/>
      <c r="C567" s="209"/>
      <c r="D567" s="190" t="s">
        <v>272</v>
      </c>
      <c r="E567" s="210" t="s">
        <v>19</v>
      </c>
      <c r="F567" s="211" t="s">
        <v>862</v>
      </c>
      <c r="G567" s="209"/>
      <c r="H567" s="212">
        <v>0.39</v>
      </c>
      <c r="I567" s="213"/>
      <c r="J567" s="209"/>
      <c r="K567" s="209"/>
      <c r="L567" s="214"/>
      <c r="M567" s="215"/>
      <c r="N567" s="216"/>
      <c r="O567" s="216"/>
      <c r="P567" s="216"/>
      <c r="Q567" s="216"/>
      <c r="R567" s="216"/>
      <c r="S567" s="216"/>
      <c r="T567" s="217"/>
      <c r="AT567" s="218" t="s">
        <v>272</v>
      </c>
      <c r="AU567" s="218" t="s">
        <v>86</v>
      </c>
      <c r="AV567" s="14" t="s">
        <v>86</v>
      </c>
      <c r="AW567" s="14" t="s">
        <v>37</v>
      </c>
      <c r="AX567" s="14" t="s">
        <v>76</v>
      </c>
      <c r="AY567" s="218" t="s">
        <v>259</v>
      </c>
    </row>
    <row r="568" spans="2:51" s="15" customFormat="1" ht="11.25">
      <c r="B568" s="219"/>
      <c r="C568" s="220"/>
      <c r="D568" s="190" t="s">
        <v>272</v>
      </c>
      <c r="E568" s="221" t="s">
        <v>19</v>
      </c>
      <c r="F568" s="222" t="s">
        <v>353</v>
      </c>
      <c r="G568" s="220"/>
      <c r="H568" s="223">
        <v>8.457</v>
      </c>
      <c r="I568" s="224"/>
      <c r="J568" s="220"/>
      <c r="K568" s="220"/>
      <c r="L568" s="225"/>
      <c r="M568" s="226"/>
      <c r="N568" s="227"/>
      <c r="O568" s="227"/>
      <c r="P568" s="227"/>
      <c r="Q568" s="227"/>
      <c r="R568" s="227"/>
      <c r="S568" s="227"/>
      <c r="T568" s="228"/>
      <c r="AT568" s="229" t="s">
        <v>272</v>
      </c>
      <c r="AU568" s="229" t="s">
        <v>86</v>
      </c>
      <c r="AV568" s="15" t="s">
        <v>137</v>
      </c>
      <c r="AW568" s="15" t="s">
        <v>37</v>
      </c>
      <c r="AX568" s="15" t="s">
        <v>84</v>
      </c>
      <c r="AY568" s="229" t="s">
        <v>259</v>
      </c>
    </row>
    <row r="569" spans="1:65" s="2" customFormat="1" ht="16.5" customHeight="1">
      <c r="A569" s="36"/>
      <c r="B569" s="37"/>
      <c r="C569" s="177" t="s">
        <v>863</v>
      </c>
      <c r="D569" s="177" t="s">
        <v>261</v>
      </c>
      <c r="E569" s="178" t="s">
        <v>864</v>
      </c>
      <c r="F569" s="179" t="s">
        <v>865</v>
      </c>
      <c r="G569" s="180" t="s">
        <v>103</v>
      </c>
      <c r="H569" s="181">
        <v>627.445</v>
      </c>
      <c r="I569" s="182"/>
      <c r="J569" s="183">
        <f>ROUND(I569*H569,2)</f>
        <v>0</v>
      </c>
      <c r="K569" s="179" t="s">
        <v>264</v>
      </c>
      <c r="L569" s="41"/>
      <c r="M569" s="184" t="s">
        <v>19</v>
      </c>
      <c r="N569" s="185" t="s">
        <v>47</v>
      </c>
      <c r="O569" s="66"/>
      <c r="P569" s="186">
        <f>O569*H569</f>
        <v>0</v>
      </c>
      <c r="Q569" s="186">
        <v>0</v>
      </c>
      <c r="R569" s="186">
        <f>Q569*H569</f>
        <v>0</v>
      </c>
      <c r="S569" s="186">
        <v>0</v>
      </c>
      <c r="T569" s="187">
        <f>S569*H569</f>
        <v>0</v>
      </c>
      <c r="U569" s="36"/>
      <c r="V569" s="36"/>
      <c r="W569" s="36"/>
      <c r="X569" s="36"/>
      <c r="Y569" s="36"/>
      <c r="Z569" s="36"/>
      <c r="AA569" s="36"/>
      <c r="AB569" s="36"/>
      <c r="AC569" s="36"/>
      <c r="AD569" s="36"/>
      <c r="AE569" s="36"/>
      <c r="AR569" s="188" t="s">
        <v>137</v>
      </c>
      <c r="AT569" s="188" t="s">
        <v>261</v>
      </c>
      <c r="AU569" s="188" t="s">
        <v>86</v>
      </c>
      <c r="AY569" s="19" t="s">
        <v>259</v>
      </c>
      <c r="BE569" s="189">
        <f>IF(N569="základní",J569,0)</f>
        <v>0</v>
      </c>
      <c r="BF569" s="189">
        <f>IF(N569="snížená",J569,0)</f>
        <v>0</v>
      </c>
      <c r="BG569" s="189">
        <f>IF(N569="zákl. přenesená",J569,0)</f>
        <v>0</v>
      </c>
      <c r="BH569" s="189">
        <f>IF(N569="sníž. přenesená",J569,0)</f>
        <v>0</v>
      </c>
      <c r="BI569" s="189">
        <f>IF(N569="nulová",J569,0)</f>
        <v>0</v>
      </c>
      <c r="BJ569" s="19" t="s">
        <v>84</v>
      </c>
      <c r="BK569" s="189">
        <f>ROUND(I569*H569,2)</f>
        <v>0</v>
      </c>
      <c r="BL569" s="19" t="s">
        <v>137</v>
      </c>
      <c r="BM569" s="188" t="s">
        <v>866</v>
      </c>
    </row>
    <row r="570" spans="1:47" s="2" customFormat="1" ht="11.25">
      <c r="A570" s="36"/>
      <c r="B570" s="37"/>
      <c r="C570" s="38"/>
      <c r="D570" s="190" t="s">
        <v>266</v>
      </c>
      <c r="E570" s="38"/>
      <c r="F570" s="191" t="s">
        <v>867</v>
      </c>
      <c r="G570" s="38"/>
      <c r="H570" s="38"/>
      <c r="I570" s="192"/>
      <c r="J570" s="38"/>
      <c r="K570" s="38"/>
      <c r="L570" s="41"/>
      <c r="M570" s="193"/>
      <c r="N570" s="194"/>
      <c r="O570" s="66"/>
      <c r="P570" s="66"/>
      <c r="Q570" s="66"/>
      <c r="R570" s="66"/>
      <c r="S570" s="66"/>
      <c r="T570" s="67"/>
      <c r="U570" s="36"/>
      <c r="V570" s="36"/>
      <c r="W570" s="36"/>
      <c r="X570" s="36"/>
      <c r="Y570" s="36"/>
      <c r="Z570" s="36"/>
      <c r="AA570" s="36"/>
      <c r="AB570" s="36"/>
      <c r="AC570" s="36"/>
      <c r="AD570" s="36"/>
      <c r="AE570" s="36"/>
      <c r="AT570" s="19" t="s">
        <v>266</v>
      </c>
      <c r="AU570" s="19" t="s">
        <v>86</v>
      </c>
    </row>
    <row r="571" spans="1:47" s="2" customFormat="1" ht="11.25">
      <c r="A571" s="36"/>
      <c r="B571" s="37"/>
      <c r="C571" s="38"/>
      <c r="D571" s="195" t="s">
        <v>268</v>
      </c>
      <c r="E571" s="38"/>
      <c r="F571" s="196" t="s">
        <v>868</v>
      </c>
      <c r="G571" s="38"/>
      <c r="H571" s="38"/>
      <c r="I571" s="192"/>
      <c r="J571" s="38"/>
      <c r="K571" s="38"/>
      <c r="L571" s="41"/>
      <c r="M571" s="193"/>
      <c r="N571" s="194"/>
      <c r="O571" s="66"/>
      <c r="P571" s="66"/>
      <c r="Q571" s="66"/>
      <c r="R571" s="66"/>
      <c r="S571" s="66"/>
      <c r="T571" s="67"/>
      <c r="U571" s="36"/>
      <c r="V571" s="36"/>
      <c r="W571" s="36"/>
      <c r="X571" s="36"/>
      <c r="Y571" s="36"/>
      <c r="Z571" s="36"/>
      <c r="AA571" s="36"/>
      <c r="AB571" s="36"/>
      <c r="AC571" s="36"/>
      <c r="AD571" s="36"/>
      <c r="AE571" s="36"/>
      <c r="AT571" s="19" t="s">
        <v>268</v>
      </c>
      <c r="AU571" s="19" t="s">
        <v>86</v>
      </c>
    </row>
    <row r="572" spans="1:47" s="2" customFormat="1" ht="107.25">
      <c r="A572" s="36"/>
      <c r="B572" s="37"/>
      <c r="C572" s="38"/>
      <c r="D572" s="190" t="s">
        <v>270</v>
      </c>
      <c r="E572" s="38"/>
      <c r="F572" s="197" t="s">
        <v>854</v>
      </c>
      <c r="G572" s="38"/>
      <c r="H572" s="38"/>
      <c r="I572" s="192"/>
      <c r="J572" s="38"/>
      <c r="K572" s="38"/>
      <c r="L572" s="41"/>
      <c r="M572" s="193"/>
      <c r="N572" s="194"/>
      <c r="O572" s="66"/>
      <c r="P572" s="66"/>
      <c r="Q572" s="66"/>
      <c r="R572" s="66"/>
      <c r="S572" s="66"/>
      <c r="T572" s="67"/>
      <c r="U572" s="36"/>
      <c r="V572" s="36"/>
      <c r="W572" s="36"/>
      <c r="X572" s="36"/>
      <c r="Y572" s="36"/>
      <c r="Z572" s="36"/>
      <c r="AA572" s="36"/>
      <c r="AB572" s="36"/>
      <c r="AC572" s="36"/>
      <c r="AD572" s="36"/>
      <c r="AE572" s="36"/>
      <c r="AT572" s="19" t="s">
        <v>270</v>
      </c>
      <c r="AU572" s="19" t="s">
        <v>86</v>
      </c>
    </row>
    <row r="573" spans="2:51" s="14" customFormat="1" ht="11.25">
      <c r="B573" s="208"/>
      <c r="C573" s="209"/>
      <c r="D573" s="190" t="s">
        <v>272</v>
      </c>
      <c r="E573" s="210" t="s">
        <v>19</v>
      </c>
      <c r="F573" s="211" t="s">
        <v>202</v>
      </c>
      <c r="G573" s="209"/>
      <c r="H573" s="212">
        <v>627.445</v>
      </c>
      <c r="I573" s="213"/>
      <c r="J573" s="209"/>
      <c r="K573" s="209"/>
      <c r="L573" s="214"/>
      <c r="M573" s="215"/>
      <c r="N573" s="216"/>
      <c r="O573" s="216"/>
      <c r="P573" s="216"/>
      <c r="Q573" s="216"/>
      <c r="R573" s="216"/>
      <c r="S573" s="216"/>
      <c r="T573" s="217"/>
      <c r="AT573" s="218" t="s">
        <v>272</v>
      </c>
      <c r="AU573" s="218" t="s">
        <v>86</v>
      </c>
      <c r="AV573" s="14" t="s">
        <v>86</v>
      </c>
      <c r="AW573" s="14" t="s">
        <v>37</v>
      </c>
      <c r="AX573" s="14" t="s">
        <v>84</v>
      </c>
      <c r="AY573" s="218" t="s">
        <v>259</v>
      </c>
    </row>
    <row r="574" spans="1:65" s="2" customFormat="1" ht="16.5" customHeight="1">
      <c r="A574" s="36"/>
      <c r="B574" s="37"/>
      <c r="C574" s="241" t="s">
        <v>869</v>
      </c>
      <c r="D574" s="241" t="s">
        <v>751</v>
      </c>
      <c r="E574" s="242" t="s">
        <v>870</v>
      </c>
      <c r="F574" s="243" t="s">
        <v>871</v>
      </c>
      <c r="G574" s="244" t="s">
        <v>858</v>
      </c>
      <c r="H574" s="245">
        <v>18.823</v>
      </c>
      <c r="I574" s="246"/>
      <c r="J574" s="247">
        <f>ROUND(I574*H574,2)</f>
        <v>0</v>
      </c>
      <c r="K574" s="243" t="s">
        <v>264</v>
      </c>
      <c r="L574" s="248"/>
      <c r="M574" s="249" t="s">
        <v>19</v>
      </c>
      <c r="N574" s="250" t="s">
        <v>47</v>
      </c>
      <c r="O574" s="66"/>
      <c r="P574" s="186">
        <f>O574*H574</f>
        <v>0</v>
      </c>
      <c r="Q574" s="186">
        <v>0.001</v>
      </c>
      <c r="R574" s="186">
        <f>Q574*H574</f>
        <v>0.018823</v>
      </c>
      <c r="S574" s="186">
        <v>0</v>
      </c>
      <c r="T574" s="187">
        <f>S574*H574</f>
        <v>0</v>
      </c>
      <c r="U574" s="36"/>
      <c r="V574" s="36"/>
      <c r="W574" s="36"/>
      <c r="X574" s="36"/>
      <c r="Y574" s="36"/>
      <c r="Z574" s="36"/>
      <c r="AA574" s="36"/>
      <c r="AB574" s="36"/>
      <c r="AC574" s="36"/>
      <c r="AD574" s="36"/>
      <c r="AE574" s="36"/>
      <c r="AR574" s="188" t="s">
        <v>126</v>
      </c>
      <c r="AT574" s="188" t="s">
        <v>751</v>
      </c>
      <c r="AU574" s="188" t="s">
        <v>86</v>
      </c>
      <c r="AY574" s="19" t="s">
        <v>259</v>
      </c>
      <c r="BE574" s="189">
        <f>IF(N574="základní",J574,0)</f>
        <v>0</v>
      </c>
      <c r="BF574" s="189">
        <f>IF(N574="snížená",J574,0)</f>
        <v>0</v>
      </c>
      <c r="BG574" s="189">
        <f>IF(N574="zákl. přenesená",J574,0)</f>
        <v>0</v>
      </c>
      <c r="BH574" s="189">
        <f>IF(N574="sníž. přenesená",J574,0)</f>
        <v>0</v>
      </c>
      <c r="BI574" s="189">
        <f>IF(N574="nulová",J574,0)</f>
        <v>0</v>
      </c>
      <c r="BJ574" s="19" t="s">
        <v>84</v>
      </c>
      <c r="BK574" s="189">
        <f>ROUND(I574*H574,2)</f>
        <v>0</v>
      </c>
      <c r="BL574" s="19" t="s">
        <v>137</v>
      </c>
      <c r="BM574" s="188" t="s">
        <v>872</v>
      </c>
    </row>
    <row r="575" spans="1:47" s="2" customFormat="1" ht="11.25">
      <c r="A575" s="36"/>
      <c r="B575" s="37"/>
      <c r="C575" s="38"/>
      <c r="D575" s="190" t="s">
        <v>266</v>
      </c>
      <c r="E575" s="38"/>
      <c r="F575" s="191" t="s">
        <v>871</v>
      </c>
      <c r="G575" s="38"/>
      <c r="H575" s="38"/>
      <c r="I575" s="192"/>
      <c r="J575" s="38"/>
      <c r="K575" s="38"/>
      <c r="L575" s="41"/>
      <c r="M575" s="193"/>
      <c r="N575" s="194"/>
      <c r="O575" s="66"/>
      <c r="P575" s="66"/>
      <c r="Q575" s="66"/>
      <c r="R575" s="66"/>
      <c r="S575" s="66"/>
      <c r="T575" s="67"/>
      <c r="U575" s="36"/>
      <c r="V575" s="36"/>
      <c r="W575" s="36"/>
      <c r="X575" s="36"/>
      <c r="Y575" s="36"/>
      <c r="Z575" s="36"/>
      <c r="AA575" s="36"/>
      <c r="AB575" s="36"/>
      <c r="AC575" s="36"/>
      <c r="AD575" s="36"/>
      <c r="AE575" s="36"/>
      <c r="AT575" s="19" t="s">
        <v>266</v>
      </c>
      <c r="AU575" s="19" t="s">
        <v>86</v>
      </c>
    </row>
    <row r="576" spans="1:47" s="2" customFormat="1" ht="11.25">
      <c r="A576" s="36"/>
      <c r="B576" s="37"/>
      <c r="C576" s="38"/>
      <c r="D576" s="195" t="s">
        <v>268</v>
      </c>
      <c r="E576" s="38"/>
      <c r="F576" s="196" t="s">
        <v>873</v>
      </c>
      <c r="G576" s="38"/>
      <c r="H576" s="38"/>
      <c r="I576" s="192"/>
      <c r="J576" s="38"/>
      <c r="K576" s="38"/>
      <c r="L576" s="41"/>
      <c r="M576" s="193"/>
      <c r="N576" s="194"/>
      <c r="O576" s="66"/>
      <c r="P576" s="66"/>
      <c r="Q576" s="66"/>
      <c r="R576" s="66"/>
      <c r="S576" s="66"/>
      <c r="T576" s="67"/>
      <c r="U576" s="36"/>
      <c r="V576" s="36"/>
      <c r="W576" s="36"/>
      <c r="X576" s="36"/>
      <c r="Y576" s="36"/>
      <c r="Z576" s="36"/>
      <c r="AA576" s="36"/>
      <c r="AB576" s="36"/>
      <c r="AC576" s="36"/>
      <c r="AD576" s="36"/>
      <c r="AE576" s="36"/>
      <c r="AT576" s="19" t="s">
        <v>268</v>
      </c>
      <c r="AU576" s="19" t="s">
        <v>86</v>
      </c>
    </row>
    <row r="577" spans="2:51" s="14" customFormat="1" ht="11.25">
      <c r="B577" s="208"/>
      <c r="C577" s="209"/>
      <c r="D577" s="190" t="s">
        <v>272</v>
      </c>
      <c r="E577" s="210" t="s">
        <v>19</v>
      </c>
      <c r="F577" s="211" t="s">
        <v>874</v>
      </c>
      <c r="G577" s="209"/>
      <c r="H577" s="212">
        <v>18.823</v>
      </c>
      <c r="I577" s="213"/>
      <c r="J577" s="209"/>
      <c r="K577" s="209"/>
      <c r="L577" s="214"/>
      <c r="M577" s="215"/>
      <c r="N577" s="216"/>
      <c r="O577" s="216"/>
      <c r="P577" s="216"/>
      <c r="Q577" s="216"/>
      <c r="R577" s="216"/>
      <c r="S577" s="216"/>
      <c r="T577" s="217"/>
      <c r="AT577" s="218" t="s">
        <v>272</v>
      </c>
      <c r="AU577" s="218" t="s">
        <v>86</v>
      </c>
      <c r="AV577" s="14" t="s">
        <v>86</v>
      </c>
      <c r="AW577" s="14" t="s">
        <v>37</v>
      </c>
      <c r="AX577" s="14" t="s">
        <v>84</v>
      </c>
      <c r="AY577" s="218" t="s">
        <v>259</v>
      </c>
    </row>
    <row r="578" spans="1:65" s="2" customFormat="1" ht="16.5" customHeight="1">
      <c r="A578" s="36"/>
      <c r="B578" s="37"/>
      <c r="C578" s="177" t="s">
        <v>875</v>
      </c>
      <c r="D578" s="177" t="s">
        <v>261</v>
      </c>
      <c r="E578" s="178" t="s">
        <v>876</v>
      </c>
      <c r="F578" s="179" t="s">
        <v>877</v>
      </c>
      <c r="G578" s="180" t="s">
        <v>103</v>
      </c>
      <c r="H578" s="181">
        <v>294</v>
      </c>
      <c r="I578" s="182"/>
      <c r="J578" s="183">
        <f>ROUND(I578*H578,2)</f>
        <v>0</v>
      </c>
      <c r="K578" s="179" t="s">
        <v>264</v>
      </c>
      <c r="L578" s="41"/>
      <c r="M578" s="184" t="s">
        <v>19</v>
      </c>
      <c r="N578" s="185" t="s">
        <v>47</v>
      </c>
      <c r="O578" s="66"/>
      <c r="P578" s="186">
        <f>O578*H578</f>
        <v>0</v>
      </c>
      <c r="Q578" s="186">
        <v>0</v>
      </c>
      <c r="R578" s="186">
        <f>Q578*H578</f>
        <v>0</v>
      </c>
      <c r="S578" s="186">
        <v>0</v>
      </c>
      <c r="T578" s="187">
        <f>S578*H578</f>
        <v>0</v>
      </c>
      <c r="U578" s="36"/>
      <c r="V578" s="36"/>
      <c r="W578" s="36"/>
      <c r="X578" s="36"/>
      <c r="Y578" s="36"/>
      <c r="Z578" s="36"/>
      <c r="AA578" s="36"/>
      <c r="AB578" s="36"/>
      <c r="AC578" s="36"/>
      <c r="AD578" s="36"/>
      <c r="AE578" s="36"/>
      <c r="AR578" s="188" t="s">
        <v>137</v>
      </c>
      <c r="AT578" s="188" t="s">
        <v>261</v>
      </c>
      <c r="AU578" s="188" t="s">
        <v>86</v>
      </c>
      <c r="AY578" s="19" t="s">
        <v>259</v>
      </c>
      <c r="BE578" s="189">
        <f>IF(N578="základní",J578,0)</f>
        <v>0</v>
      </c>
      <c r="BF578" s="189">
        <f>IF(N578="snížená",J578,0)</f>
        <v>0</v>
      </c>
      <c r="BG578" s="189">
        <f>IF(N578="zákl. přenesená",J578,0)</f>
        <v>0</v>
      </c>
      <c r="BH578" s="189">
        <f>IF(N578="sníž. přenesená",J578,0)</f>
        <v>0</v>
      </c>
      <c r="BI578" s="189">
        <f>IF(N578="nulová",J578,0)</f>
        <v>0</v>
      </c>
      <c r="BJ578" s="19" t="s">
        <v>84</v>
      </c>
      <c r="BK578" s="189">
        <f>ROUND(I578*H578,2)</f>
        <v>0</v>
      </c>
      <c r="BL578" s="19" t="s">
        <v>137</v>
      </c>
      <c r="BM578" s="188" t="s">
        <v>878</v>
      </c>
    </row>
    <row r="579" spans="1:47" s="2" customFormat="1" ht="11.25">
      <c r="A579" s="36"/>
      <c r="B579" s="37"/>
      <c r="C579" s="38"/>
      <c r="D579" s="190" t="s">
        <v>266</v>
      </c>
      <c r="E579" s="38"/>
      <c r="F579" s="191" t="s">
        <v>879</v>
      </c>
      <c r="G579" s="38"/>
      <c r="H579" s="38"/>
      <c r="I579" s="192"/>
      <c r="J579" s="38"/>
      <c r="K579" s="38"/>
      <c r="L579" s="41"/>
      <c r="M579" s="193"/>
      <c r="N579" s="194"/>
      <c r="O579" s="66"/>
      <c r="P579" s="66"/>
      <c r="Q579" s="66"/>
      <c r="R579" s="66"/>
      <c r="S579" s="66"/>
      <c r="T579" s="67"/>
      <c r="U579" s="36"/>
      <c r="V579" s="36"/>
      <c r="W579" s="36"/>
      <c r="X579" s="36"/>
      <c r="Y579" s="36"/>
      <c r="Z579" s="36"/>
      <c r="AA579" s="36"/>
      <c r="AB579" s="36"/>
      <c r="AC579" s="36"/>
      <c r="AD579" s="36"/>
      <c r="AE579" s="36"/>
      <c r="AT579" s="19" t="s">
        <v>266</v>
      </c>
      <c r="AU579" s="19" t="s">
        <v>86</v>
      </c>
    </row>
    <row r="580" spans="1:47" s="2" customFormat="1" ht="11.25">
      <c r="A580" s="36"/>
      <c r="B580" s="37"/>
      <c r="C580" s="38"/>
      <c r="D580" s="195" t="s">
        <v>268</v>
      </c>
      <c r="E580" s="38"/>
      <c r="F580" s="196" t="s">
        <v>880</v>
      </c>
      <c r="G580" s="38"/>
      <c r="H580" s="38"/>
      <c r="I580" s="192"/>
      <c r="J580" s="38"/>
      <c r="K580" s="38"/>
      <c r="L580" s="41"/>
      <c r="M580" s="193"/>
      <c r="N580" s="194"/>
      <c r="O580" s="66"/>
      <c r="P580" s="66"/>
      <c r="Q580" s="66"/>
      <c r="R580" s="66"/>
      <c r="S580" s="66"/>
      <c r="T580" s="67"/>
      <c r="U580" s="36"/>
      <c r="V580" s="36"/>
      <c r="W580" s="36"/>
      <c r="X580" s="36"/>
      <c r="Y580" s="36"/>
      <c r="Z580" s="36"/>
      <c r="AA580" s="36"/>
      <c r="AB580" s="36"/>
      <c r="AC580" s="36"/>
      <c r="AD580" s="36"/>
      <c r="AE580" s="36"/>
      <c r="AT580" s="19" t="s">
        <v>268</v>
      </c>
      <c r="AU580" s="19" t="s">
        <v>86</v>
      </c>
    </row>
    <row r="581" spans="1:47" s="2" customFormat="1" ht="87.75">
      <c r="A581" s="36"/>
      <c r="B581" s="37"/>
      <c r="C581" s="38"/>
      <c r="D581" s="190" t="s">
        <v>270</v>
      </c>
      <c r="E581" s="38"/>
      <c r="F581" s="197" t="s">
        <v>881</v>
      </c>
      <c r="G581" s="38"/>
      <c r="H581" s="38"/>
      <c r="I581" s="192"/>
      <c r="J581" s="38"/>
      <c r="K581" s="38"/>
      <c r="L581" s="41"/>
      <c r="M581" s="193"/>
      <c r="N581" s="194"/>
      <c r="O581" s="66"/>
      <c r="P581" s="66"/>
      <c r="Q581" s="66"/>
      <c r="R581" s="66"/>
      <c r="S581" s="66"/>
      <c r="T581" s="67"/>
      <c r="U581" s="36"/>
      <c r="V581" s="36"/>
      <c r="W581" s="36"/>
      <c r="X581" s="36"/>
      <c r="Y581" s="36"/>
      <c r="Z581" s="36"/>
      <c r="AA581" s="36"/>
      <c r="AB581" s="36"/>
      <c r="AC581" s="36"/>
      <c r="AD581" s="36"/>
      <c r="AE581" s="36"/>
      <c r="AT581" s="19" t="s">
        <v>270</v>
      </c>
      <c r="AU581" s="19" t="s">
        <v>86</v>
      </c>
    </row>
    <row r="582" spans="2:51" s="14" customFormat="1" ht="11.25">
      <c r="B582" s="208"/>
      <c r="C582" s="209"/>
      <c r="D582" s="190" t="s">
        <v>272</v>
      </c>
      <c r="E582" s="210" t="s">
        <v>19</v>
      </c>
      <c r="F582" s="211" t="s">
        <v>209</v>
      </c>
      <c r="G582" s="209"/>
      <c r="H582" s="212">
        <v>294</v>
      </c>
      <c r="I582" s="213"/>
      <c r="J582" s="209"/>
      <c r="K582" s="209"/>
      <c r="L582" s="214"/>
      <c r="M582" s="215"/>
      <c r="N582" s="216"/>
      <c r="O582" s="216"/>
      <c r="P582" s="216"/>
      <c r="Q582" s="216"/>
      <c r="R582" s="216"/>
      <c r="S582" s="216"/>
      <c r="T582" s="217"/>
      <c r="AT582" s="218" t="s">
        <v>272</v>
      </c>
      <c r="AU582" s="218" t="s">
        <v>86</v>
      </c>
      <c r="AV582" s="14" t="s">
        <v>86</v>
      </c>
      <c r="AW582" s="14" t="s">
        <v>37</v>
      </c>
      <c r="AX582" s="14" t="s">
        <v>84</v>
      </c>
      <c r="AY582" s="218" t="s">
        <v>259</v>
      </c>
    </row>
    <row r="583" spans="1:65" s="2" customFormat="1" ht="16.5" customHeight="1">
      <c r="A583" s="36"/>
      <c r="B583" s="37"/>
      <c r="C583" s="177" t="s">
        <v>882</v>
      </c>
      <c r="D583" s="177" t="s">
        <v>261</v>
      </c>
      <c r="E583" s="178" t="s">
        <v>883</v>
      </c>
      <c r="F583" s="179" t="s">
        <v>884</v>
      </c>
      <c r="G583" s="180" t="s">
        <v>103</v>
      </c>
      <c r="H583" s="181">
        <v>896.35</v>
      </c>
      <c r="I583" s="182"/>
      <c r="J583" s="183">
        <f>ROUND(I583*H583,2)</f>
        <v>0</v>
      </c>
      <c r="K583" s="179" t="s">
        <v>264</v>
      </c>
      <c r="L583" s="41"/>
      <c r="M583" s="184" t="s">
        <v>19</v>
      </c>
      <c r="N583" s="185" t="s">
        <v>47</v>
      </c>
      <c r="O583" s="66"/>
      <c r="P583" s="186">
        <f>O583*H583</f>
        <v>0</v>
      </c>
      <c r="Q583" s="186">
        <v>0</v>
      </c>
      <c r="R583" s="186">
        <f>Q583*H583</f>
        <v>0</v>
      </c>
      <c r="S583" s="186">
        <v>0</v>
      </c>
      <c r="T583" s="187">
        <f>S583*H583</f>
        <v>0</v>
      </c>
      <c r="U583" s="36"/>
      <c r="V583" s="36"/>
      <c r="W583" s="36"/>
      <c r="X583" s="36"/>
      <c r="Y583" s="36"/>
      <c r="Z583" s="36"/>
      <c r="AA583" s="36"/>
      <c r="AB583" s="36"/>
      <c r="AC583" s="36"/>
      <c r="AD583" s="36"/>
      <c r="AE583" s="36"/>
      <c r="AR583" s="188" t="s">
        <v>137</v>
      </c>
      <c r="AT583" s="188" t="s">
        <v>261</v>
      </c>
      <c r="AU583" s="188" t="s">
        <v>86</v>
      </c>
      <c r="AY583" s="19" t="s">
        <v>259</v>
      </c>
      <c r="BE583" s="189">
        <f>IF(N583="základní",J583,0)</f>
        <v>0</v>
      </c>
      <c r="BF583" s="189">
        <f>IF(N583="snížená",J583,0)</f>
        <v>0</v>
      </c>
      <c r="BG583" s="189">
        <f>IF(N583="zákl. přenesená",J583,0)</f>
        <v>0</v>
      </c>
      <c r="BH583" s="189">
        <f>IF(N583="sníž. přenesená",J583,0)</f>
        <v>0</v>
      </c>
      <c r="BI583" s="189">
        <f>IF(N583="nulová",J583,0)</f>
        <v>0</v>
      </c>
      <c r="BJ583" s="19" t="s">
        <v>84</v>
      </c>
      <c r="BK583" s="189">
        <f>ROUND(I583*H583,2)</f>
        <v>0</v>
      </c>
      <c r="BL583" s="19" t="s">
        <v>137</v>
      </c>
      <c r="BM583" s="188" t="s">
        <v>885</v>
      </c>
    </row>
    <row r="584" spans="1:47" s="2" customFormat="1" ht="11.25">
      <c r="A584" s="36"/>
      <c r="B584" s="37"/>
      <c r="C584" s="38"/>
      <c r="D584" s="190" t="s">
        <v>266</v>
      </c>
      <c r="E584" s="38"/>
      <c r="F584" s="191" t="s">
        <v>886</v>
      </c>
      <c r="G584" s="38"/>
      <c r="H584" s="38"/>
      <c r="I584" s="192"/>
      <c r="J584" s="38"/>
      <c r="K584" s="38"/>
      <c r="L584" s="41"/>
      <c r="M584" s="193"/>
      <c r="N584" s="194"/>
      <c r="O584" s="66"/>
      <c r="P584" s="66"/>
      <c r="Q584" s="66"/>
      <c r="R584" s="66"/>
      <c r="S584" s="66"/>
      <c r="T584" s="67"/>
      <c r="U584" s="36"/>
      <c r="V584" s="36"/>
      <c r="W584" s="36"/>
      <c r="X584" s="36"/>
      <c r="Y584" s="36"/>
      <c r="Z584" s="36"/>
      <c r="AA584" s="36"/>
      <c r="AB584" s="36"/>
      <c r="AC584" s="36"/>
      <c r="AD584" s="36"/>
      <c r="AE584" s="36"/>
      <c r="AT584" s="19" t="s">
        <v>266</v>
      </c>
      <c r="AU584" s="19" t="s">
        <v>86</v>
      </c>
    </row>
    <row r="585" spans="1:47" s="2" customFormat="1" ht="11.25">
      <c r="A585" s="36"/>
      <c r="B585" s="37"/>
      <c r="C585" s="38"/>
      <c r="D585" s="195" t="s">
        <v>268</v>
      </c>
      <c r="E585" s="38"/>
      <c r="F585" s="196" t="s">
        <v>887</v>
      </c>
      <c r="G585" s="38"/>
      <c r="H585" s="38"/>
      <c r="I585" s="192"/>
      <c r="J585" s="38"/>
      <c r="K585" s="38"/>
      <c r="L585" s="41"/>
      <c r="M585" s="193"/>
      <c r="N585" s="194"/>
      <c r="O585" s="66"/>
      <c r="P585" s="66"/>
      <c r="Q585" s="66"/>
      <c r="R585" s="66"/>
      <c r="S585" s="66"/>
      <c r="T585" s="67"/>
      <c r="U585" s="36"/>
      <c r="V585" s="36"/>
      <c r="W585" s="36"/>
      <c r="X585" s="36"/>
      <c r="Y585" s="36"/>
      <c r="Z585" s="36"/>
      <c r="AA585" s="36"/>
      <c r="AB585" s="36"/>
      <c r="AC585" s="36"/>
      <c r="AD585" s="36"/>
      <c r="AE585" s="36"/>
      <c r="AT585" s="19" t="s">
        <v>268</v>
      </c>
      <c r="AU585" s="19" t="s">
        <v>86</v>
      </c>
    </row>
    <row r="586" spans="1:47" s="2" customFormat="1" ht="48.75">
      <c r="A586" s="36"/>
      <c r="B586" s="37"/>
      <c r="C586" s="38"/>
      <c r="D586" s="190" t="s">
        <v>270</v>
      </c>
      <c r="E586" s="38"/>
      <c r="F586" s="197" t="s">
        <v>829</v>
      </c>
      <c r="G586" s="38"/>
      <c r="H586" s="38"/>
      <c r="I586" s="192"/>
      <c r="J586" s="38"/>
      <c r="K586" s="38"/>
      <c r="L586" s="41"/>
      <c r="M586" s="193"/>
      <c r="N586" s="194"/>
      <c r="O586" s="66"/>
      <c r="P586" s="66"/>
      <c r="Q586" s="66"/>
      <c r="R586" s="66"/>
      <c r="S586" s="66"/>
      <c r="T586" s="67"/>
      <c r="U586" s="36"/>
      <c r="V586" s="36"/>
      <c r="W586" s="36"/>
      <c r="X586" s="36"/>
      <c r="Y586" s="36"/>
      <c r="Z586" s="36"/>
      <c r="AA586" s="36"/>
      <c r="AB586" s="36"/>
      <c r="AC586" s="36"/>
      <c r="AD586" s="36"/>
      <c r="AE586" s="36"/>
      <c r="AT586" s="19" t="s">
        <v>270</v>
      </c>
      <c r="AU586" s="19" t="s">
        <v>86</v>
      </c>
    </row>
    <row r="587" spans="2:51" s="13" customFormat="1" ht="11.25">
      <c r="B587" s="198"/>
      <c r="C587" s="199"/>
      <c r="D587" s="190" t="s">
        <v>272</v>
      </c>
      <c r="E587" s="200" t="s">
        <v>19</v>
      </c>
      <c r="F587" s="201" t="s">
        <v>888</v>
      </c>
      <c r="G587" s="199"/>
      <c r="H587" s="200" t="s">
        <v>19</v>
      </c>
      <c r="I587" s="202"/>
      <c r="J587" s="199"/>
      <c r="K587" s="199"/>
      <c r="L587" s="203"/>
      <c r="M587" s="204"/>
      <c r="N587" s="205"/>
      <c r="O587" s="205"/>
      <c r="P587" s="205"/>
      <c r="Q587" s="205"/>
      <c r="R587" s="205"/>
      <c r="S587" s="205"/>
      <c r="T587" s="206"/>
      <c r="AT587" s="207" t="s">
        <v>272</v>
      </c>
      <c r="AU587" s="207" t="s">
        <v>86</v>
      </c>
      <c r="AV587" s="13" t="s">
        <v>84</v>
      </c>
      <c r="AW587" s="13" t="s">
        <v>37</v>
      </c>
      <c r="AX587" s="13" t="s">
        <v>76</v>
      </c>
      <c r="AY587" s="207" t="s">
        <v>259</v>
      </c>
    </row>
    <row r="588" spans="2:51" s="14" customFormat="1" ht="11.25">
      <c r="B588" s="208"/>
      <c r="C588" s="209"/>
      <c r="D588" s="190" t="s">
        <v>272</v>
      </c>
      <c r="E588" s="210" t="s">
        <v>19</v>
      </c>
      <c r="F588" s="211" t="s">
        <v>889</v>
      </c>
      <c r="G588" s="209"/>
      <c r="H588" s="212">
        <v>1190</v>
      </c>
      <c r="I588" s="213"/>
      <c r="J588" s="209"/>
      <c r="K588" s="209"/>
      <c r="L588" s="214"/>
      <c r="M588" s="215"/>
      <c r="N588" s="216"/>
      <c r="O588" s="216"/>
      <c r="P588" s="216"/>
      <c r="Q588" s="216"/>
      <c r="R588" s="216"/>
      <c r="S588" s="216"/>
      <c r="T588" s="217"/>
      <c r="AT588" s="218" t="s">
        <v>272</v>
      </c>
      <c r="AU588" s="218" t="s">
        <v>86</v>
      </c>
      <c r="AV588" s="14" t="s">
        <v>86</v>
      </c>
      <c r="AW588" s="14" t="s">
        <v>37</v>
      </c>
      <c r="AX588" s="14" t="s">
        <v>76</v>
      </c>
      <c r="AY588" s="218" t="s">
        <v>259</v>
      </c>
    </row>
    <row r="589" spans="2:51" s="14" customFormat="1" ht="11.25">
      <c r="B589" s="208"/>
      <c r="C589" s="209"/>
      <c r="D589" s="190" t="s">
        <v>272</v>
      </c>
      <c r="E589" s="210" t="s">
        <v>19</v>
      </c>
      <c r="F589" s="211" t="s">
        <v>890</v>
      </c>
      <c r="G589" s="209"/>
      <c r="H589" s="212">
        <v>-293.65</v>
      </c>
      <c r="I589" s="213"/>
      <c r="J589" s="209"/>
      <c r="K589" s="209"/>
      <c r="L589" s="214"/>
      <c r="M589" s="215"/>
      <c r="N589" s="216"/>
      <c r="O589" s="216"/>
      <c r="P589" s="216"/>
      <c r="Q589" s="216"/>
      <c r="R589" s="216"/>
      <c r="S589" s="216"/>
      <c r="T589" s="217"/>
      <c r="AT589" s="218" t="s">
        <v>272</v>
      </c>
      <c r="AU589" s="218" t="s">
        <v>86</v>
      </c>
      <c r="AV589" s="14" t="s">
        <v>86</v>
      </c>
      <c r="AW589" s="14" t="s">
        <v>37</v>
      </c>
      <c r="AX589" s="14" t="s">
        <v>76</v>
      </c>
      <c r="AY589" s="218" t="s">
        <v>259</v>
      </c>
    </row>
    <row r="590" spans="2:51" s="15" customFormat="1" ht="11.25">
      <c r="B590" s="219"/>
      <c r="C590" s="220"/>
      <c r="D590" s="190" t="s">
        <v>272</v>
      </c>
      <c r="E590" s="221" t="s">
        <v>206</v>
      </c>
      <c r="F590" s="222" t="s">
        <v>353</v>
      </c>
      <c r="G590" s="220"/>
      <c r="H590" s="223">
        <v>896.35</v>
      </c>
      <c r="I590" s="224"/>
      <c r="J590" s="220"/>
      <c r="K590" s="220"/>
      <c r="L590" s="225"/>
      <c r="M590" s="226"/>
      <c r="N590" s="227"/>
      <c r="O590" s="227"/>
      <c r="P590" s="227"/>
      <c r="Q590" s="227"/>
      <c r="R590" s="227"/>
      <c r="S590" s="227"/>
      <c r="T590" s="228"/>
      <c r="AT590" s="229" t="s">
        <v>272</v>
      </c>
      <c r="AU590" s="229" t="s">
        <v>86</v>
      </c>
      <c r="AV590" s="15" t="s">
        <v>137</v>
      </c>
      <c r="AW590" s="15" t="s">
        <v>37</v>
      </c>
      <c r="AX590" s="15" t="s">
        <v>84</v>
      </c>
      <c r="AY590" s="229" t="s">
        <v>259</v>
      </c>
    </row>
    <row r="591" spans="2:51" s="14" customFormat="1" ht="11.25">
      <c r="B591" s="208"/>
      <c r="C591" s="209"/>
      <c r="D591" s="190" t="s">
        <v>272</v>
      </c>
      <c r="E591" s="210" t="s">
        <v>19</v>
      </c>
      <c r="F591" s="211" t="s">
        <v>891</v>
      </c>
      <c r="G591" s="209"/>
      <c r="H591" s="212">
        <v>627.445</v>
      </c>
      <c r="I591" s="213"/>
      <c r="J591" s="209"/>
      <c r="K591" s="209"/>
      <c r="L591" s="214"/>
      <c r="M591" s="215"/>
      <c r="N591" s="216"/>
      <c r="O591" s="216"/>
      <c r="P591" s="216"/>
      <c r="Q591" s="216"/>
      <c r="R591" s="216"/>
      <c r="S591" s="216"/>
      <c r="T591" s="217"/>
      <c r="AT591" s="218" t="s">
        <v>272</v>
      </c>
      <c r="AU591" s="218" t="s">
        <v>86</v>
      </c>
      <c r="AV591" s="14" t="s">
        <v>86</v>
      </c>
      <c r="AW591" s="14" t="s">
        <v>37</v>
      </c>
      <c r="AX591" s="14" t="s">
        <v>76</v>
      </c>
      <c r="AY591" s="218" t="s">
        <v>259</v>
      </c>
    </row>
    <row r="592" spans="2:51" s="15" customFormat="1" ht="11.25">
      <c r="B592" s="219"/>
      <c r="C592" s="220"/>
      <c r="D592" s="190" t="s">
        <v>272</v>
      </c>
      <c r="E592" s="221" t="s">
        <v>202</v>
      </c>
      <c r="F592" s="222" t="s">
        <v>353</v>
      </c>
      <c r="G592" s="220"/>
      <c r="H592" s="223">
        <v>627.445</v>
      </c>
      <c r="I592" s="224"/>
      <c r="J592" s="220"/>
      <c r="K592" s="220"/>
      <c r="L592" s="225"/>
      <c r="M592" s="226"/>
      <c r="N592" s="227"/>
      <c r="O592" s="227"/>
      <c r="P592" s="227"/>
      <c r="Q592" s="227"/>
      <c r="R592" s="227"/>
      <c r="S592" s="227"/>
      <c r="T592" s="228"/>
      <c r="AT592" s="229" t="s">
        <v>272</v>
      </c>
      <c r="AU592" s="229" t="s">
        <v>86</v>
      </c>
      <c r="AV592" s="15" t="s">
        <v>137</v>
      </c>
      <c r="AW592" s="15" t="s">
        <v>37</v>
      </c>
      <c r="AX592" s="15" t="s">
        <v>76</v>
      </c>
      <c r="AY592" s="229" t="s">
        <v>259</v>
      </c>
    </row>
    <row r="593" spans="1:65" s="2" customFormat="1" ht="21.75" customHeight="1">
      <c r="A593" s="36"/>
      <c r="B593" s="37"/>
      <c r="C593" s="177" t="s">
        <v>892</v>
      </c>
      <c r="D593" s="177" t="s">
        <v>261</v>
      </c>
      <c r="E593" s="178" t="s">
        <v>893</v>
      </c>
      <c r="F593" s="179" t="s">
        <v>894</v>
      </c>
      <c r="G593" s="180" t="s">
        <v>114</v>
      </c>
      <c r="H593" s="181">
        <v>5</v>
      </c>
      <c r="I593" s="182"/>
      <c r="J593" s="183">
        <f>ROUND(I593*H593,2)</f>
        <v>0</v>
      </c>
      <c r="K593" s="179" t="s">
        <v>264</v>
      </c>
      <c r="L593" s="41"/>
      <c r="M593" s="184" t="s">
        <v>19</v>
      </c>
      <c r="N593" s="185" t="s">
        <v>47</v>
      </c>
      <c r="O593" s="66"/>
      <c r="P593" s="186">
        <f>O593*H593</f>
        <v>0</v>
      </c>
      <c r="Q593" s="186">
        <v>0</v>
      </c>
      <c r="R593" s="186">
        <f>Q593*H593</f>
        <v>0</v>
      </c>
      <c r="S593" s="186">
        <v>0</v>
      </c>
      <c r="T593" s="187">
        <f>S593*H593</f>
        <v>0</v>
      </c>
      <c r="U593" s="36"/>
      <c r="V593" s="36"/>
      <c r="W593" s="36"/>
      <c r="X593" s="36"/>
      <c r="Y593" s="36"/>
      <c r="Z593" s="36"/>
      <c r="AA593" s="36"/>
      <c r="AB593" s="36"/>
      <c r="AC593" s="36"/>
      <c r="AD593" s="36"/>
      <c r="AE593" s="36"/>
      <c r="AR593" s="188" t="s">
        <v>137</v>
      </c>
      <c r="AT593" s="188" t="s">
        <v>261</v>
      </c>
      <c r="AU593" s="188" t="s">
        <v>86</v>
      </c>
      <c r="AY593" s="19" t="s">
        <v>259</v>
      </c>
      <c r="BE593" s="189">
        <f>IF(N593="základní",J593,0)</f>
        <v>0</v>
      </c>
      <c r="BF593" s="189">
        <f>IF(N593="snížená",J593,0)</f>
        <v>0</v>
      </c>
      <c r="BG593" s="189">
        <f>IF(N593="zákl. přenesená",J593,0)</f>
        <v>0</v>
      </c>
      <c r="BH593" s="189">
        <f>IF(N593="sníž. přenesená",J593,0)</f>
        <v>0</v>
      </c>
      <c r="BI593" s="189">
        <f>IF(N593="nulová",J593,0)</f>
        <v>0</v>
      </c>
      <c r="BJ593" s="19" t="s">
        <v>84</v>
      </c>
      <c r="BK593" s="189">
        <f>ROUND(I593*H593,2)</f>
        <v>0</v>
      </c>
      <c r="BL593" s="19" t="s">
        <v>137</v>
      </c>
      <c r="BM593" s="188" t="s">
        <v>895</v>
      </c>
    </row>
    <row r="594" spans="1:47" s="2" customFormat="1" ht="19.5">
      <c r="A594" s="36"/>
      <c r="B594" s="37"/>
      <c r="C594" s="38"/>
      <c r="D594" s="190" t="s">
        <v>266</v>
      </c>
      <c r="E594" s="38"/>
      <c r="F594" s="191" t="s">
        <v>896</v>
      </c>
      <c r="G594" s="38"/>
      <c r="H594" s="38"/>
      <c r="I594" s="192"/>
      <c r="J594" s="38"/>
      <c r="K594" s="38"/>
      <c r="L594" s="41"/>
      <c r="M594" s="193"/>
      <c r="N594" s="194"/>
      <c r="O594" s="66"/>
      <c r="P594" s="66"/>
      <c r="Q594" s="66"/>
      <c r="R594" s="66"/>
      <c r="S594" s="66"/>
      <c r="T594" s="67"/>
      <c r="U594" s="36"/>
      <c r="V594" s="36"/>
      <c r="W594" s="36"/>
      <c r="X594" s="36"/>
      <c r="Y594" s="36"/>
      <c r="Z594" s="36"/>
      <c r="AA594" s="36"/>
      <c r="AB594" s="36"/>
      <c r="AC594" s="36"/>
      <c r="AD594" s="36"/>
      <c r="AE594" s="36"/>
      <c r="AT594" s="19" t="s">
        <v>266</v>
      </c>
      <c r="AU594" s="19" t="s">
        <v>86</v>
      </c>
    </row>
    <row r="595" spans="1:47" s="2" customFormat="1" ht="11.25">
      <c r="A595" s="36"/>
      <c r="B595" s="37"/>
      <c r="C595" s="38"/>
      <c r="D595" s="195" t="s">
        <v>268</v>
      </c>
      <c r="E595" s="38"/>
      <c r="F595" s="196" t="s">
        <v>897</v>
      </c>
      <c r="G595" s="38"/>
      <c r="H595" s="38"/>
      <c r="I595" s="192"/>
      <c r="J595" s="38"/>
      <c r="K595" s="38"/>
      <c r="L595" s="41"/>
      <c r="M595" s="193"/>
      <c r="N595" s="194"/>
      <c r="O595" s="66"/>
      <c r="P595" s="66"/>
      <c r="Q595" s="66"/>
      <c r="R595" s="66"/>
      <c r="S595" s="66"/>
      <c r="T595" s="67"/>
      <c r="U595" s="36"/>
      <c r="V595" s="36"/>
      <c r="W595" s="36"/>
      <c r="X595" s="36"/>
      <c r="Y595" s="36"/>
      <c r="Z595" s="36"/>
      <c r="AA595" s="36"/>
      <c r="AB595" s="36"/>
      <c r="AC595" s="36"/>
      <c r="AD595" s="36"/>
      <c r="AE595" s="36"/>
      <c r="AT595" s="19" t="s">
        <v>268</v>
      </c>
      <c r="AU595" s="19" t="s">
        <v>86</v>
      </c>
    </row>
    <row r="596" spans="1:47" s="2" customFormat="1" ht="68.25">
      <c r="A596" s="36"/>
      <c r="B596" s="37"/>
      <c r="C596" s="38"/>
      <c r="D596" s="190" t="s">
        <v>270</v>
      </c>
      <c r="E596" s="38"/>
      <c r="F596" s="197" t="s">
        <v>898</v>
      </c>
      <c r="G596" s="38"/>
      <c r="H596" s="38"/>
      <c r="I596" s="192"/>
      <c r="J596" s="38"/>
      <c r="K596" s="38"/>
      <c r="L596" s="41"/>
      <c r="M596" s="193"/>
      <c r="N596" s="194"/>
      <c r="O596" s="66"/>
      <c r="P596" s="66"/>
      <c r="Q596" s="66"/>
      <c r="R596" s="66"/>
      <c r="S596" s="66"/>
      <c r="T596" s="67"/>
      <c r="U596" s="36"/>
      <c r="V596" s="36"/>
      <c r="W596" s="36"/>
      <c r="X596" s="36"/>
      <c r="Y596" s="36"/>
      <c r="Z596" s="36"/>
      <c r="AA596" s="36"/>
      <c r="AB596" s="36"/>
      <c r="AC596" s="36"/>
      <c r="AD596" s="36"/>
      <c r="AE596" s="36"/>
      <c r="AT596" s="19" t="s">
        <v>270</v>
      </c>
      <c r="AU596" s="19" t="s">
        <v>86</v>
      </c>
    </row>
    <row r="597" spans="2:51" s="14" customFormat="1" ht="11.25">
      <c r="B597" s="208"/>
      <c r="C597" s="209"/>
      <c r="D597" s="190" t="s">
        <v>272</v>
      </c>
      <c r="E597" s="210" t="s">
        <v>19</v>
      </c>
      <c r="F597" s="211" t="s">
        <v>138</v>
      </c>
      <c r="G597" s="209"/>
      <c r="H597" s="212">
        <v>5</v>
      </c>
      <c r="I597" s="213"/>
      <c r="J597" s="209"/>
      <c r="K597" s="209"/>
      <c r="L597" s="214"/>
      <c r="M597" s="215"/>
      <c r="N597" s="216"/>
      <c r="O597" s="216"/>
      <c r="P597" s="216"/>
      <c r="Q597" s="216"/>
      <c r="R597" s="216"/>
      <c r="S597" s="216"/>
      <c r="T597" s="217"/>
      <c r="AT597" s="218" t="s">
        <v>272</v>
      </c>
      <c r="AU597" s="218" t="s">
        <v>86</v>
      </c>
      <c r="AV597" s="14" t="s">
        <v>86</v>
      </c>
      <c r="AW597" s="14" t="s">
        <v>37</v>
      </c>
      <c r="AX597" s="14" t="s">
        <v>84</v>
      </c>
      <c r="AY597" s="218" t="s">
        <v>259</v>
      </c>
    </row>
    <row r="598" spans="1:65" s="2" customFormat="1" ht="21.75" customHeight="1">
      <c r="A598" s="36"/>
      <c r="B598" s="37"/>
      <c r="C598" s="177" t="s">
        <v>899</v>
      </c>
      <c r="D598" s="177" t="s">
        <v>261</v>
      </c>
      <c r="E598" s="178" t="s">
        <v>900</v>
      </c>
      <c r="F598" s="179" t="s">
        <v>901</v>
      </c>
      <c r="G598" s="180" t="s">
        <v>114</v>
      </c>
      <c r="H598" s="181">
        <v>1</v>
      </c>
      <c r="I598" s="182"/>
      <c r="J598" s="183">
        <f>ROUND(I598*H598,2)</f>
        <v>0</v>
      </c>
      <c r="K598" s="179" t="s">
        <v>264</v>
      </c>
      <c r="L598" s="41"/>
      <c r="M598" s="184" t="s">
        <v>19</v>
      </c>
      <c r="N598" s="185" t="s">
        <v>47</v>
      </c>
      <c r="O598" s="66"/>
      <c r="P598" s="186">
        <f>O598*H598</f>
        <v>0</v>
      </c>
      <c r="Q598" s="186">
        <v>0</v>
      </c>
      <c r="R598" s="186">
        <f>Q598*H598</f>
        <v>0</v>
      </c>
      <c r="S598" s="186">
        <v>0</v>
      </c>
      <c r="T598" s="187">
        <f>S598*H598</f>
        <v>0</v>
      </c>
      <c r="U598" s="36"/>
      <c r="V598" s="36"/>
      <c r="W598" s="36"/>
      <c r="X598" s="36"/>
      <c r="Y598" s="36"/>
      <c r="Z598" s="36"/>
      <c r="AA598" s="36"/>
      <c r="AB598" s="36"/>
      <c r="AC598" s="36"/>
      <c r="AD598" s="36"/>
      <c r="AE598" s="36"/>
      <c r="AR598" s="188" t="s">
        <v>137</v>
      </c>
      <c r="AT598" s="188" t="s">
        <v>261</v>
      </c>
      <c r="AU598" s="188" t="s">
        <v>86</v>
      </c>
      <c r="AY598" s="19" t="s">
        <v>259</v>
      </c>
      <c r="BE598" s="189">
        <f>IF(N598="základní",J598,0)</f>
        <v>0</v>
      </c>
      <c r="BF598" s="189">
        <f>IF(N598="snížená",J598,0)</f>
        <v>0</v>
      </c>
      <c r="BG598" s="189">
        <f>IF(N598="zákl. přenesená",J598,0)</f>
        <v>0</v>
      </c>
      <c r="BH598" s="189">
        <f>IF(N598="sníž. přenesená",J598,0)</f>
        <v>0</v>
      </c>
      <c r="BI598" s="189">
        <f>IF(N598="nulová",J598,0)</f>
        <v>0</v>
      </c>
      <c r="BJ598" s="19" t="s">
        <v>84</v>
      </c>
      <c r="BK598" s="189">
        <f>ROUND(I598*H598,2)</f>
        <v>0</v>
      </c>
      <c r="BL598" s="19" t="s">
        <v>137</v>
      </c>
      <c r="BM598" s="188" t="s">
        <v>902</v>
      </c>
    </row>
    <row r="599" spans="1:47" s="2" customFormat="1" ht="19.5">
      <c r="A599" s="36"/>
      <c r="B599" s="37"/>
      <c r="C599" s="38"/>
      <c r="D599" s="190" t="s">
        <v>266</v>
      </c>
      <c r="E599" s="38"/>
      <c r="F599" s="191" t="s">
        <v>903</v>
      </c>
      <c r="G599" s="38"/>
      <c r="H599" s="38"/>
      <c r="I599" s="192"/>
      <c r="J599" s="38"/>
      <c r="K599" s="38"/>
      <c r="L599" s="41"/>
      <c r="M599" s="193"/>
      <c r="N599" s="194"/>
      <c r="O599" s="66"/>
      <c r="P599" s="66"/>
      <c r="Q599" s="66"/>
      <c r="R599" s="66"/>
      <c r="S599" s="66"/>
      <c r="T599" s="67"/>
      <c r="U599" s="36"/>
      <c r="V599" s="36"/>
      <c r="W599" s="36"/>
      <c r="X599" s="36"/>
      <c r="Y599" s="36"/>
      <c r="Z599" s="36"/>
      <c r="AA599" s="36"/>
      <c r="AB599" s="36"/>
      <c r="AC599" s="36"/>
      <c r="AD599" s="36"/>
      <c r="AE599" s="36"/>
      <c r="AT599" s="19" t="s">
        <v>266</v>
      </c>
      <c r="AU599" s="19" t="s">
        <v>86</v>
      </c>
    </row>
    <row r="600" spans="1:47" s="2" customFormat="1" ht="11.25">
      <c r="A600" s="36"/>
      <c r="B600" s="37"/>
      <c r="C600" s="38"/>
      <c r="D600" s="195" t="s">
        <v>268</v>
      </c>
      <c r="E600" s="38"/>
      <c r="F600" s="196" t="s">
        <v>904</v>
      </c>
      <c r="G600" s="38"/>
      <c r="H600" s="38"/>
      <c r="I600" s="192"/>
      <c r="J600" s="38"/>
      <c r="K600" s="38"/>
      <c r="L600" s="41"/>
      <c r="M600" s="193"/>
      <c r="N600" s="194"/>
      <c r="O600" s="66"/>
      <c r="P600" s="66"/>
      <c r="Q600" s="66"/>
      <c r="R600" s="66"/>
      <c r="S600" s="66"/>
      <c r="T600" s="67"/>
      <c r="U600" s="36"/>
      <c r="V600" s="36"/>
      <c r="W600" s="36"/>
      <c r="X600" s="36"/>
      <c r="Y600" s="36"/>
      <c r="Z600" s="36"/>
      <c r="AA600" s="36"/>
      <c r="AB600" s="36"/>
      <c r="AC600" s="36"/>
      <c r="AD600" s="36"/>
      <c r="AE600" s="36"/>
      <c r="AT600" s="19" t="s">
        <v>268</v>
      </c>
      <c r="AU600" s="19" t="s">
        <v>86</v>
      </c>
    </row>
    <row r="601" spans="1:47" s="2" customFormat="1" ht="68.25">
      <c r="A601" s="36"/>
      <c r="B601" s="37"/>
      <c r="C601" s="38"/>
      <c r="D601" s="190" t="s">
        <v>270</v>
      </c>
      <c r="E601" s="38"/>
      <c r="F601" s="197" t="s">
        <v>898</v>
      </c>
      <c r="G601" s="38"/>
      <c r="H601" s="38"/>
      <c r="I601" s="192"/>
      <c r="J601" s="38"/>
      <c r="K601" s="38"/>
      <c r="L601" s="41"/>
      <c r="M601" s="193"/>
      <c r="N601" s="194"/>
      <c r="O601" s="66"/>
      <c r="P601" s="66"/>
      <c r="Q601" s="66"/>
      <c r="R601" s="66"/>
      <c r="S601" s="66"/>
      <c r="T601" s="67"/>
      <c r="U601" s="36"/>
      <c r="V601" s="36"/>
      <c r="W601" s="36"/>
      <c r="X601" s="36"/>
      <c r="Y601" s="36"/>
      <c r="Z601" s="36"/>
      <c r="AA601" s="36"/>
      <c r="AB601" s="36"/>
      <c r="AC601" s="36"/>
      <c r="AD601" s="36"/>
      <c r="AE601" s="36"/>
      <c r="AT601" s="19" t="s">
        <v>270</v>
      </c>
      <c r="AU601" s="19" t="s">
        <v>86</v>
      </c>
    </row>
    <row r="602" spans="2:51" s="14" customFormat="1" ht="11.25">
      <c r="B602" s="208"/>
      <c r="C602" s="209"/>
      <c r="D602" s="190" t="s">
        <v>272</v>
      </c>
      <c r="E602" s="210" t="s">
        <v>19</v>
      </c>
      <c r="F602" s="211" t="s">
        <v>224</v>
      </c>
      <c r="G602" s="209"/>
      <c r="H602" s="212">
        <v>1</v>
      </c>
      <c r="I602" s="213"/>
      <c r="J602" s="209"/>
      <c r="K602" s="209"/>
      <c r="L602" s="214"/>
      <c r="M602" s="215"/>
      <c r="N602" s="216"/>
      <c r="O602" s="216"/>
      <c r="P602" s="216"/>
      <c r="Q602" s="216"/>
      <c r="R602" s="216"/>
      <c r="S602" s="216"/>
      <c r="T602" s="217"/>
      <c r="AT602" s="218" t="s">
        <v>272</v>
      </c>
      <c r="AU602" s="218" t="s">
        <v>86</v>
      </c>
      <c r="AV602" s="14" t="s">
        <v>86</v>
      </c>
      <c r="AW602" s="14" t="s">
        <v>37</v>
      </c>
      <c r="AX602" s="14" t="s">
        <v>84</v>
      </c>
      <c r="AY602" s="218" t="s">
        <v>259</v>
      </c>
    </row>
    <row r="603" spans="1:65" s="2" customFormat="1" ht="24.2" customHeight="1">
      <c r="A603" s="36"/>
      <c r="B603" s="37"/>
      <c r="C603" s="177" t="s">
        <v>905</v>
      </c>
      <c r="D603" s="177" t="s">
        <v>261</v>
      </c>
      <c r="E603" s="178" t="s">
        <v>906</v>
      </c>
      <c r="F603" s="179" t="s">
        <v>907</v>
      </c>
      <c r="G603" s="180" t="s">
        <v>114</v>
      </c>
      <c r="H603" s="181">
        <v>5</v>
      </c>
      <c r="I603" s="182"/>
      <c r="J603" s="183">
        <f>ROUND(I603*H603,2)</f>
        <v>0</v>
      </c>
      <c r="K603" s="179" t="s">
        <v>19</v>
      </c>
      <c r="L603" s="41"/>
      <c r="M603" s="184" t="s">
        <v>19</v>
      </c>
      <c r="N603" s="185" t="s">
        <v>47</v>
      </c>
      <c r="O603" s="66"/>
      <c r="P603" s="186">
        <f>O603*H603</f>
        <v>0</v>
      </c>
      <c r="Q603" s="186">
        <v>0</v>
      </c>
      <c r="R603" s="186">
        <f>Q603*H603</f>
        <v>0</v>
      </c>
      <c r="S603" s="186">
        <v>0</v>
      </c>
      <c r="T603" s="187">
        <f>S603*H603</f>
        <v>0</v>
      </c>
      <c r="U603" s="36"/>
      <c r="V603" s="36"/>
      <c r="W603" s="36"/>
      <c r="X603" s="36"/>
      <c r="Y603" s="36"/>
      <c r="Z603" s="36"/>
      <c r="AA603" s="36"/>
      <c r="AB603" s="36"/>
      <c r="AC603" s="36"/>
      <c r="AD603" s="36"/>
      <c r="AE603" s="36"/>
      <c r="AR603" s="188" t="s">
        <v>137</v>
      </c>
      <c r="AT603" s="188" t="s">
        <v>261</v>
      </c>
      <c r="AU603" s="188" t="s">
        <v>86</v>
      </c>
      <c r="AY603" s="19" t="s">
        <v>259</v>
      </c>
      <c r="BE603" s="189">
        <f>IF(N603="základní",J603,0)</f>
        <v>0</v>
      </c>
      <c r="BF603" s="189">
        <f>IF(N603="snížená",J603,0)</f>
        <v>0</v>
      </c>
      <c r="BG603" s="189">
        <f>IF(N603="zákl. přenesená",J603,0)</f>
        <v>0</v>
      </c>
      <c r="BH603" s="189">
        <f>IF(N603="sníž. přenesená",J603,0)</f>
        <v>0</v>
      </c>
      <c r="BI603" s="189">
        <f>IF(N603="nulová",J603,0)</f>
        <v>0</v>
      </c>
      <c r="BJ603" s="19" t="s">
        <v>84</v>
      </c>
      <c r="BK603" s="189">
        <f>ROUND(I603*H603,2)</f>
        <v>0</v>
      </c>
      <c r="BL603" s="19" t="s">
        <v>137</v>
      </c>
      <c r="BM603" s="188" t="s">
        <v>908</v>
      </c>
    </row>
    <row r="604" spans="1:47" s="2" customFormat="1" ht="48.75">
      <c r="A604" s="36"/>
      <c r="B604" s="37"/>
      <c r="C604" s="38"/>
      <c r="D604" s="190" t="s">
        <v>266</v>
      </c>
      <c r="E604" s="38"/>
      <c r="F604" s="191" t="s">
        <v>909</v>
      </c>
      <c r="G604" s="38"/>
      <c r="H604" s="38"/>
      <c r="I604" s="192"/>
      <c r="J604" s="38"/>
      <c r="K604" s="38"/>
      <c r="L604" s="41"/>
      <c r="M604" s="193"/>
      <c r="N604" s="194"/>
      <c r="O604" s="66"/>
      <c r="P604" s="66"/>
      <c r="Q604" s="66"/>
      <c r="R604" s="66"/>
      <c r="S604" s="66"/>
      <c r="T604" s="67"/>
      <c r="U604" s="36"/>
      <c r="V604" s="36"/>
      <c r="W604" s="36"/>
      <c r="X604" s="36"/>
      <c r="Y604" s="36"/>
      <c r="Z604" s="36"/>
      <c r="AA604" s="36"/>
      <c r="AB604" s="36"/>
      <c r="AC604" s="36"/>
      <c r="AD604" s="36"/>
      <c r="AE604" s="36"/>
      <c r="AT604" s="19" t="s">
        <v>266</v>
      </c>
      <c r="AU604" s="19" t="s">
        <v>86</v>
      </c>
    </row>
    <row r="605" spans="1:47" s="2" customFormat="1" ht="58.5">
      <c r="A605" s="36"/>
      <c r="B605" s="37"/>
      <c r="C605" s="38"/>
      <c r="D605" s="190" t="s">
        <v>270</v>
      </c>
      <c r="E605" s="38"/>
      <c r="F605" s="197" t="s">
        <v>910</v>
      </c>
      <c r="G605" s="38"/>
      <c r="H605" s="38"/>
      <c r="I605" s="192"/>
      <c r="J605" s="38"/>
      <c r="K605" s="38"/>
      <c r="L605" s="41"/>
      <c r="M605" s="193"/>
      <c r="N605" s="194"/>
      <c r="O605" s="66"/>
      <c r="P605" s="66"/>
      <c r="Q605" s="66"/>
      <c r="R605" s="66"/>
      <c r="S605" s="66"/>
      <c r="T605" s="67"/>
      <c r="U605" s="36"/>
      <c r="V605" s="36"/>
      <c r="W605" s="36"/>
      <c r="X605" s="36"/>
      <c r="Y605" s="36"/>
      <c r="Z605" s="36"/>
      <c r="AA605" s="36"/>
      <c r="AB605" s="36"/>
      <c r="AC605" s="36"/>
      <c r="AD605" s="36"/>
      <c r="AE605" s="36"/>
      <c r="AT605" s="19" t="s">
        <v>270</v>
      </c>
      <c r="AU605" s="19" t="s">
        <v>86</v>
      </c>
    </row>
    <row r="606" spans="1:47" s="2" customFormat="1" ht="48.75">
      <c r="A606" s="36"/>
      <c r="B606" s="37"/>
      <c r="C606" s="38"/>
      <c r="D606" s="190" t="s">
        <v>342</v>
      </c>
      <c r="E606" s="38"/>
      <c r="F606" s="197" t="s">
        <v>911</v>
      </c>
      <c r="G606" s="38"/>
      <c r="H606" s="38"/>
      <c r="I606" s="192"/>
      <c r="J606" s="38"/>
      <c r="K606" s="38"/>
      <c r="L606" s="41"/>
      <c r="M606" s="193"/>
      <c r="N606" s="194"/>
      <c r="O606" s="66"/>
      <c r="P606" s="66"/>
      <c r="Q606" s="66"/>
      <c r="R606" s="66"/>
      <c r="S606" s="66"/>
      <c r="T606" s="67"/>
      <c r="U606" s="36"/>
      <c r="V606" s="36"/>
      <c r="W606" s="36"/>
      <c r="X606" s="36"/>
      <c r="Y606" s="36"/>
      <c r="Z606" s="36"/>
      <c r="AA606" s="36"/>
      <c r="AB606" s="36"/>
      <c r="AC606" s="36"/>
      <c r="AD606" s="36"/>
      <c r="AE606" s="36"/>
      <c r="AT606" s="19" t="s">
        <v>342</v>
      </c>
      <c r="AU606" s="19" t="s">
        <v>86</v>
      </c>
    </row>
    <row r="607" spans="2:51" s="14" customFormat="1" ht="11.25">
      <c r="B607" s="208"/>
      <c r="C607" s="209"/>
      <c r="D607" s="190" t="s">
        <v>272</v>
      </c>
      <c r="E607" s="210" t="s">
        <v>138</v>
      </c>
      <c r="F607" s="211" t="s">
        <v>912</v>
      </c>
      <c r="G607" s="209"/>
      <c r="H607" s="212">
        <v>5</v>
      </c>
      <c r="I607" s="213"/>
      <c r="J607" s="209"/>
      <c r="K607" s="209"/>
      <c r="L607" s="214"/>
      <c r="M607" s="215"/>
      <c r="N607" s="216"/>
      <c r="O607" s="216"/>
      <c r="P607" s="216"/>
      <c r="Q607" s="216"/>
      <c r="R607" s="216"/>
      <c r="S607" s="216"/>
      <c r="T607" s="217"/>
      <c r="AT607" s="218" t="s">
        <v>272</v>
      </c>
      <c r="AU607" s="218" t="s">
        <v>86</v>
      </c>
      <c r="AV607" s="14" t="s">
        <v>86</v>
      </c>
      <c r="AW607" s="14" t="s">
        <v>37</v>
      </c>
      <c r="AX607" s="14" t="s">
        <v>84</v>
      </c>
      <c r="AY607" s="218" t="s">
        <v>259</v>
      </c>
    </row>
    <row r="608" spans="1:65" s="2" customFormat="1" ht="16.5" customHeight="1">
      <c r="A608" s="36"/>
      <c r="B608" s="37"/>
      <c r="C608" s="241" t="s">
        <v>913</v>
      </c>
      <c r="D608" s="241" t="s">
        <v>751</v>
      </c>
      <c r="E608" s="242" t="s">
        <v>914</v>
      </c>
      <c r="F608" s="243" t="s">
        <v>915</v>
      </c>
      <c r="G608" s="244" t="s">
        <v>114</v>
      </c>
      <c r="H608" s="245">
        <v>2</v>
      </c>
      <c r="I608" s="246"/>
      <c r="J608" s="247">
        <f>ROUND(I608*H608,2)</f>
        <v>0</v>
      </c>
      <c r="K608" s="243" t="s">
        <v>19</v>
      </c>
      <c r="L608" s="248"/>
      <c r="M608" s="249" t="s">
        <v>19</v>
      </c>
      <c r="N608" s="250" t="s">
        <v>47</v>
      </c>
      <c r="O608" s="66"/>
      <c r="P608" s="186">
        <f>O608*H608</f>
        <v>0</v>
      </c>
      <c r="Q608" s="186">
        <v>0</v>
      </c>
      <c r="R608" s="186">
        <f>Q608*H608</f>
        <v>0</v>
      </c>
      <c r="S608" s="186">
        <v>0</v>
      </c>
      <c r="T608" s="187">
        <f>S608*H608</f>
        <v>0</v>
      </c>
      <c r="U608" s="36"/>
      <c r="V608" s="36"/>
      <c r="W608" s="36"/>
      <c r="X608" s="36"/>
      <c r="Y608" s="36"/>
      <c r="Z608" s="36"/>
      <c r="AA608" s="36"/>
      <c r="AB608" s="36"/>
      <c r="AC608" s="36"/>
      <c r="AD608" s="36"/>
      <c r="AE608" s="36"/>
      <c r="AR608" s="188" t="s">
        <v>126</v>
      </c>
      <c r="AT608" s="188" t="s">
        <v>751</v>
      </c>
      <c r="AU608" s="188" t="s">
        <v>86</v>
      </c>
      <c r="AY608" s="19" t="s">
        <v>259</v>
      </c>
      <c r="BE608" s="189">
        <f>IF(N608="základní",J608,0)</f>
        <v>0</v>
      </c>
      <c r="BF608" s="189">
        <f>IF(N608="snížená",J608,0)</f>
        <v>0</v>
      </c>
      <c r="BG608" s="189">
        <f>IF(N608="zákl. přenesená",J608,0)</f>
        <v>0</v>
      </c>
      <c r="BH608" s="189">
        <f>IF(N608="sníž. přenesená",J608,0)</f>
        <v>0</v>
      </c>
      <c r="BI608" s="189">
        <f>IF(N608="nulová",J608,0)</f>
        <v>0</v>
      </c>
      <c r="BJ608" s="19" t="s">
        <v>84</v>
      </c>
      <c r="BK608" s="189">
        <f>ROUND(I608*H608,2)</f>
        <v>0</v>
      </c>
      <c r="BL608" s="19" t="s">
        <v>137</v>
      </c>
      <c r="BM608" s="188" t="s">
        <v>916</v>
      </c>
    </row>
    <row r="609" spans="1:47" s="2" customFormat="1" ht="11.25">
      <c r="A609" s="36"/>
      <c r="B609" s="37"/>
      <c r="C609" s="38"/>
      <c r="D609" s="190" t="s">
        <v>266</v>
      </c>
      <c r="E609" s="38"/>
      <c r="F609" s="191" t="s">
        <v>915</v>
      </c>
      <c r="G609" s="38"/>
      <c r="H609" s="38"/>
      <c r="I609" s="192"/>
      <c r="J609" s="38"/>
      <c r="K609" s="38"/>
      <c r="L609" s="41"/>
      <c r="M609" s="193"/>
      <c r="N609" s="194"/>
      <c r="O609" s="66"/>
      <c r="P609" s="66"/>
      <c r="Q609" s="66"/>
      <c r="R609" s="66"/>
      <c r="S609" s="66"/>
      <c r="T609" s="67"/>
      <c r="U609" s="36"/>
      <c r="V609" s="36"/>
      <c r="W609" s="36"/>
      <c r="X609" s="36"/>
      <c r="Y609" s="36"/>
      <c r="Z609" s="36"/>
      <c r="AA609" s="36"/>
      <c r="AB609" s="36"/>
      <c r="AC609" s="36"/>
      <c r="AD609" s="36"/>
      <c r="AE609" s="36"/>
      <c r="AT609" s="19" t="s">
        <v>266</v>
      </c>
      <c r="AU609" s="19" t="s">
        <v>86</v>
      </c>
    </row>
    <row r="610" spans="1:65" s="2" customFormat="1" ht="16.5" customHeight="1">
      <c r="A610" s="36"/>
      <c r="B610" s="37"/>
      <c r="C610" s="241" t="s">
        <v>917</v>
      </c>
      <c r="D610" s="241" t="s">
        <v>751</v>
      </c>
      <c r="E610" s="242" t="s">
        <v>918</v>
      </c>
      <c r="F610" s="243" t="s">
        <v>919</v>
      </c>
      <c r="G610" s="244" t="s">
        <v>114</v>
      </c>
      <c r="H610" s="245">
        <v>2</v>
      </c>
      <c r="I610" s="246"/>
      <c r="J610" s="247">
        <f>ROUND(I610*H610,2)</f>
        <v>0</v>
      </c>
      <c r="K610" s="243" t="s">
        <v>19</v>
      </c>
      <c r="L610" s="248"/>
      <c r="M610" s="249" t="s">
        <v>19</v>
      </c>
      <c r="N610" s="250" t="s">
        <v>47</v>
      </c>
      <c r="O610" s="66"/>
      <c r="P610" s="186">
        <f>O610*H610</f>
        <v>0</v>
      </c>
      <c r="Q610" s="186">
        <v>0</v>
      </c>
      <c r="R610" s="186">
        <f>Q610*H610</f>
        <v>0</v>
      </c>
      <c r="S610" s="186">
        <v>0</v>
      </c>
      <c r="T610" s="187">
        <f>S610*H610</f>
        <v>0</v>
      </c>
      <c r="U610" s="36"/>
      <c r="V610" s="36"/>
      <c r="W610" s="36"/>
      <c r="X610" s="36"/>
      <c r="Y610" s="36"/>
      <c r="Z610" s="36"/>
      <c r="AA610" s="36"/>
      <c r="AB610" s="36"/>
      <c r="AC610" s="36"/>
      <c r="AD610" s="36"/>
      <c r="AE610" s="36"/>
      <c r="AR610" s="188" t="s">
        <v>126</v>
      </c>
      <c r="AT610" s="188" t="s">
        <v>751</v>
      </c>
      <c r="AU610" s="188" t="s">
        <v>86</v>
      </c>
      <c r="AY610" s="19" t="s">
        <v>259</v>
      </c>
      <c r="BE610" s="189">
        <f>IF(N610="základní",J610,0)</f>
        <v>0</v>
      </c>
      <c r="BF610" s="189">
        <f>IF(N610="snížená",J610,0)</f>
        <v>0</v>
      </c>
      <c r="BG610" s="189">
        <f>IF(N610="zákl. přenesená",J610,0)</f>
        <v>0</v>
      </c>
      <c r="BH610" s="189">
        <f>IF(N610="sníž. přenesená",J610,0)</f>
        <v>0</v>
      </c>
      <c r="BI610" s="189">
        <f>IF(N610="nulová",J610,0)</f>
        <v>0</v>
      </c>
      <c r="BJ610" s="19" t="s">
        <v>84</v>
      </c>
      <c r="BK610" s="189">
        <f>ROUND(I610*H610,2)</f>
        <v>0</v>
      </c>
      <c r="BL610" s="19" t="s">
        <v>137</v>
      </c>
      <c r="BM610" s="188" t="s">
        <v>920</v>
      </c>
    </row>
    <row r="611" spans="1:47" s="2" customFormat="1" ht="11.25">
      <c r="A611" s="36"/>
      <c r="B611" s="37"/>
      <c r="C611" s="38"/>
      <c r="D611" s="190" t="s">
        <v>266</v>
      </c>
      <c r="E611" s="38"/>
      <c r="F611" s="191" t="s">
        <v>919</v>
      </c>
      <c r="G611" s="38"/>
      <c r="H611" s="38"/>
      <c r="I611" s="192"/>
      <c r="J611" s="38"/>
      <c r="K611" s="38"/>
      <c r="L611" s="41"/>
      <c r="M611" s="193"/>
      <c r="N611" s="194"/>
      <c r="O611" s="66"/>
      <c r="P611" s="66"/>
      <c r="Q611" s="66"/>
      <c r="R611" s="66"/>
      <c r="S611" s="66"/>
      <c r="T611" s="67"/>
      <c r="U611" s="36"/>
      <c r="V611" s="36"/>
      <c r="W611" s="36"/>
      <c r="X611" s="36"/>
      <c r="Y611" s="36"/>
      <c r="Z611" s="36"/>
      <c r="AA611" s="36"/>
      <c r="AB611" s="36"/>
      <c r="AC611" s="36"/>
      <c r="AD611" s="36"/>
      <c r="AE611" s="36"/>
      <c r="AT611" s="19" t="s">
        <v>266</v>
      </c>
      <c r="AU611" s="19" t="s">
        <v>86</v>
      </c>
    </row>
    <row r="612" spans="1:65" s="2" customFormat="1" ht="16.5" customHeight="1">
      <c r="A612" s="36"/>
      <c r="B612" s="37"/>
      <c r="C612" s="241" t="s">
        <v>921</v>
      </c>
      <c r="D612" s="241" t="s">
        <v>751</v>
      </c>
      <c r="E612" s="242" t="s">
        <v>922</v>
      </c>
      <c r="F612" s="243" t="s">
        <v>923</v>
      </c>
      <c r="G612" s="244" t="s">
        <v>114</v>
      </c>
      <c r="H612" s="245">
        <v>1</v>
      </c>
      <c r="I612" s="246"/>
      <c r="J612" s="247">
        <f>ROUND(I612*H612,2)</f>
        <v>0</v>
      </c>
      <c r="K612" s="243" t="s">
        <v>19</v>
      </c>
      <c r="L612" s="248"/>
      <c r="M612" s="249" t="s">
        <v>19</v>
      </c>
      <c r="N612" s="250" t="s">
        <v>47</v>
      </c>
      <c r="O612" s="66"/>
      <c r="P612" s="186">
        <f>O612*H612</f>
        <v>0</v>
      </c>
      <c r="Q612" s="186">
        <v>0</v>
      </c>
      <c r="R612" s="186">
        <f>Q612*H612</f>
        <v>0</v>
      </c>
      <c r="S612" s="186">
        <v>0</v>
      </c>
      <c r="T612" s="187">
        <f>S612*H612</f>
        <v>0</v>
      </c>
      <c r="U612" s="36"/>
      <c r="V612" s="36"/>
      <c r="W612" s="36"/>
      <c r="X612" s="36"/>
      <c r="Y612" s="36"/>
      <c r="Z612" s="36"/>
      <c r="AA612" s="36"/>
      <c r="AB612" s="36"/>
      <c r="AC612" s="36"/>
      <c r="AD612" s="36"/>
      <c r="AE612" s="36"/>
      <c r="AR612" s="188" t="s">
        <v>126</v>
      </c>
      <c r="AT612" s="188" t="s">
        <v>751</v>
      </c>
      <c r="AU612" s="188" t="s">
        <v>86</v>
      </c>
      <c r="AY612" s="19" t="s">
        <v>259</v>
      </c>
      <c r="BE612" s="189">
        <f>IF(N612="základní",J612,0)</f>
        <v>0</v>
      </c>
      <c r="BF612" s="189">
        <f>IF(N612="snížená",J612,0)</f>
        <v>0</v>
      </c>
      <c r="BG612" s="189">
        <f>IF(N612="zákl. přenesená",J612,0)</f>
        <v>0</v>
      </c>
      <c r="BH612" s="189">
        <f>IF(N612="sníž. přenesená",J612,0)</f>
        <v>0</v>
      </c>
      <c r="BI612" s="189">
        <f>IF(N612="nulová",J612,0)</f>
        <v>0</v>
      </c>
      <c r="BJ612" s="19" t="s">
        <v>84</v>
      </c>
      <c r="BK612" s="189">
        <f>ROUND(I612*H612,2)</f>
        <v>0</v>
      </c>
      <c r="BL612" s="19" t="s">
        <v>137</v>
      </c>
      <c r="BM612" s="188" t="s">
        <v>924</v>
      </c>
    </row>
    <row r="613" spans="1:47" s="2" customFormat="1" ht="11.25">
      <c r="A613" s="36"/>
      <c r="B613" s="37"/>
      <c r="C613" s="38"/>
      <c r="D613" s="190" t="s">
        <v>266</v>
      </c>
      <c r="E613" s="38"/>
      <c r="F613" s="191" t="s">
        <v>923</v>
      </c>
      <c r="G613" s="38"/>
      <c r="H613" s="38"/>
      <c r="I613" s="192"/>
      <c r="J613" s="38"/>
      <c r="K613" s="38"/>
      <c r="L613" s="41"/>
      <c r="M613" s="193"/>
      <c r="N613" s="194"/>
      <c r="O613" s="66"/>
      <c r="P613" s="66"/>
      <c r="Q613" s="66"/>
      <c r="R613" s="66"/>
      <c r="S613" s="66"/>
      <c r="T613" s="67"/>
      <c r="U613" s="36"/>
      <c r="V613" s="36"/>
      <c r="W613" s="36"/>
      <c r="X613" s="36"/>
      <c r="Y613" s="36"/>
      <c r="Z613" s="36"/>
      <c r="AA613" s="36"/>
      <c r="AB613" s="36"/>
      <c r="AC613" s="36"/>
      <c r="AD613" s="36"/>
      <c r="AE613" s="36"/>
      <c r="AT613" s="19" t="s">
        <v>266</v>
      </c>
      <c r="AU613" s="19" t="s">
        <v>86</v>
      </c>
    </row>
    <row r="614" spans="1:65" s="2" customFormat="1" ht="24.2" customHeight="1">
      <c r="A614" s="36"/>
      <c r="B614" s="37"/>
      <c r="C614" s="177" t="s">
        <v>925</v>
      </c>
      <c r="D614" s="177" t="s">
        <v>261</v>
      </c>
      <c r="E614" s="178" t="s">
        <v>926</v>
      </c>
      <c r="F614" s="179" t="s">
        <v>927</v>
      </c>
      <c r="G614" s="180" t="s">
        <v>114</v>
      </c>
      <c r="H614" s="181">
        <v>1</v>
      </c>
      <c r="I614" s="182"/>
      <c r="J614" s="183">
        <f>ROUND(I614*H614,2)</f>
        <v>0</v>
      </c>
      <c r="K614" s="179" t="s">
        <v>19</v>
      </c>
      <c r="L614" s="41"/>
      <c r="M614" s="184" t="s">
        <v>19</v>
      </c>
      <c r="N614" s="185" t="s">
        <v>47</v>
      </c>
      <c r="O614" s="66"/>
      <c r="P614" s="186">
        <f>O614*H614</f>
        <v>0</v>
      </c>
      <c r="Q614" s="186">
        <v>0</v>
      </c>
      <c r="R614" s="186">
        <f>Q614*H614</f>
        <v>0</v>
      </c>
      <c r="S614" s="186">
        <v>0</v>
      </c>
      <c r="T614" s="187">
        <f>S614*H614</f>
        <v>0</v>
      </c>
      <c r="U614" s="36"/>
      <c r="V614" s="36"/>
      <c r="W614" s="36"/>
      <c r="X614" s="36"/>
      <c r="Y614" s="36"/>
      <c r="Z614" s="36"/>
      <c r="AA614" s="36"/>
      <c r="AB614" s="36"/>
      <c r="AC614" s="36"/>
      <c r="AD614" s="36"/>
      <c r="AE614" s="36"/>
      <c r="AR614" s="188" t="s">
        <v>137</v>
      </c>
      <c r="AT614" s="188" t="s">
        <v>261</v>
      </c>
      <c r="AU614" s="188" t="s">
        <v>86</v>
      </c>
      <c r="AY614" s="19" t="s">
        <v>259</v>
      </c>
      <c r="BE614" s="189">
        <f>IF(N614="základní",J614,0)</f>
        <v>0</v>
      </c>
      <c r="BF614" s="189">
        <f>IF(N614="snížená",J614,0)</f>
        <v>0</v>
      </c>
      <c r="BG614" s="189">
        <f>IF(N614="zákl. přenesená",J614,0)</f>
        <v>0</v>
      </c>
      <c r="BH614" s="189">
        <f>IF(N614="sníž. přenesená",J614,0)</f>
        <v>0</v>
      </c>
      <c r="BI614" s="189">
        <f>IF(N614="nulová",J614,0)</f>
        <v>0</v>
      </c>
      <c r="BJ614" s="19" t="s">
        <v>84</v>
      </c>
      <c r="BK614" s="189">
        <f>ROUND(I614*H614,2)</f>
        <v>0</v>
      </c>
      <c r="BL614" s="19" t="s">
        <v>137</v>
      </c>
      <c r="BM614" s="188" t="s">
        <v>928</v>
      </c>
    </row>
    <row r="615" spans="1:47" s="2" customFormat="1" ht="48.75">
      <c r="A615" s="36"/>
      <c r="B615" s="37"/>
      <c r="C615" s="38"/>
      <c r="D615" s="190" t="s">
        <v>266</v>
      </c>
      <c r="E615" s="38"/>
      <c r="F615" s="191" t="s">
        <v>929</v>
      </c>
      <c r="G615" s="38"/>
      <c r="H615" s="38"/>
      <c r="I615" s="192"/>
      <c r="J615" s="38"/>
      <c r="K615" s="38"/>
      <c r="L615" s="41"/>
      <c r="M615" s="193"/>
      <c r="N615" s="194"/>
      <c r="O615" s="66"/>
      <c r="P615" s="66"/>
      <c r="Q615" s="66"/>
      <c r="R615" s="66"/>
      <c r="S615" s="66"/>
      <c r="T615" s="67"/>
      <c r="U615" s="36"/>
      <c r="V615" s="36"/>
      <c r="W615" s="36"/>
      <c r="X615" s="36"/>
      <c r="Y615" s="36"/>
      <c r="Z615" s="36"/>
      <c r="AA615" s="36"/>
      <c r="AB615" s="36"/>
      <c r="AC615" s="36"/>
      <c r="AD615" s="36"/>
      <c r="AE615" s="36"/>
      <c r="AT615" s="19" t="s">
        <v>266</v>
      </c>
      <c r="AU615" s="19" t="s">
        <v>86</v>
      </c>
    </row>
    <row r="616" spans="1:47" s="2" customFormat="1" ht="58.5">
      <c r="A616" s="36"/>
      <c r="B616" s="37"/>
      <c r="C616" s="38"/>
      <c r="D616" s="190" t="s">
        <v>270</v>
      </c>
      <c r="E616" s="38"/>
      <c r="F616" s="197" t="s">
        <v>910</v>
      </c>
      <c r="G616" s="38"/>
      <c r="H616" s="38"/>
      <c r="I616" s="192"/>
      <c r="J616" s="38"/>
      <c r="K616" s="38"/>
      <c r="L616" s="41"/>
      <c r="M616" s="193"/>
      <c r="N616" s="194"/>
      <c r="O616" s="66"/>
      <c r="P616" s="66"/>
      <c r="Q616" s="66"/>
      <c r="R616" s="66"/>
      <c r="S616" s="66"/>
      <c r="T616" s="67"/>
      <c r="U616" s="36"/>
      <c r="V616" s="36"/>
      <c r="W616" s="36"/>
      <c r="X616" s="36"/>
      <c r="Y616" s="36"/>
      <c r="Z616" s="36"/>
      <c r="AA616" s="36"/>
      <c r="AB616" s="36"/>
      <c r="AC616" s="36"/>
      <c r="AD616" s="36"/>
      <c r="AE616" s="36"/>
      <c r="AT616" s="19" t="s">
        <v>270</v>
      </c>
      <c r="AU616" s="19" t="s">
        <v>86</v>
      </c>
    </row>
    <row r="617" spans="1:47" s="2" customFormat="1" ht="48.75">
      <c r="A617" s="36"/>
      <c r="B617" s="37"/>
      <c r="C617" s="38"/>
      <c r="D617" s="190" t="s">
        <v>342</v>
      </c>
      <c r="E617" s="38"/>
      <c r="F617" s="197" t="s">
        <v>930</v>
      </c>
      <c r="G617" s="38"/>
      <c r="H617" s="38"/>
      <c r="I617" s="192"/>
      <c r="J617" s="38"/>
      <c r="K617" s="38"/>
      <c r="L617" s="41"/>
      <c r="M617" s="193"/>
      <c r="N617" s="194"/>
      <c r="O617" s="66"/>
      <c r="P617" s="66"/>
      <c r="Q617" s="66"/>
      <c r="R617" s="66"/>
      <c r="S617" s="66"/>
      <c r="T617" s="67"/>
      <c r="U617" s="36"/>
      <c r="V617" s="36"/>
      <c r="W617" s="36"/>
      <c r="X617" s="36"/>
      <c r="Y617" s="36"/>
      <c r="Z617" s="36"/>
      <c r="AA617" s="36"/>
      <c r="AB617" s="36"/>
      <c r="AC617" s="36"/>
      <c r="AD617" s="36"/>
      <c r="AE617" s="36"/>
      <c r="AT617" s="19" t="s">
        <v>342</v>
      </c>
      <c r="AU617" s="19" t="s">
        <v>86</v>
      </c>
    </row>
    <row r="618" spans="2:51" s="14" customFormat="1" ht="11.25">
      <c r="B618" s="208"/>
      <c r="C618" s="209"/>
      <c r="D618" s="190" t="s">
        <v>272</v>
      </c>
      <c r="E618" s="210" t="s">
        <v>19</v>
      </c>
      <c r="F618" s="211" t="s">
        <v>931</v>
      </c>
      <c r="G618" s="209"/>
      <c r="H618" s="212">
        <v>1</v>
      </c>
      <c r="I618" s="213"/>
      <c r="J618" s="209"/>
      <c r="K618" s="209"/>
      <c r="L618" s="214"/>
      <c r="M618" s="215"/>
      <c r="N618" s="216"/>
      <c r="O618" s="216"/>
      <c r="P618" s="216"/>
      <c r="Q618" s="216"/>
      <c r="R618" s="216"/>
      <c r="S618" s="216"/>
      <c r="T618" s="217"/>
      <c r="AT618" s="218" t="s">
        <v>272</v>
      </c>
      <c r="AU618" s="218" t="s">
        <v>86</v>
      </c>
      <c r="AV618" s="14" t="s">
        <v>86</v>
      </c>
      <c r="AW618" s="14" t="s">
        <v>37</v>
      </c>
      <c r="AX618" s="14" t="s">
        <v>76</v>
      </c>
      <c r="AY618" s="218" t="s">
        <v>259</v>
      </c>
    </row>
    <row r="619" spans="2:51" s="15" customFormat="1" ht="11.25">
      <c r="B619" s="219"/>
      <c r="C619" s="220"/>
      <c r="D619" s="190" t="s">
        <v>272</v>
      </c>
      <c r="E619" s="221" t="s">
        <v>224</v>
      </c>
      <c r="F619" s="222" t="s">
        <v>353</v>
      </c>
      <c r="G619" s="220"/>
      <c r="H619" s="223">
        <v>1</v>
      </c>
      <c r="I619" s="224"/>
      <c r="J619" s="220"/>
      <c r="K619" s="220"/>
      <c r="L619" s="225"/>
      <c r="M619" s="226"/>
      <c r="N619" s="227"/>
      <c r="O619" s="227"/>
      <c r="P619" s="227"/>
      <c r="Q619" s="227"/>
      <c r="R619" s="227"/>
      <c r="S619" s="227"/>
      <c r="T619" s="228"/>
      <c r="AT619" s="229" t="s">
        <v>272</v>
      </c>
      <c r="AU619" s="229" t="s">
        <v>86</v>
      </c>
      <c r="AV619" s="15" t="s">
        <v>137</v>
      </c>
      <c r="AW619" s="15" t="s">
        <v>37</v>
      </c>
      <c r="AX619" s="15" t="s">
        <v>84</v>
      </c>
      <c r="AY619" s="229" t="s">
        <v>259</v>
      </c>
    </row>
    <row r="620" spans="1:65" s="2" customFormat="1" ht="24.2" customHeight="1">
      <c r="A620" s="36"/>
      <c r="B620" s="37"/>
      <c r="C620" s="241" t="s">
        <v>932</v>
      </c>
      <c r="D620" s="241" t="s">
        <v>751</v>
      </c>
      <c r="E620" s="242" t="s">
        <v>933</v>
      </c>
      <c r="F620" s="243" t="s">
        <v>934</v>
      </c>
      <c r="G620" s="244" t="s">
        <v>114</v>
      </c>
      <c r="H620" s="245">
        <v>1</v>
      </c>
      <c r="I620" s="246"/>
      <c r="J620" s="247">
        <f>ROUND(I620*H620,2)</f>
        <v>0</v>
      </c>
      <c r="K620" s="243" t="s">
        <v>19</v>
      </c>
      <c r="L620" s="248"/>
      <c r="M620" s="249" t="s">
        <v>19</v>
      </c>
      <c r="N620" s="250" t="s">
        <v>47</v>
      </c>
      <c r="O620" s="66"/>
      <c r="P620" s="186">
        <f>O620*H620</f>
        <v>0</v>
      </c>
      <c r="Q620" s="186">
        <v>0</v>
      </c>
      <c r="R620" s="186">
        <f>Q620*H620</f>
        <v>0</v>
      </c>
      <c r="S620" s="186">
        <v>0</v>
      </c>
      <c r="T620" s="187">
        <f>S620*H620</f>
        <v>0</v>
      </c>
      <c r="U620" s="36"/>
      <c r="V620" s="36"/>
      <c r="W620" s="36"/>
      <c r="X620" s="36"/>
      <c r="Y620" s="36"/>
      <c r="Z620" s="36"/>
      <c r="AA620" s="36"/>
      <c r="AB620" s="36"/>
      <c r="AC620" s="36"/>
      <c r="AD620" s="36"/>
      <c r="AE620" s="36"/>
      <c r="AR620" s="188" t="s">
        <v>126</v>
      </c>
      <c r="AT620" s="188" t="s">
        <v>751</v>
      </c>
      <c r="AU620" s="188" t="s">
        <v>86</v>
      </c>
      <c r="AY620" s="19" t="s">
        <v>259</v>
      </c>
      <c r="BE620" s="189">
        <f>IF(N620="základní",J620,0)</f>
        <v>0</v>
      </c>
      <c r="BF620" s="189">
        <f>IF(N620="snížená",J620,0)</f>
        <v>0</v>
      </c>
      <c r="BG620" s="189">
        <f>IF(N620="zákl. přenesená",J620,0)</f>
        <v>0</v>
      </c>
      <c r="BH620" s="189">
        <f>IF(N620="sníž. přenesená",J620,0)</f>
        <v>0</v>
      </c>
      <c r="BI620" s="189">
        <f>IF(N620="nulová",J620,0)</f>
        <v>0</v>
      </c>
      <c r="BJ620" s="19" t="s">
        <v>84</v>
      </c>
      <c r="BK620" s="189">
        <f>ROUND(I620*H620,2)</f>
        <v>0</v>
      </c>
      <c r="BL620" s="19" t="s">
        <v>137</v>
      </c>
      <c r="BM620" s="188" t="s">
        <v>935</v>
      </c>
    </row>
    <row r="621" spans="1:47" s="2" customFormat="1" ht="11.25">
      <c r="A621" s="36"/>
      <c r="B621" s="37"/>
      <c r="C621" s="38"/>
      <c r="D621" s="190" t="s">
        <v>266</v>
      </c>
      <c r="E621" s="38"/>
      <c r="F621" s="191" t="s">
        <v>934</v>
      </c>
      <c r="G621" s="38"/>
      <c r="H621" s="38"/>
      <c r="I621" s="192"/>
      <c r="J621" s="38"/>
      <c r="K621" s="38"/>
      <c r="L621" s="41"/>
      <c r="M621" s="193"/>
      <c r="N621" s="194"/>
      <c r="O621" s="66"/>
      <c r="P621" s="66"/>
      <c r="Q621" s="66"/>
      <c r="R621" s="66"/>
      <c r="S621" s="66"/>
      <c r="T621" s="67"/>
      <c r="U621" s="36"/>
      <c r="V621" s="36"/>
      <c r="W621" s="36"/>
      <c r="X621" s="36"/>
      <c r="Y621" s="36"/>
      <c r="Z621" s="36"/>
      <c r="AA621" s="36"/>
      <c r="AB621" s="36"/>
      <c r="AC621" s="36"/>
      <c r="AD621" s="36"/>
      <c r="AE621" s="36"/>
      <c r="AT621" s="19" t="s">
        <v>266</v>
      </c>
      <c r="AU621" s="19" t="s">
        <v>86</v>
      </c>
    </row>
    <row r="622" spans="1:47" s="2" customFormat="1" ht="19.5">
      <c r="A622" s="36"/>
      <c r="B622" s="37"/>
      <c r="C622" s="38"/>
      <c r="D622" s="190" t="s">
        <v>342</v>
      </c>
      <c r="E622" s="38"/>
      <c r="F622" s="197" t="s">
        <v>936</v>
      </c>
      <c r="G622" s="38"/>
      <c r="H622" s="38"/>
      <c r="I622" s="192"/>
      <c r="J622" s="38"/>
      <c r="K622" s="38"/>
      <c r="L622" s="41"/>
      <c r="M622" s="193"/>
      <c r="N622" s="194"/>
      <c r="O622" s="66"/>
      <c r="P622" s="66"/>
      <c r="Q622" s="66"/>
      <c r="R622" s="66"/>
      <c r="S622" s="66"/>
      <c r="T622" s="67"/>
      <c r="U622" s="36"/>
      <c r="V622" s="36"/>
      <c r="W622" s="36"/>
      <c r="X622" s="36"/>
      <c r="Y622" s="36"/>
      <c r="Z622" s="36"/>
      <c r="AA622" s="36"/>
      <c r="AB622" s="36"/>
      <c r="AC622" s="36"/>
      <c r="AD622" s="36"/>
      <c r="AE622" s="36"/>
      <c r="AT622" s="19" t="s">
        <v>342</v>
      </c>
      <c r="AU622" s="19" t="s">
        <v>86</v>
      </c>
    </row>
    <row r="623" spans="1:65" s="2" customFormat="1" ht="16.5" customHeight="1">
      <c r="A623" s="36"/>
      <c r="B623" s="37"/>
      <c r="C623" s="177" t="s">
        <v>937</v>
      </c>
      <c r="D623" s="177" t="s">
        <v>261</v>
      </c>
      <c r="E623" s="178" t="s">
        <v>938</v>
      </c>
      <c r="F623" s="179" t="s">
        <v>939</v>
      </c>
      <c r="G623" s="180" t="s">
        <v>114</v>
      </c>
      <c r="H623" s="181">
        <v>1.03</v>
      </c>
      <c r="I623" s="182"/>
      <c r="J623" s="183">
        <f>ROUND(I623*H623,2)</f>
        <v>0</v>
      </c>
      <c r="K623" s="179" t="s">
        <v>264</v>
      </c>
      <c r="L623" s="41"/>
      <c r="M623" s="184" t="s">
        <v>19</v>
      </c>
      <c r="N623" s="185" t="s">
        <v>47</v>
      </c>
      <c r="O623" s="66"/>
      <c r="P623" s="186">
        <f>O623*H623</f>
        <v>0</v>
      </c>
      <c r="Q623" s="186">
        <v>6E-05</v>
      </c>
      <c r="R623" s="186">
        <f>Q623*H623</f>
        <v>6.18E-05</v>
      </c>
      <c r="S623" s="186">
        <v>0</v>
      </c>
      <c r="T623" s="187">
        <f>S623*H623</f>
        <v>0</v>
      </c>
      <c r="U623" s="36"/>
      <c r="V623" s="36"/>
      <c r="W623" s="36"/>
      <c r="X623" s="36"/>
      <c r="Y623" s="36"/>
      <c r="Z623" s="36"/>
      <c r="AA623" s="36"/>
      <c r="AB623" s="36"/>
      <c r="AC623" s="36"/>
      <c r="AD623" s="36"/>
      <c r="AE623" s="36"/>
      <c r="AR623" s="188" t="s">
        <v>137</v>
      </c>
      <c r="AT623" s="188" t="s">
        <v>261</v>
      </c>
      <c r="AU623" s="188" t="s">
        <v>86</v>
      </c>
      <c r="AY623" s="19" t="s">
        <v>259</v>
      </c>
      <c r="BE623" s="189">
        <f>IF(N623="základní",J623,0)</f>
        <v>0</v>
      </c>
      <c r="BF623" s="189">
        <f>IF(N623="snížená",J623,0)</f>
        <v>0</v>
      </c>
      <c r="BG623" s="189">
        <f>IF(N623="zákl. přenesená",J623,0)</f>
        <v>0</v>
      </c>
      <c r="BH623" s="189">
        <f>IF(N623="sníž. přenesená",J623,0)</f>
        <v>0</v>
      </c>
      <c r="BI623" s="189">
        <f>IF(N623="nulová",J623,0)</f>
        <v>0</v>
      </c>
      <c r="BJ623" s="19" t="s">
        <v>84</v>
      </c>
      <c r="BK623" s="189">
        <f>ROUND(I623*H623,2)</f>
        <v>0</v>
      </c>
      <c r="BL623" s="19" t="s">
        <v>137</v>
      </c>
      <c r="BM623" s="188" t="s">
        <v>940</v>
      </c>
    </row>
    <row r="624" spans="1:47" s="2" customFormat="1" ht="11.25">
      <c r="A624" s="36"/>
      <c r="B624" s="37"/>
      <c r="C624" s="38"/>
      <c r="D624" s="190" t="s">
        <v>266</v>
      </c>
      <c r="E624" s="38"/>
      <c r="F624" s="191" t="s">
        <v>941</v>
      </c>
      <c r="G624" s="38"/>
      <c r="H624" s="38"/>
      <c r="I624" s="192"/>
      <c r="J624" s="38"/>
      <c r="K624" s="38"/>
      <c r="L624" s="41"/>
      <c r="M624" s="193"/>
      <c r="N624" s="194"/>
      <c r="O624" s="66"/>
      <c r="P624" s="66"/>
      <c r="Q624" s="66"/>
      <c r="R624" s="66"/>
      <c r="S624" s="66"/>
      <c r="T624" s="67"/>
      <c r="U624" s="36"/>
      <c r="V624" s="36"/>
      <c r="W624" s="36"/>
      <c r="X624" s="36"/>
      <c r="Y624" s="36"/>
      <c r="Z624" s="36"/>
      <c r="AA624" s="36"/>
      <c r="AB624" s="36"/>
      <c r="AC624" s="36"/>
      <c r="AD624" s="36"/>
      <c r="AE624" s="36"/>
      <c r="AT624" s="19" t="s">
        <v>266</v>
      </c>
      <c r="AU624" s="19" t="s">
        <v>86</v>
      </c>
    </row>
    <row r="625" spans="1:47" s="2" customFormat="1" ht="11.25">
      <c r="A625" s="36"/>
      <c r="B625" s="37"/>
      <c r="C625" s="38"/>
      <c r="D625" s="195" t="s">
        <v>268</v>
      </c>
      <c r="E625" s="38"/>
      <c r="F625" s="196" t="s">
        <v>942</v>
      </c>
      <c r="G625" s="38"/>
      <c r="H625" s="38"/>
      <c r="I625" s="192"/>
      <c r="J625" s="38"/>
      <c r="K625" s="38"/>
      <c r="L625" s="41"/>
      <c r="M625" s="193"/>
      <c r="N625" s="194"/>
      <c r="O625" s="66"/>
      <c r="P625" s="66"/>
      <c r="Q625" s="66"/>
      <c r="R625" s="66"/>
      <c r="S625" s="66"/>
      <c r="T625" s="67"/>
      <c r="U625" s="36"/>
      <c r="V625" s="36"/>
      <c r="W625" s="36"/>
      <c r="X625" s="36"/>
      <c r="Y625" s="36"/>
      <c r="Z625" s="36"/>
      <c r="AA625" s="36"/>
      <c r="AB625" s="36"/>
      <c r="AC625" s="36"/>
      <c r="AD625" s="36"/>
      <c r="AE625" s="36"/>
      <c r="AT625" s="19" t="s">
        <v>268</v>
      </c>
      <c r="AU625" s="19" t="s">
        <v>86</v>
      </c>
    </row>
    <row r="626" spans="1:47" s="2" customFormat="1" ht="48.75">
      <c r="A626" s="36"/>
      <c r="B626" s="37"/>
      <c r="C626" s="38"/>
      <c r="D626" s="190" t="s">
        <v>270</v>
      </c>
      <c r="E626" s="38"/>
      <c r="F626" s="197" t="s">
        <v>943</v>
      </c>
      <c r="G626" s="38"/>
      <c r="H626" s="38"/>
      <c r="I626" s="192"/>
      <c r="J626" s="38"/>
      <c r="K626" s="38"/>
      <c r="L626" s="41"/>
      <c r="M626" s="193"/>
      <c r="N626" s="194"/>
      <c r="O626" s="66"/>
      <c r="P626" s="66"/>
      <c r="Q626" s="66"/>
      <c r="R626" s="66"/>
      <c r="S626" s="66"/>
      <c r="T626" s="67"/>
      <c r="U626" s="36"/>
      <c r="V626" s="36"/>
      <c r="W626" s="36"/>
      <c r="X626" s="36"/>
      <c r="Y626" s="36"/>
      <c r="Z626" s="36"/>
      <c r="AA626" s="36"/>
      <c r="AB626" s="36"/>
      <c r="AC626" s="36"/>
      <c r="AD626" s="36"/>
      <c r="AE626" s="36"/>
      <c r="AT626" s="19" t="s">
        <v>270</v>
      </c>
      <c r="AU626" s="19" t="s">
        <v>86</v>
      </c>
    </row>
    <row r="627" spans="2:51" s="14" customFormat="1" ht="11.25">
      <c r="B627" s="208"/>
      <c r="C627" s="209"/>
      <c r="D627" s="190" t="s">
        <v>272</v>
      </c>
      <c r="E627" s="210" t="s">
        <v>19</v>
      </c>
      <c r="F627" s="211" t="s">
        <v>944</v>
      </c>
      <c r="G627" s="209"/>
      <c r="H627" s="212">
        <v>1.03</v>
      </c>
      <c r="I627" s="213"/>
      <c r="J627" s="209"/>
      <c r="K627" s="209"/>
      <c r="L627" s="214"/>
      <c r="M627" s="215"/>
      <c r="N627" s="216"/>
      <c r="O627" s="216"/>
      <c r="P627" s="216"/>
      <c r="Q627" s="216"/>
      <c r="R627" s="216"/>
      <c r="S627" s="216"/>
      <c r="T627" s="217"/>
      <c r="AT627" s="218" t="s">
        <v>272</v>
      </c>
      <c r="AU627" s="218" t="s">
        <v>86</v>
      </c>
      <c r="AV627" s="14" t="s">
        <v>86</v>
      </c>
      <c r="AW627" s="14" t="s">
        <v>37</v>
      </c>
      <c r="AX627" s="14" t="s">
        <v>84</v>
      </c>
      <c r="AY627" s="218" t="s">
        <v>259</v>
      </c>
    </row>
    <row r="628" spans="1:65" s="2" customFormat="1" ht="16.5" customHeight="1">
      <c r="A628" s="36"/>
      <c r="B628" s="37"/>
      <c r="C628" s="241" t="s">
        <v>945</v>
      </c>
      <c r="D628" s="241" t="s">
        <v>751</v>
      </c>
      <c r="E628" s="242" t="s">
        <v>946</v>
      </c>
      <c r="F628" s="243" t="s">
        <v>947</v>
      </c>
      <c r="G628" s="244" t="s">
        <v>114</v>
      </c>
      <c r="H628" s="245">
        <v>3</v>
      </c>
      <c r="I628" s="246"/>
      <c r="J628" s="247">
        <f>ROUND(I628*H628,2)</f>
        <v>0</v>
      </c>
      <c r="K628" s="243" t="s">
        <v>19</v>
      </c>
      <c r="L628" s="248"/>
      <c r="M628" s="249" t="s">
        <v>19</v>
      </c>
      <c r="N628" s="250" t="s">
        <v>47</v>
      </c>
      <c r="O628" s="66"/>
      <c r="P628" s="186">
        <f>O628*H628</f>
        <v>0</v>
      </c>
      <c r="Q628" s="186">
        <v>0.006</v>
      </c>
      <c r="R628" s="186">
        <f>Q628*H628</f>
        <v>0.018000000000000002</v>
      </c>
      <c r="S628" s="186">
        <v>0</v>
      </c>
      <c r="T628" s="187">
        <f>S628*H628</f>
        <v>0</v>
      </c>
      <c r="U628" s="36"/>
      <c r="V628" s="36"/>
      <c r="W628" s="36"/>
      <c r="X628" s="36"/>
      <c r="Y628" s="36"/>
      <c r="Z628" s="36"/>
      <c r="AA628" s="36"/>
      <c r="AB628" s="36"/>
      <c r="AC628" s="36"/>
      <c r="AD628" s="36"/>
      <c r="AE628" s="36"/>
      <c r="AR628" s="188" t="s">
        <v>126</v>
      </c>
      <c r="AT628" s="188" t="s">
        <v>751</v>
      </c>
      <c r="AU628" s="188" t="s">
        <v>86</v>
      </c>
      <c r="AY628" s="19" t="s">
        <v>259</v>
      </c>
      <c r="BE628" s="189">
        <f>IF(N628="základní",J628,0)</f>
        <v>0</v>
      </c>
      <c r="BF628" s="189">
        <f>IF(N628="snížená",J628,0)</f>
        <v>0</v>
      </c>
      <c r="BG628" s="189">
        <f>IF(N628="zákl. přenesená",J628,0)</f>
        <v>0</v>
      </c>
      <c r="BH628" s="189">
        <f>IF(N628="sníž. přenesená",J628,0)</f>
        <v>0</v>
      </c>
      <c r="BI628" s="189">
        <f>IF(N628="nulová",J628,0)</f>
        <v>0</v>
      </c>
      <c r="BJ628" s="19" t="s">
        <v>84</v>
      </c>
      <c r="BK628" s="189">
        <f>ROUND(I628*H628,2)</f>
        <v>0</v>
      </c>
      <c r="BL628" s="19" t="s">
        <v>137</v>
      </c>
      <c r="BM628" s="188" t="s">
        <v>948</v>
      </c>
    </row>
    <row r="629" spans="1:47" s="2" customFormat="1" ht="11.25">
      <c r="A629" s="36"/>
      <c r="B629" s="37"/>
      <c r="C629" s="38"/>
      <c r="D629" s="190" t="s">
        <v>266</v>
      </c>
      <c r="E629" s="38"/>
      <c r="F629" s="191" t="s">
        <v>949</v>
      </c>
      <c r="G629" s="38"/>
      <c r="H629" s="38"/>
      <c r="I629" s="192"/>
      <c r="J629" s="38"/>
      <c r="K629" s="38"/>
      <c r="L629" s="41"/>
      <c r="M629" s="193"/>
      <c r="N629" s="194"/>
      <c r="O629" s="66"/>
      <c r="P629" s="66"/>
      <c r="Q629" s="66"/>
      <c r="R629" s="66"/>
      <c r="S629" s="66"/>
      <c r="T629" s="67"/>
      <c r="U629" s="36"/>
      <c r="V629" s="36"/>
      <c r="W629" s="36"/>
      <c r="X629" s="36"/>
      <c r="Y629" s="36"/>
      <c r="Z629" s="36"/>
      <c r="AA629" s="36"/>
      <c r="AB629" s="36"/>
      <c r="AC629" s="36"/>
      <c r="AD629" s="36"/>
      <c r="AE629" s="36"/>
      <c r="AT629" s="19" t="s">
        <v>266</v>
      </c>
      <c r="AU629" s="19" t="s">
        <v>86</v>
      </c>
    </row>
    <row r="630" spans="2:51" s="14" customFormat="1" ht="11.25">
      <c r="B630" s="208"/>
      <c r="C630" s="209"/>
      <c r="D630" s="190" t="s">
        <v>272</v>
      </c>
      <c r="E630" s="210" t="s">
        <v>19</v>
      </c>
      <c r="F630" s="211" t="s">
        <v>950</v>
      </c>
      <c r="G630" s="209"/>
      <c r="H630" s="212">
        <v>3</v>
      </c>
      <c r="I630" s="213"/>
      <c r="J630" s="209"/>
      <c r="K630" s="209"/>
      <c r="L630" s="214"/>
      <c r="M630" s="215"/>
      <c r="N630" s="216"/>
      <c r="O630" s="216"/>
      <c r="P630" s="216"/>
      <c r="Q630" s="216"/>
      <c r="R630" s="216"/>
      <c r="S630" s="216"/>
      <c r="T630" s="217"/>
      <c r="AT630" s="218" t="s">
        <v>272</v>
      </c>
      <c r="AU630" s="218" t="s">
        <v>86</v>
      </c>
      <c r="AV630" s="14" t="s">
        <v>86</v>
      </c>
      <c r="AW630" s="14" t="s">
        <v>37</v>
      </c>
      <c r="AX630" s="14" t="s">
        <v>84</v>
      </c>
      <c r="AY630" s="218" t="s">
        <v>259</v>
      </c>
    </row>
    <row r="631" spans="1:65" s="2" customFormat="1" ht="16.5" customHeight="1">
      <c r="A631" s="36"/>
      <c r="B631" s="37"/>
      <c r="C631" s="177" t="s">
        <v>951</v>
      </c>
      <c r="D631" s="177" t="s">
        <v>261</v>
      </c>
      <c r="E631" s="178" t="s">
        <v>952</v>
      </c>
      <c r="F631" s="179" t="s">
        <v>953</v>
      </c>
      <c r="G631" s="180" t="s">
        <v>114</v>
      </c>
      <c r="H631" s="181">
        <v>6</v>
      </c>
      <c r="I631" s="182"/>
      <c r="J631" s="183">
        <f>ROUND(I631*H631,2)</f>
        <v>0</v>
      </c>
      <c r="K631" s="179" t="s">
        <v>264</v>
      </c>
      <c r="L631" s="41"/>
      <c r="M631" s="184" t="s">
        <v>19</v>
      </c>
      <c r="N631" s="185" t="s">
        <v>47</v>
      </c>
      <c r="O631" s="66"/>
      <c r="P631" s="186">
        <f>O631*H631</f>
        <v>0</v>
      </c>
      <c r="Q631" s="186">
        <v>0</v>
      </c>
      <c r="R631" s="186">
        <f>Q631*H631</f>
        <v>0</v>
      </c>
      <c r="S631" s="186">
        <v>0</v>
      </c>
      <c r="T631" s="187">
        <f>S631*H631</f>
        <v>0</v>
      </c>
      <c r="U631" s="36"/>
      <c r="V631" s="36"/>
      <c r="W631" s="36"/>
      <c r="X631" s="36"/>
      <c r="Y631" s="36"/>
      <c r="Z631" s="36"/>
      <c r="AA631" s="36"/>
      <c r="AB631" s="36"/>
      <c r="AC631" s="36"/>
      <c r="AD631" s="36"/>
      <c r="AE631" s="36"/>
      <c r="AR631" s="188" t="s">
        <v>137</v>
      </c>
      <c r="AT631" s="188" t="s">
        <v>261</v>
      </c>
      <c r="AU631" s="188" t="s">
        <v>86</v>
      </c>
      <c r="AY631" s="19" t="s">
        <v>259</v>
      </c>
      <c r="BE631" s="189">
        <f>IF(N631="základní",J631,0)</f>
        <v>0</v>
      </c>
      <c r="BF631" s="189">
        <f>IF(N631="snížená",J631,0)</f>
        <v>0</v>
      </c>
      <c r="BG631" s="189">
        <f>IF(N631="zákl. přenesená",J631,0)</f>
        <v>0</v>
      </c>
      <c r="BH631" s="189">
        <f>IF(N631="sníž. přenesená",J631,0)</f>
        <v>0</v>
      </c>
      <c r="BI631" s="189">
        <f>IF(N631="nulová",J631,0)</f>
        <v>0</v>
      </c>
      <c r="BJ631" s="19" t="s">
        <v>84</v>
      </c>
      <c r="BK631" s="189">
        <f>ROUND(I631*H631,2)</f>
        <v>0</v>
      </c>
      <c r="BL631" s="19" t="s">
        <v>137</v>
      </c>
      <c r="BM631" s="188" t="s">
        <v>954</v>
      </c>
    </row>
    <row r="632" spans="1:47" s="2" customFormat="1" ht="11.25">
      <c r="A632" s="36"/>
      <c r="B632" s="37"/>
      <c r="C632" s="38"/>
      <c r="D632" s="190" t="s">
        <v>266</v>
      </c>
      <c r="E632" s="38"/>
      <c r="F632" s="191" t="s">
        <v>955</v>
      </c>
      <c r="G632" s="38"/>
      <c r="H632" s="38"/>
      <c r="I632" s="192"/>
      <c r="J632" s="38"/>
      <c r="K632" s="38"/>
      <c r="L632" s="41"/>
      <c r="M632" s="193"/>
      <c r="N632" s="194"/>
      <c r="O632" s="66"/>
      <c r="P632" s="66"/>
      <c r="Q632" s="66"/>
      <c r="R632" s="66"/>
      <c r="S632" s="66"/>
      <c r="T632" s="67"/>
      <c r="U632" s="36"/>
      <c r="V632" s="36"/>
      <c r="W632" s="36"/>
      <c r="X632" s="36"/>
      <c r="Y632" s="36"/>
      <c r="Z632" s="36"/>
      <c r="AA632" s="36"/>
      <c r="AB632" s="36"/>
      <c r="AC632" s="36"/>
      <c r="AD632" s="36"/>
      <c r="AE632" s="36"/>
      <c r="AT632" s="19" t="s">
        <v>266</v>
      </c>
      <c r="AU632" s="19" t="s">
        <v>86</v>
      </c>
    </row>
    <row r="633" spans="1:47" s="2" customFormat="1" ht="11.25">
      <c r="A633" s="36"/>
      <c r="B633" s="37"/>
      <c r="C633" s="38"/>
      <c r="D633" s="195" t="s">
        <v>268</v>
      </c>
      <c r="E633" s="38"/>
      <c r="F633" s="196" t="s">
        <v>956</v>
      </c>
      <c r="G633" s="38"/>
      <c r="H633" s="38"/>
      <c r="I633" s="192"/>
      <c r="J633" s="38"/>
      <c r="K633" s="38"/>
      <c r="L633" s="41"/>
      <c r="M633" s="193"/>
      <c r="N633" s="194"/>
      <c r="O633" s="66"/>
      <c r="P633" s="66"/>
      <c r="Q633" s="66"/>
      <c r="R633" s="66"/>
      <c r="S633" s="66"/>
      <c r="T633" s="67"/>
      <c r="U633" s="36"/>
      <c r="V633" s="36"/>
      <c r="W633" s="36"/>
      <c r="X633" s="36"/>
      <c r="Y633" s="36"/>
      <c r="Z633" s="36"/>
      <c r="AA633" s="36"/>
      <c r="AB633" s="36"/>
      <c r="AC633" s="36"/>
      <c r="AD633" s="36"/>
      <c r="AE633" s="36"/>
      <c r="AT633" s="19" t="s">
        <v>268</v>
      </c>
      <c r="AU633" s="19" t="s">
        <v>86</v>
      </c>
    </row>
    <row r="634" spans="1:47" s="2" customFormat="1" ht="117">
      <c r="A634" s="36"/>
      <c r="B634" s="37"/>
      <c r="C634" s="38"/>
      <c r="D634" s="190" t="s">
        <v>270</v>
      </c>
      <c r="E634" s="38"/>
      <c r="F634" s="197" t="s">
        <v>957</v>
      </c>
      <c r="G634" s="38"/>
      <c r="H634" s="38"/>
      <c r="I634" s="192"/>
      <c r="J634" s="38"/>
      <c r="K634" s="38"/>
      <c r="L634" s="41"/>
      <c r="M634" s="193"/>
      <c r="N634" s="194"/>
      <c r="O634" s="66"/>
      <c r="P634" s="66"/>
      <c r="Q634" s="66"/>
      <c r="R634" s="66"/>
      <c r="S634" s="66"/>
      <c r="T634" s="67"/>
      <c r="U634" s="36"/>
      <c r="V634" s="36"/>
      <c r="W634" s="36"/>
      <c r="X634" s="36"/>
      <c r="Y634" s="36"/>
      <c r="Z634" s="36"/>
      <c r="AA634" s="36"/>
      <c r="AB634" s="36"/>
      <c r="AC634" s="36"/>
      <c r="AD634" s="36"/>
      <c r="AE634" s="36"/>
      <c r="AT634" s="19" t="s">
        <v>270</v>
      </c>
      <c r="AU634" s="19" t="s">
        <v>86</v>
      </c>
    </row>
    <row r="635" spans="2:51" s="14" customFormat="1" ht="11.25">
      <c r="B635" s="208"/>
      <c r="C635" s="209"/>
      <c r="D635" s="190" t="s">
        <v>272</v>
      </c>
      <c r="E635" s="210" t="s">
        <v>19</v>
      </c>
      <c r="F635" s="211" t="s">
        <v>224</v>
      </c>
      <c r="G635" s="209"/>
      <c r="H635" s="212">
        <v>1</v>
      </c>
      <c r="I635" s="213"/>
      <c r="J635" s="209"/>
      <c r="K635" s="209"/>
      <c r="L635" s="214"/>
      <c r="M635" s="215"/>
      <c r="N635" s="216"/>
      <c r="O635" s="216"/>
      <c r="P635" s="216"/>
      <c r="Q635" s="216"/>
      <c r="R635" s="216"/>
      <c r="S635" s="216"/>
      <c r="T635" s="217"/>
      <c r="AT635" s="218" t="s">
        <v>272</v>
      </c>
      <c r="AU635" s="218" t="s">
        <v>86</v>
      </c>
      <c r="AV635" s="14" t="s">
        <v>86</v>
      </c>
      <c r="AW635" s="14" t="s">
        <v>37</v>
      </c>
      <c r="AX635" s="14" t="s">
        <v>76</v>
      </c>
      <c r="AY635" s="218" t="s">
        <v>259</v>
      </c>
    </row>
    <row r="636" spans="2:51" s="14" customFormat="1" ht="11.25">
      <c r="B636" s="208"/>
      <c r="C636" s="209"/>
      <c r="D636" s="190" t="s">
        <v>272</v>
      </c>
      <c r="E636" s="210" t="s">
        <v>19</v>
      </c>
      <c r="F636" s="211" t="s">
        <v>138</v>
      </c>
      <c r="G636" s="209"/>
      <c r="H636" s="212">
        <v>5</v>
      </c>
      <c r="I636" s="213"/>
      <c r="J636" s="209"/>
      <c r="K636" s="209"/>
      <c r="L636" s="214"/>
      <c r="M636" s="215"/>
      <c r="N636" s="216"/>
      <c r="O636" s="216"/>
      <c r="P636" s="216"/>
      <c r="Q636" s="216"/>
      <c r="R636" s="216"/>
      <c r="S636" s="216"/>
      <c r="T636" s="217"/>
      <c r="AT636" s="218" t="s">
        <v>272</v>
      </c>
      <c r="AU636" s="218" t="s">
        <v>86</v>
      </c>
      <c r="AV636" s="14" t="s">
        <v>86</v>
      </c>
      <c r="AW636" s="14" t="s">
        <v>37</v>
      </c>
      <c r="AX636" s="14" t="s">
        <v>76</v>
      </c>
      <c r="AY636" s="218" t="s">
        <v>259</v>
      </c>
    </row>
    <row r="637" spans="2:51" s="15" customFormat="1" ht="11.25">
      <c r="B637" s="219"/>
      <c r="C637" s="220"/>
      <c r="D637" s="190" t="s">
        <v>272</v>
      </c>
      <c r="E637" s="221" t="s">
        <v>19</v>
      </c>
      <c r="F637" s="222" t="s">
        <v>353</v>
      </c>
      <c r="G637" s="220"/>
      <c r="H637" s="223">
        <v>6</v>
      </c>
      <c r="I637" s="224"/>
      <c r="J637" s="220"/>
      <c r="K637" s="220"/>
      <c r="L637" s="225"/>
      <c r="M637" s="226"/>
      <c r="N637" s="227"/>
      <c r="O637" s="227"/>
      <c r="P637" s="227"/>
      <c r="Q637" s="227"/>
      <c r="R637" s="227"/>
      <c r="S637" s="227"/>
      <c r="T637" s="228"/>
      <c r="AT637" s="229" t="s">
        <v>272</v>
      </c>
      <c r="AU637" s="229" t="s">
        <v>86</v>
      </c>
      <c r="AV637" s="15" t="s">
        <v>137</v>
      </c>
      <c r="AW637" s="15" t="s">
        <v>37</v>
      </c>
      <c r="AX637" s="15" t="s">
        <v>84</v>
      </c>
      <c r="AY637" s="229" t="s">
        <v>259</v>
      </c>
    </row>
    <row r="638" spans="1:65" s="2" customFormat="1" ht="16.5" customHeight="1">
      <c r="A638" s="36"/>
      <c r="B638" s="37"/>
      <c r="C638" s="177" t="s">
        <v>958</v>
      </c>
      <c r="D638" s="177" t="s">
        <v>261</v>
      </c>
      <c r="E638" s="178" t="s">
        <v>959</v>
      </c>
      <c r="F638" s="179" t="s">
        <v>960</v>
      </c>
      <c r="G638" s="180" t="s">
        <v>103</v>
      </c>
      <c r="H638" s="181">
        <v>100</v>
      </c>
      <c r="I638" s="182"/>
      <c r="J638" s="183">
        <f>ROUND(I638*H638,2)</f>
        <v>0</v>
      </c>
      <c r="K638" s="179" t="s">
        <v>19</v>
      </c>
      <c r="L638" s="41"/>
      <c r="M638" s="184" t="s">
        <v>19</v>
      </c>
      <c r="N638" s="185" t="s">
        <v>47</v>
      </c>
      <c r="O638" s="66"/>
      <c r="P638" s="186">
        <f>O638*H638</f>
        <v>0</v>
      </c>
      <c r="Q638" s="186">
        <v>3.3E-05</v>
      </c>
      <c r="R638" s="186">
        <f>Q638*H638</f>
        <v>0.0033000000000000004</v>
      </c>
      <c r="S638" s="186">
        <v>0</v>
      </c>
      <c r="T638" s="187">
        <f>S638*H638</f>
        <v>0</v>
      </c>
      <c r="U638" s="36"/>
      <c r="V638" s="36"/>
      <c r="W638" s="36"/>
      <c r="X638" s="36"/>
      <c r="Y638" s="36"/>
      <c r="Z638" s="36"/>
      <c r="AA638" s="36"/>
      <c r="AB638" s="36"/>
      <c r="AC638" s="36"/>
      <c r="AD638" s="36"/>
      <c r="AE638" s="36"/>
      <c r="AR638" s="188" t="s">
        <v>137</v>
      </c>
      <c r="AT638" s="188" t="s">
        <v>261</v>
      </c>
      <c r="AU638" s="188" t="s">
        <v>86</v>
      </c>
      <c r="AY638" s="19" t="s">
        <v>259</v>
      </c>
      <c r="BE638" s="189">
        <f>IF(N638="základní",J638,0)</f>
        <v>0</v>
      </c>
      <c r="BF638" s="189">
        <f>IF(N638="snížená",J638,0)</f>
        <v>0</v>
      </c>
      <c r="BG638" s="189">
        <f>IF(N638="zákl. přenesená",J638,0)</f>
        <v>0</v>
      </c>
      <c r="BH638" s="189">
        <f>IF(N638="sníž. přenesená",J638,0)</f>
        <v>0</v>
      </c>
      <c r="BI638" s="189">
        <f>IF(N638="nulová",J638,0)</f>
        <v>0</v>
      </c>
      <c r="BJ638" s="19" t="s">
        <v>84</v>
      </c>
      <c r="BK638" s="189">
        <f>ROUND(I638*H638,2)</f>
        <v>0</v>
      </c>
      <c r="BL638" s="19" t="s">
        <v>137</v>
      </c>
      <c r="BM638" s="188" t="s">
        <v>961</v>
      </c>
    </row>
    <row r="639" spans="1:47" s="2" customFormat="1" ht="68.25">
      <c r="A639" s="36"/>
      <c r="B639" s="37"/>
      <c r="C639" s="38"/>
      <c r="D639" s="190" t="s">
        <v>266</v>
      </c>
      <c r="E639" s="38"/>
      <c r="F639" s="191" t="s">
        <v>962</v>
      </c>
      <c r="G639" s="38"/>
      <c r="H639" s="38"/>
      <c r="I639" s="192"/>
      <c r="J639" s="38"/>
      <c r="K639" s="38"/>
      <c r="L639" s="41"/>
      <c r="M639" s="193"/>
      <c r="N639" s="194"/>
      <c r="O639" s="66"/>
      <c r="P639" s="66"/>
      <c r="Q639" s="66"/>
      <c r="R639" s="66"/>
      <c r="S639" s="66"/>
      <c r="T639" s="67"/>
      <c r="U639" s="36"/>
      <c r="V639" s="36"/>
      <c r="W639" s="36"/>
      <c r="X639" s="36"/>
      <c r="Y639" s="36"/>
      <c r="Z639" s="36"/>
      <c r="AA639" s="36"/>
      <c r="AB639" s="36"/>
      <c r="AC639" s="36"/>
      <c r="AD639" s="36"/>
      <c r="AE639" s="36"/>
      <c r="AT639" s="19" t="s">
        <v>266</v>
      </c>
      <c r="AU639" s="19" t="s">
        <v>86</v>
      </c>
    </row>
    <row r="640" spans="1:65" s="2" customFormat="1" ht="16.5" customHeight="1">
      <c r="A640" s="36"/>
      <c r="B640" s="37"/>
      <c r="C640" s="177" t="s">
        <v>963</v>
      </c>
      <c r="D640" s="177" t="s">
        <v>261</v>
      </c>
      <c r="E640" s="178" t="s">
        <v>964</v>
      </c>
      <c r="F640" s="179" t="s">
        <v>965</v>
      </c>
      <c r="G640" s="180" t="s">
        <v>114</v>
      </c>
      <c r="H640" s="181">
        <v>1</v>
      </c>
      <c r="I640" s="182"/>
      <c r="J640" s="183">
        <f>ROUND(I640*H640,2)</f>
        <v>0</v>
      </c>
      <c r="K640" s="179" t="s">
        <v>264</v>
      </c>
      <c r="L640" s="41"/>
      <c r="M640" s="184" t="s">
        <v>19</v>
      </c>
      <c r="N640" s="185" t="s">
        <v>47</v>
      </c>
      <c r="O640" s="66"/>
      <c r="P640" s="186">
        <f>O640*H640</f>
        <v>0</v>
      </c>
      <c r="Q640" s="186">
        <v>0.00208</v>
      </c>
      <c r="R640" s="186">
        <f>Q640*H640</f>
        <v>0.00208</v>
      </c>
      <c r="S640" s="186">
        <v>0</v>
      </c>
      <c r="T640" s="187">
        <f>S640*H640</f>
        <v>0</v>
      </c>
      <c r="U640" s="36"/>
      <c r="V640" s="36"/>
      <c r="W640" s="36"/>
      <c r="X640" s="36"/>
      <c r="Y640" s="36"/>
      <c r="Z640" s="36"/>
      <c r="AA640" s="36"/>
      <c r="AB640" s="36"/>
      <c r="AC640" s="36"/>
      <c r="AD640" s="36"/>
      <c r="AE640" s="36"/>
      <c r="AR640" s="188" t="s">
        <v>137</v>
      </c>
      <c r="AT640" s="188" t="s">
        <v>261</v>
      </c>
      <c r="AU640" s="188" t="s">
        <v>86</v>
      </c>
      <c r="AY640" s="19" t="s">
        <v>259</v>
      </c>
      <c r="BE640" s="189">
        <f>IF(N640="základní",J640,0)</f>
        <v>0</v>
      </c>
      <c r="BF640" s="189">
        <f>IF(N640="snížená",J640,0)</f>
        <v>0</v>
      </c>
      <c r="BG640" s="189">
        <f>IF(N640="zákl. přenesená",J640,0)</f>
        <v>0</v>
      </c>
      <c r="BH640" s="189">
        <f>IF(N640="sníž. přenesená",J640,0)</f>
        <v>0</v>
      </c>
      <c r="BI640" s="189">
        <f>IF(N640="nulová",J640,0)</f>
        <v>0</v>
      </c>
      <c r="BJ640" s="19" t="s">
        <v>84</v>
      </c>
      <c r="BK640" s="189">
        <f>ROUND(I640*H640,2)</f>
        <v>0</v>
      </c>
      <c r="BL640" s="19" t="s">
        <v>137</v>
      </c>
      <c r="BM640" s="188" t="s">
        <v>966</v>
      </c>
    </row>
    <row r="641" spans="1:47" s="2" customFormat="1" ht="11.25">
      <c r="A641" s="36"/>
      <c r="B641" s="37"/>
      <c r="C641" s="38"/>
      <c r="D641" s="190" t="s">
        <v>266</v>
      </c>
      <c r="E641" s="38"/>
      <c r="F641" s="191" t="s">
        <v>967</v>
      </c>
      <c r="G641" s="38"/>
      <c r="H641" s="38"/>
      <c r="I641" s="192"/>
      <c r="J641" s="38"/>
      <c r="K641" s="38"/>
      <c r="L641" s="41"/>
      <c r="M641" s="193"/>
      <c r="N641" s="194"/>
      <c r="O641" s="66"/>
      <c r="P641" s="66"/>
      <c r="Q641" s="66"/>
      <c r="R641" s="66"/>
      <c r="S641" s="66"/>
      <c r="T641" s="67"/>
      <c r="U641" s="36"/>
      <c r="V641" s="36"/>
      <c r="W641" s="36"/>
      <c r="X641" s="36"/>
      <c r="Y641" s="36"/>
      <c r="Z641" s="36"/>
      <c r="AA641" s="36"/>
      <c r="AB641" s="36"/>
      <c r="AC641" s="36"/>
      <c r="AD641" s="36"/>
      <c r="AE641" s="36"/>
      <c r="AT641" s="19" t="s">
        <v>266</v>
      </c>
      <c r="AU641" s="19" t="s">
        <v>86</v>
      </c>
    </row>
    <row r="642" spans="1:47" s="2" customFormat="1" ht="11.25">
      <c r="A642" s="36"/>
      <c r="B642" s="37"/>
      <c r="C642" s="38"/>
      <c r="D642" s="195" t="s">
        <v>268</v>
      </c>
      <c r="E642" s="38"/>
      <c r="F642" s="196" t="s">
        <v>968</v>
      </c>
      <c r="G642" s="38"/>
      <c r="H642" s="38"/>
      <c r="I642" s="192"/>
      <c r="J642" s="38"/>
      <c r="K642" s="38"/>
      <c r="L642" s="41"/>
      <c r="M642" s="193"/>
      <c r="N642" s="194"/>
      <c r="O642" s="66"/>
      <c r="P642" s="66"/>
      <c r="Q642" s="66"/>
      <c r="R642" s="66"/>
      <c r="S642" s="66"/>
      <c r="T642" s="67"/>
      <c r="U642" s="36"/>
      <c r="V642" s="36"/>
      <c r="W642" s="36"/>
      <c r="X642" s="36"/>
      <c r="Y642" s="36"/>
      <c r="Z642" s="36"/>
      <c r="AA642" s="36"/>
      <c r="AB642" s="36"/>
      <c r="AC642" s="36"/>
      <c r="AD642" s="36"/>
      <c r="AE642" s="36"/>
      <c r="AT642" s="19" t="s">
        <v>268</v>
      </c>
      <c r="AU642" s="19" t="s">
        <v>86</v>
      </c>
    </row>
    <row r="643" spans="1:47" s="2" customFormat="1" ht="107.25">
      <c r="A643" s="36"/>
      <c r="B643" s="37"/>
      <c r="C643" s="38"/>
      <c r="D643" s="190" t="s">
        <v>270</v>
      </c>
      <c r="E643" s="38"/>
      <c r="F643" s="197" t="s">
        <v>969</v>
      </c>
      <c r="G643" s="38"/>
      <c r="H643" s="38"/>
      <c r="I643" s="192"/>
      <c r="J643" s="38"/>
      <c r="K643" s="38"/>
      <c r="L643" s="41"/>
      <c r="M643" s="193"/>
      <c r="N643" s="194"/>
      <c r="O643" s="66"/>
      <c r="P643" s="66"/>
      <c r="Q643" s="66"/>
      <c r="R643" s="66"/>
      <c r="S643" s="66"/>
      <c r="T643" s="67"/>
      <c r="U643" s="36"/>
      <c r="V643" s="36"/>
      <c r="W643" s="36"/>
      <c r="X643" s="36"/>
      <c r="Y643" s="36"/>
      <c r="Z643" s="36"/>
      <c r="AA643" s="36"/>
      <c r="AB643" s="36"/>
      <c r="AC643" s="36"/>
      <c r="AD643" s="36"/>
      <c r="AE643" s="36"/>
      <c r="AT643" s="19" t="s">
        <v>270</v>
      </c>
      <c r="AU643" s="19" t="s">
        <v>86</v>
      </c>
    </row>
    <row r="644" spans="2:51" s="14" customFormat="1" ht="11.25">
      <c r="B644" s="208"/>
      <c r="C644" s="209"/>
      <c r="D644" s="190" t="s">
        <v>272</v>
      </c>
      <c r="E644" s="210" t="s">
        <v>19</v>
      </c>
      <c r="F644" s="211" t="s">
        <v>224</v>
      </c>
      <c r="G644" s="209"/>
      <c r="H644" s="212">
        <v>1</v>
      </c>
      <c r="I644" s="213"/>
      <c r="J644" s="209"/>
      <c r="K644" s="209"/>
      <c r="L644" s="214"/>
      <c r="M644" s="215"/>
      <c r="N644" s="216"/>
      <c r="O644" s="216"/>
      <c r="P644" s="216"/>
      <c r="Q644" s="216"/>
      <c r="R644" s="216"/>
      <c r="S644" s="216"/>
      <c r="T644" s="217"/>
      <c r="AT644" s="218" t="s">
        <v>272</v>
      </c>
      <c r="AU644" s="218" t="s">
        <v>86</v>
      </c>
      <c r="AV644" s="14" t="s">
        <v>86</v>
      </c>
      <c r="AW644" s="14" t="s">
        <v>37</v>
      </c>
      <c r="AX644" s="14" t="s">
        <v>84</v>
      </c>
      <c r="AY644" s="218" t="s">
        <v>259</v>
      </c>
    </row>
    <row r="645" spans="1:65" s="2" customFormat="1" ht="16.5" customHeight="1">
      <c r="A645" s="36"/>
      <c r="B645" s="37"/>
      <c r="C645" s="241" t="s">
        <v>970</v>
      </c>
      <c r="D645" s="241" t="s">
        <v>751</v>
      </c>
      <c r="E645" s="242" t="s">
        <v>971</v>
      </c>
      <c r="F645" s="243" t="s">
        <v>972</v>
      </c>
      <c r="G645" s="244" t="s">
        <v>152</v>
      </c>
      <c r="H645" s="245">
        <v>0.5</v>
      </c>
      <c r="I645" s="246"/>
      <c r="J645" s="247">
        <f>ROUND(I645*H645,2)</f>
        <v>0</v>
      </c>
      <c r="K645" s="243" t="s">
        <v>264</v>
      </c>
      <c r="L645" s="248"/>
      <c r="M645" s="249" t="s">
        <v>19</v>
      </c>
      <c r="N645" s="250" t="s">
        <v>47</v>
      </c>
      <c r="O645" s="66"/>
      <c r="P645" s="186">
        <f>O645*H645</f>
        <v>0</v>
      </c>
      <c r="Q645" s="186">
        <v>0.0014</v>
      </c>
      <c r="R645" s="186">
        <f>Q645*H645</f>
        <v>0.0007</v>
      </c>
      <c r="S645" s="186">
        <v>0</v>
      </c>
      <c r="T645" s="187">
        <f>S645*H645</f>
        <v>0</v>
      </c>
      <c r="U645" s="36"/>
      <c r="V645" s="36"/>
      <c r="W645" s="36"/>
      <c r="X645" s="36"/>
      <c r="Y645" s="36"/>
      <c r="Z645" s="36"/>
      <c r="AA645" s="36"/>
      <c r="AB645" s="36"/>
      <c r="AC645" s="36"/>
      <c r="AD645" s="36"/>
      <c r="AE645" s="36"/>
      <c r="AR645" s="188" t="s">
        <v>126</v>
      </c>
      <c r="AT645" s="188" t="s">
        <v>751</v>
      </c>
      <c r="AU645" s="188" t="s">
        <v>86</v>
      </c>
      <c r="AY645" s="19" t="s">
        <v>259</v>
      </c>
      <c r="BE645" s="189">
        <f>IF(N645="základní",J645,0)</f>
        <v>0</v>
      </c>
      <c r="BF645" s="189">
        <f>IF(N645="snížená",J645,0)</f>
        <v>0</v>
      </c>
      <c r="BG645" s="189">
        <f>IF(N645="zákl. přenesená",J645,0)</f>
        <v>0</v>
      </c>
      <c r="BH645" s="189">
        <f>IF(N645="sníž. přenesená",J645,0)</f>
        <v>0</v>
      </c>
      <c r="BI645" s="189">
        <f>IF(N645="nulová",J645,0)</f>
        <v>0</v>
      </c>
      <c r="BJ645" s="19" t="s">
        <v>84</v>
      </c>
      <c r="BK645" s="189">
        <f>ROUND(I645*H645,2)</f>
        <v>0</v>
      </c>
      <c r="BL645" s="19" t="s">
        <v>137</v>
      </c>
      <c r="BM645" s="188" t="s">
        <v>973</v>
      </c>
    </row>
    <row r="646" spans="1:47" s="2" customFormat="1" ht="11.25">
      <c r="A646" s="36"/>
      <c r="B646" s="37"/>
      <c r="C646" s="38"/>
      <c r="D646" s="190" t="s">
        <v>266</v>
      </c>
      <c r="E646" s="38"/>
      <c r="F646" s="191" t="s">
        <v>972</v>
      </c>
      <c r="G646" s="38"/>
      <c r="H646" s="38"/>
      <c r="I646" s="192"/>
      <c r="J646" s="38"/>
      <c r="K646" s="38"/>
      <c r="L646" s="41"/>
      <c r="M646" s="193"/>
      <c r="N646" s="194"/>
      <c r="O646" s="66"/>
      <c r="P646" s="66"/>
      <c r="Q646" s="66"/>
      <c r="R646" s="66"/>
      <c r="S646" s="66"/>
      <c r="T646" s="67"/>
      <c r="U646" s="36"/>
      <c r="V646" s="36"/>
      <c r="W646" s="36"/>
      <c r="X646" s="36"/>
      <c r="Y646" s="36"/>
      <c r="Z646" s="36"/>
      <c r="AA646" s="36"/>
      <c r="AB646" s="36"/>
      <c r="AC646" s="36"/>
      <c r="AD646" s="36"/>
      <c r="AE646" s="36"/>
      <c r="AT646" s="19" t="s">
        <v>266</v>
      </c>
      <c r="AU646" s="19" t="s">
        <v>86</v>
      </c>
    </row>
    <row r="647" spans="1:47" s="2" customFormat="1" ht="11.25">
      <c r="A647" s="36"/>
      <c r="B647" s="37"/>
      <c r="C647" s="38"/>
      <c r="D647" s="195" t="s">
        <v>268</v>
      </c>
      <c r="E647" s="38"/>
      <c r="F647" s="196" t="s">
        <v>974</v>
      </c>
      <c r="G647" s="38"/>
      <c r="H647" s="38"/>
      <c r="I647" s="192"/>
      <c r="J647" s="38"/>
      <c r="K647" s="38"/>
      <c r="L647" s="41"/>
      <c r="M647" s="193"/>
      <c r="N647" s="194"/>
      <c r="O647" s="66"/>
      <c r="P647" s="66"/>
      <c r="Q647" s="66"/>
      <c r="R647" s="66"/>
      <c r="S647" s="66"/>
      <c r="T647" s="67"/>
      <c r="U647" s="36"/>
      <c r="V647" s="36"/>
      <c r="W647" s="36"/>
      <c r="X647" s="36"/>
      <c r="Y647" s="36"/>
      <c r="Z647" s="36"/>
      <c r="AA647" s="36"/>
      <c r="AB647" s="36"/>
      <c r="AC647" s="36"/>
      <c r="AD647" s="36"/>
      <c r="AE647" s="36"/>
      <c r="AT647" s="19" t="s">
        <v>268</v>
      </c>
      <c r="AU647" s="19" t="s">
        <v>86</v>
      </c>
    </row>
    <row r="648" spans="2:51" s="14" customFormat="1" ht="11.25">
      <c r="B648" s="208"/>
      <c r="C648" s="209"/>
      <c r="D648" s="190" t="s">
        <v>272</v>
      </c>
      <c r="E648" s="210" t="s">
        <v>19</v>
      </c>
      <c r="F648" s="211" t="s">
        <v>975</v>
      </c>
      <c r="G648" s="209"/>
      <c r="H648" s="212">
        <v>0.5</v>
      </c>
      <c r="I648" s="213"/>
      <c r="J648" s="209"/>
      <c r="K648" s="209"/>
      <c r="L648" s="214"/>
      <c r="M648" s="215"/>
      <c r="N648" s="216"/>
      <c r="O648" s="216"/>
      <c r="P648" s="216"/>
      <c r="Q648" s="216"/>
      <c r="R648" s="216"/>
      <c r="S648" s="216"/>
      <c r="T648" s="217"/>
      <c r="AT648" s="218" t="s">
        <v>272</v>
      </c>
      <c r="AU648" s="218" t="s">
        <v>86</v>
      </c>
      <c r="AV648" s="14" t="s">
        <v>86</v>
      </c>
      <c r="AW648" s="14" t="s">
        <v>37</v>
      </c>
      <c r="AX648" s="14" t="s">
        <v>84</v>
      </c>
      <c r="AY648" s="218" t="s">
        <v>259</v>
      </c>
    </row>
    <row r="649" spans="1:65" s="2" customFormat="1" ht="16.5" customHeight="1">
      <c r="A649" s="36"/>
      <c r="B649" s="37"/>
      <c r="C649" s="177" t="s">
        <v>976</v>
      </c>
      <c r="D649" s="177" t="s">
        <v>261</v>
      </c>
      <c r="E649" s="178" t="s">
        <v>977</v>
      </c>
      <c r="F649" s="179" t="s">
        <v>978</v>
      </c>
      <c r="G649" s="180" t="s">
        <v>114</v>
      </c>
      <c r="H649" s="181">
        <v>5</v>
      </c>
      <c r="I649" s="182"/>
      <c r="J649" s="183">
        <f>ROUND(I649*H649,2)</f>
        <v>0</v>
      </c>
      <c r="K649" s="179" t="s">
        <v>264</v>
      </c>
      <c r="L649" s="41"/>
      <c r="M649" s="184" t="s">
        <v>19</v>
      </c>
      <c r="N649" s="185" t="s">
        <v>47</v>
      </c>
      <c r="O649" s="66"/>
      <c r="P649" s="186">
        <f>O649*H649</f>
        <v>0</v>
      </c>
      <c r="Q649" s="186">
        <v>0.07046</v>
      </c>
      <c r="R649" s="186">
        <f>Q649*H649</f>
        <v>0.35229999999999995</v>
      </c>
      <c r="S649" s="186">
        <v>0</v>
      </c>
      <c r="T649" s="187">
        <f>S649*H649</f>
        <v>0</v>
      </c>
      <c r="U649" s="36"/>
      <c r="V649" s="36"/>
      <c r="W649" s="36"/>
      <c r="X649" s="36"/>
      <c r="Y649" s="36"/>
      <c r="Z649" s="36"/>
      <c r="AA649" s="36"/>
      <c r="AB649" s="36"/>
      <c r="AC649" s="36"/>
      <c r="AD649" s="36"/>
      <c r="AE649" s="36"/>
      <c r="AR649" s="188" t="s">
        <v>137</v>
      </c>
      <c r="AT649" s="188" t="s">
        <v>261</v>
      </c>
      <c r="AU649" s="188" t="s">
        <v>86</v>
      </c>
      <c r="AY649" s="19" t="s">
        <v>259</v>
      </c>
      <c r="BE649" s="189">
        <f>IF(N649="základní",J649,0)</f>
        <v>0</v>
      </c>
      <c r="BF649" s="189">
        <f>IF(N649="snížená",J649,0)</f>
        <v>0</v>
      </c>
      <c r="BG649" s="189">
        <f>IF(N649="zákl. přenesená",J649,0)</f>
        <v>0</v>
      </c>
      <c r="BH649" s="189">
        <f>IF(N649="sníž. přenesená",J649,0)</f>
        <v>0</v>
      </c>
      <c r="BI649" s="189">
        <f>IF(N649="nulová",J649,0)</f>
        <v>0</v>
      </c>
      <c r="BJ649" s="19" t="s">
        <v>84</v>
      </c>
      <c r="BK649" s="189">
        <f>ROUND(I649*H649,2)</f>
        <v>0</v>
      </c>
      <c r="BL649" s="19" t="s">
        <v>137</v>
      </c>
      <c r="BM649" s="188" t="s">
        <v>979</v>
      </c>
    </row>
    <row r="650" spans="1:47" s="2" customFormat="1" ht="19.5">
      <c r="A650" s="36"/>
      <c r="B650" s="37"/>
      <c r="C650" s="38"/>
      <c r="D650" s="190" t="s">
        <v>266</v>
      </c>
      <c r="E650" s="38"/>
      <c r="F650" s="191" t="s">
        <v>980</v>
      </c>
      <c r="G650" s="38"/>
      <c r="H650" s="38"/>
      <c r="I650" s="192"/>
      <c r="J650" s="38"/>
      <c r="K650" s="38"/>
      <c r="L650" s="41"/>
      <c r="M650" s="193"/>
      <c r="N650" s="194"/>
      <c r="O650" s="66"/>
      <c r="P650" s="66"/>
      <c r="Q650" s="66"/>
      <c r="R650" s="66"/>
      <c r="S650" s="66"/>
      <c r="T650" s="67"/>
      <c r="U650" s="36"/>
      <c r="V650" s="36"/>
      <c r="W650" s="36"/>
      <c r="X650" s="36"/>
      <c r="Y650" s="36"/>
      <c r="Z650" s="36"/>
      <c r="AA650" s="36"/>
      <c r="AB650" s="36"/>
      <c r="AC650" s="36"/>
      <c r="AD650" s="36"/>
      <c r="AE650" s="36"/>
      <c r="AT650" s="19" t="s">
        <v>266</v>
      </c>
      <c r="AU650" s="19" t="s">
        <v>86</v>
      </c>
    </row>
    <row r="651" spans="1:47" s="2" customFormat="1" ht="11.25">
      <c r="A651" s="36"/>
      <c r="B651" s="37"/>
      <c r="C651" s="38"/>
      <c r="D651" s="195" t="s">
        <v>268</v>
      </c>
      <c r="E651" s="38"/>
      <c r="F651" s="196" t="s">
        <v>981</v>
      </c>
      <c r="G651" s="38"/>
      <c r="H651" s="38"/>
      <c r="I651" s="192"/>
      <c r="J651" s="38"/>
      <c r="K651" s="38"/>
      <c r="L651" s="41"/>
      <c r="M651" s="193"/>
      <c r="N651" s="194"/>
      <c r="O651" s="66"/>
      <c r="P651" s="66"/>
      <c r="Q651" s="66"/>
      <c r="R651" s="66"/>
      <c r="S651" s="66"/>
      <c r="T651" s="67"/>
      <c r="U651" s="36"/>
      <c r="V651" s="36"/>
      <c r="W651" s="36"/>
      <c r="X651" s="36"/>
      <c r="Y651" s="36"/>
      <c r="Z651" s="36"/>
      <c r="AA651" s="36"/>
      <c r="AB651" s="36"/>
      <c r="AC651" s="36"/>
      <c r="AD651" s="36"/>
      <c r="AE651" s="36"/>
      <c r="AT651" s="19" t="s">
        <v>268</v>
      </c>
      <c r="AU651" s="19" t="s">
        <v>86</v>
      </c>
    </row>
    <row r="652" spans="1:47" s="2" customFormat="1" ht="39">
      <c r="A652" s="36"/>
      <c r="B652" s="37"/>
      <c r="C652" s="38"/>
      <c r="D652" s="190" t="s">
        <v>342</v>
      </c>
      <c r="E652" s="38"/>
      <c r="F652" s="197" t="s">
        <v>982</v>
      </c>
      <c r="G652" s="38"/>
      <c r="H652" s="38"/>
      <c r="I652" s="192"/>
      <c r="J652" s="38"/>
      <c r="K652" s="38"/>
      <c r="L652" s="41"/>
      <c r="M652" s="193"/>
      <c r="N652" s="194"/>
      <c r="O652" s="66"/>
      <c r="P652" s="66"/>
      <c r="Q652" s="66"/>
      <c r="R652" s="66"/>
      <c r="S652" s="66"/>
      <c r="T652" s="67"/>
      <c r="U652" s="36"/>
      <c r="V652" s="36"/>
      <c r="W652" s="36"/>
      <c r="X652" s="36"/>
      <c r="Y652" s="36"/>
      <c r="Z652" s="36"/>
      <c r="AA652" s="36"/>
      <c r="AB652" s="36"/>
      <c r="AC652" s="36"/>
      <c r="AD652" s="36"/>
      <c r="AE652" s="36"/>
      <c r="AT652" s="19" t="s">
        <v>342</v>
      </c>
      <c r="AU652" s="19" t="s">
        <v>86</v>
      </c>
    </row>
    <row r="653" spans="2:51" s="13" customFormat="1" ht="11.25">
      <c r="B653" s="198"/>
      <c r="C653" s="199"/>
      <c r="D653" s="190" t="s">
        <v>272</v>
      </c>
      <c r="E653" s="200" t="s">
        <v>19</v>
      </c>
      <c r="F653" s="201" t="s">
        <v>344</v>
      </c>
      <c r="G653" s="199"/>
      <c r="H653" s="200" t="s">
        <v>19</v>
      </c>
      <c r="I653" s="202"/>
      <c r="J653" s="199"/>
      <c r="K653" s="199"/>
      <c r="L653" s="203"/>
      <c r="M653" s="204"/>
      <c r="N653" s="205"/>
      <c r="O653" s="205"/>
      <c r="P653" s="205"/>
      <c r="Q653" s="205"/>
      <c r="R653" s="205"/>
      <c r="S653" s="205"/>
      <c r="T653" s="206"/>
      <c r="AT653" s="207" t="s">
        <v>272</v>
      </c>
      <c r="AU653" s="207" t="s">
        <v>86</v>
      </c>
      <c r="AV653" s="13" t="s">
        <v>84</v>
      </c>
      <c r="AW653" s="13" t="s">
        <v>37</v>
      </c>
      <c r="AX653" s="13" t="s">
        <v>76</v>
      </c>
      <c r="AY653" s="207" t="s">
        <v>259</v>
      </c>
    </row>
    <row r="654" spans="2:51" s="14" customFormat="1" ht="11.25">
      <c r="B654" s="208"/>
      <c r="C654" s="209"/>
      <c r="D654" s="190" t="s">
        <v>272</v>
      </c>
      <c r="E654" s="210" t="s">
        <v>19</v>
      </c>
      <c r="F654" s="211" t="s">
        <v>345</v>
      </c>
      <c r="G654" s="209"/>
      <c r="H654" s="212">
        <v>5</v>
      </c>
      <c r="I654" s="213"/>
      <c r="J654" s="209"/>
      <c r="K654" s="209"/>
      <c r="L654" s="214"/>
      <c r="M654" s="215"/>
      <c r="N654" s="216"/>
      <c r="O654" s="216"/>
      <c r="P654" s="216"/>
      <c r="Q654" s="216"/>
      <c r="R654" s="216"/>
      <c r="S654" s="216"/>
      <c r="T654" s="217"/>
      <c r="AT654" s="218" t="s">
        <v>272</v>
      </c>
      <c r="AU654" s="218" t="s">
        <v>86</v>
      </c>
      <c r="AV654" s="14" t="s">
        <v>86</v>
      </c>
      <c r="AW654" s="14" t="s">
        <v>37</v>
      </c>
      <c r="AX654" s="14" t="s">
        <v>84</v>
      </c>
      <c r="AY654" s="218" t="s">
        <v>259</v>
      </c>
    </row>
    <row r="655" spans="1:65" s="2" customFormat="1" ht="16.5" customHeight="1">
      <c r="A655" s="36"/>
      <c r="B655" s="37"/>
      <c r="C655" s="177" t="s">
        <v>983</v>
      </c>
      <c r="D655" s="177" t="s">
        <v>261</v>
      </c>
      <c r="E655" s="178" t="s">
        <v>984</v>
      </c>
      <c r="F655" s="179" t="s">
        <v>985</v>
      </c>
      <c r="G655" s="180" t="s">
        <v>103</v>
      </c>
      <c r="H655" s="181">
        <v>5</v>
      </c>
      <c r="I655" s="182"/>
      <c r="J655" s="183">
        <f>ROUND(I655*H655,2)</f>
        <v>0</v>
      </c>
      <c r="K655" s="179" t="s">
        <v>264</v>
      </c>
      <c r="L655" s="41"/>
      <c r="M655" s="184" t="s">
        <v>19</v>
      </c>
      <c r="N655" s="185" t="s">
        <v>47</v>
      </c>
      <c r="O655" s="66"/>
      <c r="P655" s="186">
        <f>O655*H655</f>
        <v>0</v>
      </c>
      <c r="Q655" s="186">
        <v>0</v>
      </c>
      <c r="R655" s="186">
        <f>Q655*H655</f>
        <v>0</v>
      </c>
      <c r="S655" s="186">
        <v>0</v>
      </c>
      <c r="T655" s="187">
        <f>S655*H655</f>
        <v>0</v>
      </c>
      <c r="U655" s="36"/>
      <c r="V655" s="36"/>
      <c r="W655" s="36"/>
      <c r="X655" s="36"/>
      <c r="Y655" s="36"/>
      <c r="Z655" s="36"/>
      <c r="AA655" s="36"/>
      <c r="AB655" s="36"/>
      <c r="AC655" s="36"/>
      <c r="AD655" s="36"/>
      <c r="AE655" s="36"/>
      <c r="AR655" s="188" t="s">
        <v>137</v>
      </c>
      <c r="AT655" s="188" t="s">
        <v>261</v>
      </c>
      <c r="AU655" s="188" t="s">
        <v>86</v>
      </c>
      <c r="AY655" s="19" t="s">
        <v>259</v>
      </c>
      <c r="BE655" s="189">
        <f>IF(N655="základní",J655,0)</f>
        <v>0</v>
      </c>
      <c r="BF655" s="189">
        <f>IF(N655="snížená",J655,0)</f>
        <v>0</v>
      </c>
      <c r="BG655" s="189">
        <f>IF(N655="zákl. přenesená",J655,0)</f>
        <v>0</v>
      </c>
      <c r="BH655" s="189">
        <f>IF(N655="sníž. přenesená",J655,0)</f>
        <v>0</v>
      </c>
      <c r="BI655" s="189">
        <f>IF(N655="nulová",J655,0)</f>
        <v>0</v>
      </c>
      <c r="BJ655" s="19" t="s">
        <v>84</v>
      </c>
      <c r="BK655" s="189">
        <f>ROUND(I655*H655,2)</f>
        <v>0</v>
      </c>
      <c r="BL655" s="19" t="s">
        <v>137</v>
      </c>
      <c r="BM655" s="188" t="s">
        <v>986</v>
      </c>
    </row>
    <row r="656" spans="1:47" s="2" customFormat="1" ht="11.25">
      <c r="A656" s="36"/>
      <c r="B656" s="37"/>
      <c r="C656" s="38"/>
      <c r="D656" s="190" t="s">
        <v>266</v>
      </c>
      <c r="E656" s="38"/>
      <c r="F656" s="191" t="s">
        <v>987</v>
      </c>
      <c r="G656" s="38"/>
      <c r="H656" s="38"/>
      <c r="I656" s="192"/>
      <c r="J656" s="38"/>
      <c r="K656" s="38"/>
      <c r="L656" s="41"/>
      <c r="M656" s="193"/>
      <c r="N656" s="194"/>
      <c r="O656" s="66"/>
      <c r="P656" s="66"/>
      <c r="Q656" s="66"/>
      <c r="R656" s="66"/>
      <c r="S656" s="66"/>
      <c r="T656" s="67"/>
      <c r="U656" s="36"/>
      <c r="V656" s="36"/>
      <c r="W656" s="36"/>
      <c r="X656" s="36"/>
      <c r="Y656" s="36"/>
      <c r="Z656" s="36"/>
      <c r="AA656" s="36"/>
      <c r="AB656" s="36"/>
      <c r="AC656" s="36"/>
      <c r="AD656" s="36"/>
      <c r="AE656" s="36"/>
      <c r="AT656" s="19" t="s">
        <v>266</v>
      </c>
      <c r="AU656" s="19" t="s">
        <v>86</v>
      </c>
    </row>
    <row r="657" spans="1:47" s="2" customFormat="1" ht="11.25">
      <c r="A657" s="36"/>
      <c r="B657" s="37"/>
      <c r="C657" s="38"/>
      <c r="D657" s="195" t="s">
        <v>268</v>
      </c>
      <c r="E657" s="38"/>
      <c r="F657" s="196" t="s">
        <v>988</v>
      </c>
      <c r="G657" s="38"/>
      <c r="H657" s="38"/>
      <c r="I657" s="192"/>
      <c r="J657" s="38"/>
      <c r="K657" s="38"/>
      <c r="L657" s="41"/>
      <c r="M657" s="193"/>
      <c r="N657" s="194"/>
      <c r="O657" s="66"/>
      <c r="P657" s="66"/>
      <c r="Q657" s="66"/>
      <c r="R657" s="66"/>
      <c r="S657" s="66"/>
      <c r="T657" s="67"/>
      <c r="U657" s="36"/>
      <c r="V657" s="36"/>
      <c r="W657" s="36"/>
      <c r="X657" s="36"/>
      <c r="Y657" s="36"/>
      <c r="Z657" s="36"/>
      <c r="AA657" s="36"/>
      <c r="AB657" s="36"/>
      <c r="AC657" s="36"/>
      <c r="AD657" s="36"/>
      <c r="AE657" s="36"/>
      <c r="AT657" s="19" t="s">
        <v>268</v>
      </c>
      <c r="AU657" s="19" t="s">
        <v>86</v>
      </c>
    </row>
    <row r="658" spans="1:47" s="2" customFormat="1" ht="78">
      <c r="A658" s="36"/>
      <c r="B658" s="37"/>
      <c r="C658" s="38"/>
      <c r="D658" s="190" t="s">
        <v>270</v>
      </c>
      <c r="E658" s="38"/>
      <c r="F658" s="197" t="s">
        <v>989</v>
      </c>
      <c r="G658" s="38"/>
      <c r="H658" s="38"/>
      <c r="I658" s="192"/>
      <c r="J658" s="38"/>
      <c r="K658" s="38"/>
      <c r="L658" s="41"/>
      <c r="M658" s="193"/>
      <c r="N658" s="194"/>
      <c r="O658" s="66"/>
      <c r="P658" s="66"/>
      <c r="Q658" s="66"/>
      <c r="R658" s="66"/>
      <c r="S658" s="66"/>
      <c r="T658" s="67"/>
      <c r="U658" s="36"/>
      <c r="V658" s="36"/>
      <c r="W658" s="36"/>
      <c r="X658" s="36"/>
      <c r="Y658" s="36"/>
      <c r="Z658" s="36"/>
      <c r="AA658" s="36"/>
      <c r="AB658" s="36"/>
      <c r="AC658" s="36"/>
      <c r="AD658" s="36"/>
      <c r="AE658" s="36"/>
      <c r="AT658" s="19" t="s">
        <v>270</v>
      </c>
      <c r="AU658" s="19" t="s">
        <v>86</v>
      </c>
    </row>
    <row r="659" spans="2:51" s="14" customFormat="1" ht="11.25">
      <c r="B659" s="208"/>
      <c r="C659" s="209"/>
      <c r="D659" s="190" t="s">
        <v>272</v>
      </c>
      <c r="E659" s="210" t="s">
        <v>140</v>
      </c>
      <c r="F659" s="211" t="s">
        <v>990</v>
      </c>
      <c r="G659" s="209"/>
      <c r="H659" s="212">
        <v>5</v>
      </c>
      <c r="I659" s="213"/>
      <c r="J659" s="209"/>
      <c r="K659" s="209"/>
      <c r="L659" s="214"/>
      <c r="M659" s="215"/>
      <c r="N659" s="216"/>
      <c r="O659" s="216"/>
      <c r="P659" s="216"/>
      <c r="Q659" s="216"/>
      <c r="R659" s="216"/>
      <c r="S659" s="216"/>
      <c r="T659" s="217"/>
      <c r="AT659" s="218" t="s">
        <v>272</v>
      </c>
      <c r="AU659" s="218" t="s">
        <v>86</v>
      </c>
      <c r="AV659" s="14" t="s">
        <v>86</v>
      </c>
      <c r="AW659" s="14" t="s">
        <v>37</v>
      </c>
      <c r="AX659" s="14" t="s">
        <v>84</v>
      </c>
      <c r="AY659" s="218" t="s">
        <v>259</v>
      </c>
    </row>
    <row r="660" spans="1:65" s="2" customFormat="1" ht="16.5" customHeight="1">
      <c r="A660" s="36"/>
      <c r="B660" s="37"/>
      <c r="C660" s="241" t="s">
        <v>991</v>
      </c>
      <c r="D660" s="241" t="s">
        <v>751</v>
      </c>
      <c r="E660" s="242" t="s">
        <v>992</v>
      </c>
      <c r="F660" s="243" t="s">
        <v>993</v>
      </c>
      <c r="G660" s="244" t="s">
        <v>92</v>
      </c>
      <c r="H660" s="245">
        <v>0.75</v>
      </c>
      <c r="I660" s="246"/>
      <c r="J660" s="247">
        <f>ROUND(I660*H660,2)</f>
        <v>0</v>
      </c>
      <c r="K660" s="243" t="s">
        <v>264</v>
      </c>
      <c r="L660" s="248"/>
      <c r="M660" s="249" t="s">
        <v>19</v>
      </c>
      <c r="N660" s="250" t="s">
        <v>47</v>
      </c>
      <c r="O660" s="66"/>
      <c r="P660" s="186">
        <f>O660*H660</f>
        <v>0</v>
      </c>
      <c r="Q660" s="186">
        <v>0.2</v>
      </c>
      <c r="R660" s="186">
        <f>Q660*H660</f>
        <v>0.15000000000000002</v>
      </c>
      <c r="S660" s="186">
        <v>0</v>
      </c>
      <c r="T660" s="187">
        <f>S660*H660</f>
        <v>0</v>
      </c>
      <c r="U660" s="36"/>
      <c r="V660" s="36"/>
      <c r="W660" s="36"/>
      <c r="X660" s="36"/>
      <c r="Y660" s="36"/>
      <c r="Z660" s="36"/>
      <c r="AA660" s="36"/>
      <c r="AB660" s="36"/>
      <c r="AC660" s="36"/>
      <c r="AD660" s="36"/>
      <c r="AE660" s="36"/>
      <c r="AR660" s="188" t="s">
        <v>126</v>
      </c>
      <c r="AT660" s="188" t="s">
        <v>751</v>
      </c>
      <c r="AU660" s="188" t="s">
        <v>86</v>
      </c>
      <c r="AY660" s="19" t="s">
        <v>259</v>
      </c>
      <c r="BE660" s="189">
        <f>IF(N660="základní",J660,0)</f>
        <v>0</v>
      </c>
      <c r="BF660" s="189">
        <f>IF(N660="snížená",J660,0)</f>
        <v>0</v>
      </c>
      <c r="BG660" s="189">
        <f>IF(N660="zákl. přenesená",J660,0)</f>
        <v>0</v>
      </c>
      <c r="BH660" s="189">
        <f>IF(N660="sníž. přenesená",J660,0)</f>
        <v>0</v>
      </c>
      <c r="BI660" s="189">
        <f>IF(N660="nulová",J660,0)</f>
        <v>0</v>
      </c>
      <c r="BJ660" s="19" t="s">
        <v>84</v>
      </c>
      <c r="BK660" s="189">
        <f>ROUND(I660*H660,2)</f>
        <v>0</v>
      </c>
      <c r="BL660" s="19" t="s">
        <v>137</v>
      </c>
      <c r="BM660" s="188" t="s">
        <v>994</v>
      </c>
    </row>
    <row r="661" spans="1:47" s="2" customFormat="1" ht="11.25">
      <c r="A661" s="36"/>
      <c r="B661" s="37"/>
      <c r="C661" s="38"/>
      <c r="D661" s="190" t="s">
        <v>266</v>
      </c>
      <c r="E661" s="38"/>
      <c r="F661" s="191" t="s">
        <v>993</v>
      </c>
      <c r="G661" s="38"/>
      <c r="H661" s="38"/>
      <c r="I661" s="192"/>
      <c r="J661" s="38"/>
      <c r="K661" s="38"/>
      <c r="L661" s="41"/>
      <c r="M661" s="193"/>
      <c r="N661" s="194"/>
      <c r="O661" s="66"/>
      <c r="P661" s="66"/>
      <c r="Q661" s="66"/>
      <c r="R661" s="66"/>
      <c r="S661" s="66"/>
      <c r="T661" s="67"/>
      <c r="U661" s="36"/>
      <c r="V661" s="36"/>
      <c r="W661" s="36"/>
      <c r="X661" s="36"/>
      <c r="Y661" s="36"/>
      <c r="Z661" s="36"/>
      <c r="AA661" s="36"/>
      <c r="AB661" s="36"/>
      <c r="AC661" s="36"/>
      <c r="AD661" s="36"/>
      <c r="AE661" s="36"/>
      <c r="AT661" s="19" t="s">
        <v>266</v>
      </c>
      <c r="AU661" s="19" t="s">
        <v>86</v>
      </c>
    </row>
    <row r="662" spans="1:47" s="2" customFormat="1" ht="11.25">
      <c r="A662" s="36"/>
      <c r="B662" s="37"/>
      <c r="C662" s="38"/>
      <c r="D662" s="195" t="s">
        <v>268</v>
      </c>
      <c r="E662" s="38"/>
      <c r="F662" s="196" t="s">
        <v>995</v>
      </c>
      <c r="G662" s="38"/>
      <c r="H662" s="38"/>
      <c r="I662" s="192"/>
      <c r="J662" s="38"/>
      <c r="K662" s="38"/>
      <c r="L662" s="41"/>
      <c r="M662" s="193"/>
      <c r="N662" s="194"/>
      <c r="O662" s="66"/>
      <c r="P662" s="66"/>
      <c r="Q662" s="66"/>
      <c r="R662" s="66"/>
      <c r="S662" s="66"/>
      <c r="T662" s="67"/>
      <c r="U662" s="36"/>
      <c r="V662" s="36"/>
      <c r="W662" s="36"/>
      <c r="X662" s="36"/>
      <c r="Y662" s="36"/>
      <c r="Z662" s="36"/>
      <c r="AA662" s="36"/>
      <c r="AB662" s="36"/>
      <c r="AC662" s="36"/>
      <c r="AD662" s="36"/>
      <c r="AE662" s="36"/>
      <c r="AT662" s="19" t="s">
        <v>268</v>
      </c>
      <c r="AU662" s="19" t="s">
        <v>86</v>
      </c>
    </row>
    <row r="663" spans="2:51" s="14" customFormat="1" ht="11.25">
      <c r="B663" s="208"/>
      <c r="C663" s="209"/>
      <c r="D663" s="190" t="s">
        <v>272</v>
      </c>
      <c r="E663" s="210" t="s">
        <v>19</v>
      </c>
      <c r="F663" s="211" t="s">
        <v>996</v>
      </c>
      <c r="G663" s="209"/>
      <c r="H663" s="212">
        <v>0.75</v>
      </c>
      <c r="I663" s="213"/>
      <c r="J663" s="209"/>
      <c r="K663" s="209"/>
      <c r="L663" s="214"/>
      <c r="M663" s="215"/>
      <c r="N663" s="216"/>
      <c r="O663" s="216"/>
      <c r="P663" s="216"/>
      <c r="Q663" s="216"/>
      <c r="R663" s="216"/>
      <c r="S663" s="216"/>
      <c r="T663" s="217"/>
      <c r="AT663" s="218" t="s">
        <v>272</v>
      </c>
      <c r="AU663" s="218" t="s">
        <v>86</v>
      </c>
      <c r="AV663" s="14" t="s">
        <v>86</v>
      </c>
      <c r="AW663" s="14" t="s">
        <v>37</v>
      </c>
      <c r="AX663" s="14" t="s">
        <v>84</v>
      </c>
      <c r="AY663" s="218" t="s">
        <v>259</v>
      </c>
    </row>
    <row r="664" spans="1:65" s="2" customFormat="1" ht="16.5" customHeight="1">
      <c r="A664" s="36"/>
      <c r="B664" s="37"/>
      <c r="C664" s="177" t="s">
        <v>997</v>
      </c>
      <c r="D664" s="177" t="s">
        <v>261</v>
      </c>
      <c r="E664" s="178" t="s">
        <v>998</v>
      </c>
      <c r="F664" s="179" t="s">
        <v>999</v>
      </c>
      <c r="G664" s="180" t="s">
        <v>114</v>
      </c>
      <c r="H664" s="181">
        <v>5</v>
      </c>
      <c r="I664" s="182"/>
      <c r="J664" s="183">
        <f>ROUND(I664*H664,2)</f>
        <v>0</v>
      </c>
      <c r="K664" s="179" t="s">
        <v>19</v>
      </c>
      <c r="L664" s="41"/>
      <c r="M664" s="184" t="s">
        <v>19</v>
      </c>
      <c r="N664" s="185" t="s">
        <v>47</v>
      </c>
      <c r="O664" s="66"/>
      <c r="P664" s="186">
        <f>O664*H664</f>
        <v>0</v>
      </c>
      <c r="Q664" s="186">
        <v>0</v>
      </c>
      <c r="R664" s="186">
        <f>Q664*H664</f>
        <v>0</v>
      </c>
      <c r="S664" s="186">
        <v>0</v>
      </c>
      <c r="T664" s="187">
        <f>S664*H664</f>
        <v>0</v>
      </c>
      <c r="U664" s="36"/>
      <c r="V664" s="36"/>
      <c r="W664" s="36"/>
      <c r="X664" s="36"/>
      <c r="Y664" s="36"/>
      <c r="Z664" s="36"/>
      <c r="AA664" s="36"/>
      <c r="AB664" s="36"/>
      <c r="AC664" s="36"/>
      <c r="AD664" s="36"/>
      <c r="AE664" s="36"/>
      <c r="AR664" s="188" t="s">
        <v>137</v>
      </c>
      <c r="AT664" s="188" t="s">
        <v>261</v>
      </c>
      <c r="AU664" s="188" t="s">
        <v>86</v>
      </c>
      <c r="AY664" s="19" t="s">
        <v>259</v>
      </c>
      <c r="BE664" s="189">
        <f>IF(N664="základní",J664,0)</f>
        <v>0</v>
      </c>
      <c r="BF664" s="189">
        <f>IF(N664="snížená",J664,0)</f>
        <v>0</v>
      </c>
      <c r="BG664" s="189">
        <f>IF(N664="zákl. přenesená",J664,0)</f>
        <v>0</v>
      </c>
      <c r="BH664" s="189">
        <f>IF(N664="sníž. přenesená",J664,0)</f>
        <v>0</v>
      </c>
      <c r="BI664" s="189">
        <f>IF(N664="nulová",J664,0)</f>
        <v>0</v>
      </c>
      <c r="BJ664" s="19" t="s">
        <v>84</v>
      </c>
      <c r="BK664" s="189">
        <f>ROUND(I664*H664,2)</f>
        <v>0</v>
      </c>
      <c r="BL664" s="19" t="s">
        <v>137</v>
      </c>
      <c r="BM664" s="188" t="s">
        <v>1000</v>
      </c>
    </row>
    <row r="665" spans="1:47" s="2" customFormat="1" ht="11.25">
      <c r="A665" s="36"/>
      <c r="B665" s="37"/>
      <c r="C665" s="38"/>
      <c r="D665" s="190" t="s">
        <v>266</v>
      </c>
      <c r="E665" s="38"/>
      <c r="F665" s="191" t="s">
        <v>999</v>
      </c>
      <c r="G665" s="38"/>
      <c r="H665" s="38"/>
      <c r="I665" s="192"/>
      <c r="J665" s="38"/>
      <c r="K665" s="38"/>
      <c r="L665" s="41"/>
      <c r="M665" s="193"/>
      <c r="N665" s="194"/>
      <c r="O665" s="66"/>
      <c r="P665" s="66"/>
      <c r="Q665" s="66"/>
      <c r="R665" s="66"/>
      <c r="S665" s="66"/>
      <c r="T665" s="67"/>
      <c r="U665" s="36"/>
      <c r="V665" s="36"/>
      <c r="W665" s="36"/>
      <c r="X665" s="36"/>
      <c r="Y665" s="36"/>
      <c r="Z665" s="36"/>
      <c r="AA665" s="36"/>
      <c r="AB665" s="36"/>
      <c r="AC665" s="36"/>
      <c r="AD665" s="36"/>
      <c r="AE665" s="36"/>
      <c r="AT665" s="19" t="s">
        <v>266</v>
      </c>
      <c r="AU665" s="19" t="s">
        <v>86</v>
      </c>
    </row>
    <row r="666" spans="2:51" s="14" customFormat="1" ht="11.25">
      <c r="B666" s="208"/>
      <c r="C666" s="209"/>
      <c r="D666" s="190" t="s">
        <v>272</v>
      </c>
      <c r="E666" s="210" t="s">
        <v>19</v>
      </c>
      <c r="F666" s="211" t="s">
        <v>138</v>
      </c>
      <c r="G666" s="209"/>
      <c r="H666" s="212">
        <v>5</v>
      </c>
      <c r="I666" s="213"/>
      <c r="J666" s="209"/>
      <c r="K666" s="209"/>
      <c r="L666" s="214"/>
      <c r="M666" s="215"/>
      <c r="N666" s="216"/>
      <c r="O666" s="216"/>
      <c r="P666" s="216"/>
      <c r="Q666" s="216"/>
      <c r="R666" s="216"/>
      <c r="S666" s="216"/>
      <c r="T666" s="217"/>
      <c r="AT666" s="218" t="s">
        <v>272</v>
      </c>
      <c r="AU666" s="218" t="s">
        <v>86</v>
      </c>
      <c r="AV666" s="14" t="s">
        <v>86</v>
      </c>
      <c r="AW666" s="14" t="s">
        <v>37</v>
      </c>
      <c r="AX666" s="14" t="s">
        <v>84</v>
      </c>
      <c r="AY666" s="218" t="s">
        <v>259</v>
      </c>
    </row>
    <row r="667" spans="1:65" s="2" customFormat="1" ht="16.5" customHeight="1">
      <c r="A667" s="36"/>
      <c r="B667" s="37"/>
      <c r="C667" s="177" t="s">
        <v>1001</v>
      </c>
      <c r="D667" s="177" t="s">
        <v>261</v>
      </c>
      <c r="E667" s="178" t="s">
        <v>1002</v>
      </c>
      <c r="F667" s="179" t="s">
        <v>1003</v>
      </c>
      <c r="G667" s="180" t="s">
        <v>107</v>
      </c>
      <c r="H667" s="181">
        <v>0.001</v>
      </c>
      <c r="I667" s="182"/>
      <c r="J667" s="183">
        <f>ROUND(I667*H667,2)</f>
        <v>0</v>
      </c>
      <c r="K667" s="179" t="s">
        <v>264</v>
      </c>
      <c r="L667" s="41"/>
      <c r="M667" s="184" t="s">
        <v>19</v>
      </c>
      <c r="N667" s="185" t="s">
        <v>47</v>
      </c>
      <c r="O667" s="66"/>
      <c r="P667" s="186">
        <f>O667*H667</f>
        <v>0</v>
      </c>
      <c r="Q667" s="186">
        <v>0</v>
      </c>
      <c r="R667" s="186">
        <f>Q667*H667</f>
        <v>0</v>
      </c>
      <c r="S667" s="186">
        <v>0</v>
      </c>
      <c r="T667" s="187">
        <f>S667*H667</f>
        <v>0</v>
      </c>
      <c r="U667" s="36"/>
      <c r="V667" s="36"/>
      <c r="W667" s="36"/>
      <c r="X667" s="36"/>
      <c r="Y667" s="36"/>
      <c r="Z667" s="36"/>
      <c r="AA667" s="36"/>
      <c r="AB667" s="36"/>
      <c r="AC667" s="36"/>
      <c r="AD667" s="36"/>
      <c r="AE667" s="36"/>
      <c r="AR667" s="188" t="s">
        <v>137</v>
      </c>
      <c r="AT667" s="188" t="s">
        <v>261</v>
      </c>
      <c r="AU667" s="188" t="s">
        <v>86</v>
      </c>
      <c r="AY667" s="19" t="s">
        <v>259</v>
      </c>
      <c r="BE667" s="189">
        <f>IF(N667="základní",J667,0)</f>
        <v>0</v>
      </c>
      <c r="BF667" s="189">
        <f>IF(N667="snížená",J667,0)</f>
        <v>0</v>
      </c>
      <c r="BG667" s="189">
        <f>IF(N667="zákl. přenesená",J667,0)</f>
        <v>0</v>
      </c>
      <c r="BH667" s="189">
        <f>IF(N667="sníž. přenesená",J667,0)</f>
        <v>0</v>
      </c>
      <c r="BI667" s="189">
        <f>IF(N667="nulová",J667,0)</f>
        <v>0</v>
      </c>
      <c r="BJ667" s="19" t="s">
        <v>84</v>
      </c>
      <c r="BK667" s="189">
        <f>ROUND(I667*H667,2)</f>
        <v>0</v>
      </c>
      <c r="BL667" s="19" t="s">
        <v>137</v>
      </c>
      <c r="BM667" s="188" t="s">
        <v>1004</v>
      </c>
    </row>
    <row r="668" spans="1:47" s="2" customFormat="1" ht="11.25">
      <c r="A668" s="36"/>
      <c r="B668" s="37"/>
      <c r="C668" s="38"/>
      <c r="D668" s="190" t="s">
        <v>266</v>
      </c>
      <c r="E668" s="38"/>
      <c r="F668" s="191" t="s">
        <v>1005</v>
      </c>
      <c r="G668" s="38"/>
      <c r="H668" s="38"/>
      <c r="I668" s="192"/>
      <c r="J668" s="38"/>
      <c r="K668" s="38"/>
      <c r="L668" s="41"/>
      <c r="M668" s="193"/>
      <c r="N668" s="194"/>
      <c r="O668" s="66"/>
      <c r="P668" s="66"/>
      <c r="Q668" s="66"/>
      <c r="R668" s="66"/>
      <c r="S668" s="66"/>
      <c r="T668" s="67"/>
      <c r="U668" s="36"/>
      <c r="V668" s="36"/>
      <c r="W668" s="36"/>
      <c r="X668" s="36"/>
      <c r="Y668" s="36"/>
      <c r="Z668" s="36"/>
      <c r="AA668" s="36"/>
      <c r="AB668" s="36"/>
      <c r="AC668" s="36"/>
      <c r="AD668" s="36"/>
      <c r="AE668" s="36"/>
      <c r="AT668" s="19" t="s">
        <v>266</v>
      </c>
      <c r="AU668" s="19" t="s">
        <v>86</v>
      </c>
    </row>
    <row r="669" spans="1:47" s="2" customFormat="1" ht="11.25">
      <c r="A669" s="36"/>
      <c r="B669" s="37"/>
      <c r="C669" s="38"/>
      <c r="D669" s="195" t="s">
        <v>268</v>
      </c>
      <c r="E669" s="38"/>
      <c r="F669" s="196" t="s">
        <v>1006</v>
      </c>
      <c r="G669" s="38"/>
      <c r="H669" s="38"/>
      <c r="I669" s="192"/>
      <c r="J669" s="38"/>
      <c r="K669" s="38"/>
      <c r="L669" s="41"/>
      <c r="M669" s="193"/>
      <c r="N669" s="194"/>
      <c r="O669" s="66"/>
      <c r="P669" s="66"/>
      <c r="Q669" s="66"/>
      <c r="R669" s="66"/>
      <c r="S669" s="66"/>
      <c r="T669" s="67"/>
      <c r="U669" s="36"/>
      <c r="V669" s="36"/>
      <c r="W669" s="36"/>
      <c r="X669" s="36"/>
      <c r="Y669" s="36"/>
      <c r="Z669" s="36"/>
      <c r="AA669" s="36"/>
      <c r="AB669" s="36"/>
      <c r="AC669" s="36"/>
      <c r="AD669" s="36"/>
      <c r="AE669" s="36"/>
      <c r="AT669" s="19" t="s">
        <v>268</v>
      </c>
      <c r="AU669" s="19" t="s">
        <v>86</v>
      </c>
    </row>
    <row r="670" spans="1:47" s="2" customFormat="1" ht="48.75">
      <c r="A670" s="36"/>
      <c r="B670" s="37"/>
      <c r="C670" s="38"/>
      <c r="D670" s="190" t="s">
        <v>270</v>
      </c>
      <c r="E670" s="38"/>
      <c r="F670" s="197" t="s">
        <v>1007</v>
      </c>
      <c r="G670" s="38"/>
      <c r="H670" s="38"/>
      <c r="I670" s="192"/>
      <c r="J670" s="38"/>
      <c r="K670" s="38"/>
      <c r="L670" s="41"/>
      <c r="M670" s="193"/>
      <c r="N670" s="194"/>
      <c r="O670" s="66"/>
      <c r="P670" s="66"/>
      <c r="Q670" s="66"/>
      <c r="R670" s="66"/>
      <c r="S670" s="66"/>
      <c r="T670" s="67"/>
      <c r="U670" s="36"/>
      <c r="V670" s="36"/>
      <c r="W670" s="36"/>
      <c r="X670" s="36"/>
      <c r="Y670" s="36"/>
      <c r="Z670" s="36"/>
      <c r="AA670" s="36"/>
      <c r="AB670" s="36"/>
      <c r="AC670" s="36"/>
      <c r="AD670" s="36"/>
      <c r="AE670" s="36"/>
      <c r="AT670" s="19" t="s">
        <v>270</v>
      </c>
      <c r="AU670" s="19" t="s">
        <v>86</v>
      </c>
    </row>
    <row r="671" spans="2:51" s="14" customFormat="1" ht="11.25">
      <c r="B671" s="208"/>
      <c r="C671" s="209"/>
      <c r="D671" s="190" t="s">
        <v>272</v>
      </c>
      <c r="E671" s="210" t="s">
        <v>19</v>
      </c>
      <c r="F671" s="211" t="s">
        <v>1008</v>
      </c>
      <c r="G671" s="209"/>
      <c r="H671" s="212">
        <v>0</v>
      </c>
      <c r="I671" s="213"/>
      <c r="J671" s="209"/>
      <c r="K671" s="209"/>
      <c r="L671" s="214"/>
      <c r="M671" s="215"/>
      <c r="N671" s="216"/>
      <c r="O671" s="216"/>
      <c r="P671" s="216"/>
      <c r="Q671" s="216"/>
      <c r="R671" s="216"/>
      <c r="S671" s="216"/>
      <c r="T671" s="217"/>
      <c r="AT671" s="218" t="s">
        <v>272</v>
      </c>
      <c r="AU671" s="218" t="s">
        <v>86</v>
      </c>
      <c r="AV671" s="14" t="s">
        <v>86</v>
      </c>
      <c r="AW671" s="14" t="s">
        <v>37</v>
      </c>
      <c r="AX671" s="14" t="s">
        <v>76</v>
      </c>
      <c r="AY671" s="218" t="s">
        <v>259</v>
      </c>
    </row>
    <row r="672" spans="2:51" s="14" customFormat="1" ht="11.25">
      <c r="B672" s="208"/>
      <c r="C672" s="209"/>
      <c r="D672" s="190" t="s">
        <v>272</v>
      </c>
      <c r="E672" s="210" t="s">
        <v>19</v>
      </c>
      <c r="F672" s="211" t="s">
        <v>1009</v>
      </c>
      <c r="G672" s="209"/>
      <c r="H672" s="212">
        <v>0.001</v>
      </c>
      <c r="I672" s="213"/>
      <c r="J672" s="209"/>
      <c r="K672" s="209"/>
      <c r="L672" s="214"/>
      <c r="M672" s="215"/>
      <c r="N672" s="216"/>
      <c r="O672" s="216"/>
      <c r="P672" s="216"/>
      <c r="Q672" s="216"/>
      <c r="R672" s="216"/>
      <c r="S672" s="216"/>
      <c r="T672" s="217"/>
      <c r="AT672" s="218" t="s">
        <v>272</v>
      </c>
      <c r="AU672" s="218" t="s">
        <v>86</v>
      </c>
      <c r="AV672" s="14" t="s">
        <v>86</v>
      </c>
      <c r="AW672" s="14" t="s">
        <v>37</v>
      </c>
      <c r="AX672" s="14" t="s">
        <v>76</v>
      </c>
      <c r="AY672" s="218" t="s">
        <v>259</v>
      </c>
    </row>
    <row r="673" spans="2:51" s="15" customFormat="1" ht="11.25">
      <c r="B673" s="219"/>
      <c r="C673" s="220"/>
      <c r="D673" s="190" t="s">
        <v>272</v>
      </c>
      <c r="E673" s="221" t="s">
        <v>105</v>
      </c>
      <c r="F673" s="222" t="s">
        <v>353</v>
      </c>
      <c r="G673" s="220"/>
      <c r="H673" s="223">
        <v>0.001</v>
      </c>
      <c r="I673" s="224"/>
      <c r="J673" s="220"/>
      <c r="K673" s="220"/>
      <c r="L673" s="225"/>
      <c r="M673" s="226"/>
      <c r="N673" s="227"/>
      <c r="O673" s="227"/>
      <c r="P673" s="227"/>
      <c r="Q673" s="227"/>
      <c r="R673" s="227"/>
      <c r="S673" s="227"/>
      <c r="T673" s="228"/>
      <c r="AT673" s="229" t="s">
        <v>272</v>
      </c>
      <c r="AU673" s="229" t="s">
        <v>86</v>
      </c>
      <c r="AV673" s="15" t="s">
        <v>137</v>
      </c>
      <c r="AW673" s="15" t="s">
        <v>37</v>
      </c>
      <c r="AX673" s="15" t="s">
        <v>84</v>
      </c>
      <c r="AY673" s="229" t="s">
        <v>259</v>
      </c>
    </row>
    <row r="674" spans="1:65" s="2" customFormat="1" ht="16.5" customHeight="1">
      <c r="A674" s="36"/>
      <c r="B674" s="37"/>
      <c r="C674" s="241" t="s">
        <v>1010</v>
      </c>
      <c r="D674" s="241" t="s">
        <v>751</v>
      </c>
      <c r="E674" s="242" t="s">
        <v>1011</v>
      </c>
      <c r="F674" s="243" t="s">
        <v>1012</v>
      </c>
      <c r="G674" s="244" t="s">
        <v>858</v>
      </c>
      <c r="H674" s="245">
        <v>1</v>
      </c>
      <c r="I674" s="246"/>
      <c r="J674" s="247">
        <f>ROUND(I674*H674,2)</f>
        <v>0</v>
      </c>
      <c r="K674" s="243" t="s">
        <v>264</v>
      </c>
      <c r="L674" s="248"/>
      <c r="M674" s="249" t="s">
        <v>19</v>
      </c>
      <c r="N674" s="250" t="s">
        <v>47</v>
      </c>
      <c r="O674" s="66"/>
      <c r="P674" s="186">
        <f>O674*H674</f>
        <v>0</v>
      </c>
      <c r="Q674" s="186">
        <v>0.001</v>
      </c>
      <c r="R674" s="186">
        <f>Q674*H674</f>
        <v>0.001</v>
      </c>
      <c r="S674" s="186">
        <v>0</v>
      </c>
      <c r="T674" s="187">
        <f>S674*H674</f>
        <v>0</v>
      </c>
      <c r="U674" s="36"/>
      <c r="V674" s="36"/>
      <c r="W674" s="36"/>
      <c r="X674" s="36"/>
      <c r="Y674" s="36"/>
      <c r="Z674" s="36"/>
      <c r="AA674" s="36"/>
      <c r="AB674" s="36"/>
      <c r="AC674" s="36"/>
      <c r="AD674" s="36"/>
      <c r="AE674" s="36"/>
      <c r="AR674" s="188" t="s">
        <v>126</v>
      </c>
      <c r="AT674" s="188" t="s">
        <v>751</v>
      </c>
      <c r="AU674" s="188" t="s">
        <v>86</v>
      </c>
      <c r="AY674" s="19" t="s">
        <v>259</v>
      </c>
      <c r="BE674" s="189">
        <f>IF(N674="základní",J674,0)</f>
        <v>0</v>
      </c>
      <c r="BF674" s="189">
        <f>IF(N674="snížená",J674,0)</f>
        <v>0</v>
      </c>
      <c r="BG674" s="189">
        <f>IF(N674="zákl. přenesená",J674,0)</f>
        <v>0</v>
      </c>
      <c r="BH674" s="189">
        <f>IF(N674="sníž. přenesená",J674,0)</f>
        <v>0</v>
      </c>
      <c r="BI674" s="189">
        <f>IF(N674="nulová",J674,0)</f>
        <v>0</v>
      </c>
      <c r="BJ674" s="19" t="s">
        <v>84</v>
      </c>
      <c r="BK674" s="189">
        <f>ROUND(I674*H674,2)</f>
        <v>0</v>
      </c>
      <c r="BL674" s="19" t="s">
        <v>137</v>
      </c>
      <c r="BM674" s="188" t="s">
        <v>1013</v>
      </c>
    </row>
    <row r="675" spans="1:47" s="2" customFormat="1" ht="11.25">
      <c r="A675" s="36"/>
      <c r="B675" s="37"/>
      <c r="C675" s="38"/>
      <c r="D675" s="190" t="s">
        <v>266</v>
      </c>
      <c r="E675" s="38"/>
      <c r="F675" s="191" t="s">
        <v>1012</v>
      </c>
      <c r="G675" s="38"/>
      <c r="H675" s="38"/>
      <c r="I675" s="192"/>
      <c r="J675" s="38"/>
      <c r="K675" s="38"/>
      <c r="L675" s="41"/>
      <c r="M675" s="193"/>
      <c r="N675" s="194"/>
      <c r="O675" s="66"/>
      <c r="P675" s="66"/>
      <c r="Q675" s="66"/>
      <c r="R675" s="66"/>
      <c r="S675" s="66"/>
      <c r="T675" s="67"/>
      <c r="U675" s="36"/>
      <c r="V675" s="36"/>
      <c r="W675" s="36"/>
      <c r="X675" s="36"/>
      <c r="Y675" s="36"/>
      <c r="Z675" s="36"/>
      <c r="AA675" s="36"/>
      <c r="AB675" s="36"/>
      <c r="AC675" s="36"/>
      <c r="AD675" s="36"/>
      <c r="AE675" s="36"/>
      <c r="AT675" s="19" t="s">
        <v>266</v>
      </c>
      <c r="AU675" s="19" t="s">
        <v>86</v>
      </c>
    </row>
    <row r="676" spans="1:47" s="2" customFormat="1" ht="11.25">
      <c r="A676" s="36"/>
      <c r="B676" s="37"/>
      <c r="C676" s="38"/>
      <c r="D676" s="195" t="s">
        <v>268</v>
      </c>
      <c r="E676" s="38"/>
      <c r="F676" s="196" t="s">
        <v>1014</v>
      </c>
      <c r="G676" s="38"/>
      <c r="H676" s="38"/>
      <c r="I676" s="192"/>
      <c r="J676" s="38"/>
      <c r="K676" s="38"/>
      <c r="L676" s="41"/>
      <c r="M676" s="193"/>
      <c r="N676" s="194"/>
      <c r="O676" s="66"/>
      <c r="P676" s="66"/>
      <c r="Q676" s="66"/>
      <c r="R676" s="66"/>
      <c r="S676" s="66"/>
      <c r="T676" s="67"/>
      <c r="U676" s="36"/>
      <c r="V676" s="36"/>
      <c r="W676" s="36"/>
      <c r="X676" s="36"/>
      <c r="Y676" s="36"/>
      <c r="Z676" s="36"/>
      <c r="AA676" s="36"/>
      <c r="AB676" s="36"/>
      <c r="AC676" s="36"/>
      <c r="AD676" s="36"/>
      <c r="AE676" s="36"/>
      <c r="AT676" s="19" t="s">
        <v>268</v>
      </c>
      <c r="AU676" s="19" t="s">
        <v>86</v>
      </c>
    </row>
    <row r="677" spans="2:51" s="14" customFormat="1" ht="11.25">
      <c r="B677" s="208"/>
      <c r="C677" s="209"/>
      <c r="D677" s="190" t="s">
        <v>272</v>
      </c>
      <c r="E677" s="210" t="s">
        <v>19</v>
      </c>
      <c r="F677" s="211" t="s">
        <v>1015</v>
      </c>
      <c r="G677" s="209"/>
      <c r="H677" s="212">
        <v>1</v>
      </c>
      <c r="I677" s="213"/>
      <c r="J677" s="209"/>
      <c r="K677" s="209"/>
      <c r="L677" s="214"/>
      <c r="M677" s="215"/>
      <c r="N677" s="216"/>
      <c r="O677" s="216"/>
      <c r="P677" s="216"/>
      <c r="Q677" s="216"/>
      <c r="R677" s="216"/>
      <c r="S677" s="216"/>
      <c r="T677" s="217"/>
      <c r="AT677" s="218" t="s">
        <v>272</v>
      </c>
      <c r="AU677" s="218" t="s">
        <v>86</v>
      </c>
      <c r="AV677" s="14" t="s">
        <v>86</v>
      </c>
      <c r="AW677" s="14" t="s">
        <v>37</v>
      </c>
      <c r="AX677" s="14" t="s">
        <v>84</v>
      </c>
      <c r="AY677" s="218" t="s">
        <v>259</v>
      </c>
    </row>
    <row r="678" spans="1:65" s="2" customFormat="1" ht="16.5" customHeight="1">
      <c r="A678" s="36"/>
      <c r="B678" s="37"/>
      <c r="C678" s="177" t="s">
        <v>1016</v>
      </c>
      <c r="D678" s="177" t="s">
        <v>261</v>
      </c>
      <c r="E678" s="178" t="s">
        <v>1017</v>
      </c>
      <c r="F678" s="179" t="s">
        <v>1018</v>
      </c>
      <c r="G678" s="180" t="s">
        <v>103</v>
      </c>
      <c r="H678" s="181">
        <v>281.905</v>
      </c>
      <c r="I678" s="182"/>
      <c r="J678" s="183">
        <f>ROUND(I678*H678,2)</f>
        <v>0</v>
      </c>
      <c r="K678" s="179" t="s">
        <v>264</v>
      </c>
      <c r="L678" s="41"/>
      <c r="M678" s="184" t="s">
        <v>19</v>
      </c>
      <c r="N678" s="185" t="s">
        <v>47</v>
      </c>
      <c r="O678" s="66"/>
      <c r="P678" s="186">
        <f>O678*H678</f>
        <v>0</v>
      </c>
      <c r="Q678" s="186">
        <v>0</v>
      </c>
      <c r="R678" s="186">
        <f>Q678*H678</f>
        <v>0</v>
      </c>
      <c r="S678" s="186">
        <v>0</v>
      </c>
      <c r="T678" s="187">
        <f>S678*H678</f>
        <v>0</v>
      </c>
      <c r="U678" s="36"/>
      <c r="V678" s="36"/>
      <c r="W678" s="36"/>
      <c r="X678" s="36"/>
      <c r="Y678" s="36"/>
      <c r="Z678" s="36"/>
      <c r="AA678" s="36"/>
      <c r="AB678" s="36"/>
      <c r="AC678" s="36"/>
      <c r="AD678" s="36"/>
      <c r="AE678" s="36"/>
      <c r="AR678" s="188" t="s">
        <v>137</v>
      </c>
      <c r="AT678" s="188" t="s">
        <v>261</v>
      </c>
      <c r="AU678" s="188" t="s">
        <v>86</v>
      </c>
      <c r="AY678" s="19" t="s">
        <v>259</v>
      </c>
      <c r="BE678" s="189">
        <f>IF(N678="základní",J678,0)</f>
        <v>0</v>
      </c>
      <c r="BF678" s="189">
        <f>IF(N678="snížená",J678,0)</f>
        <v>0</v>
      </c>
      <c r="BG678" s="189">
        <f>IF(N678="zákl. přenesená",J678,0)</f>
        <v>0</v>
      </c>
      <c r="BH678" s="189">
        <f>IF(N678="sníž. přenesená",J678,0)</f>
        <v>0</v>
      </c>
      <c r="BI678" s="189">
        <f>IF(N678="nulová",J678,0)</f>
        <v>0</v>
      </c>
      <c r="BJ678" s="19" t="s">
        <v>84</v>
      </c>
      <c r="BK678" s="189">
        <f>ROUND(I678*H678,2)</f>
        <v>0</v>
      </c>
      <c r="BL678" s="19" t="s">
        <v>137</v>
      </c>
      <c r="BM678" s="188" t="s">
        <v>1019</v>
      </c>
    </row>
    <row r="679" spans="1:47" s="2" customFormat="1" ht="11.25">
      <c r="A679" s="36"/>
      <c r="B679" s="37"/>
      <c r="C679" s="38"/>
      <c r="D679" s="190" t="s">
        <v>266</v>
      </c>
      <c r="E679" s="38"/>
      <c r="F679" s="191" t="s">
        <v>1020</v>
      </c>
      <c r="G679" s="38"/>
      <c r="H679" s="38"/>
      <c r="I679" s="192"/>
      <c r="J679" s="38"/>
      <c r="K679" s="38"/>
      <c r="L679" s="41"/>
      <c r="M679" s="193"/>
      <c r="N679" s="194"/>
      <c r="O679" s="66"/>
      <c r="P679" s="66"/>
      <c r="Q679" s="66"/>
      <c r="R679" s="66"/>
      <c r="S679" s="66"/>
      <c r="T679" s="67"/>
      <c r="U679" s="36"/>
      <c r="V679" s="36"/>
      <c r="W679" s="36"/>
      <c r="X679" s="36"/>
      <c r="Y679" s="36"/>
      <c r="Z679" s="36"/>
      <c r="AA679" s="36"/>
      <c r="AB679" s="36"/>
      <c r="AC679" s="36"/>
      <c r="AD679" s="36"/>
      <c r="AE679" s="36"/>
      <c r="AT679" s="19" t="s">
        <v>266</v>
      </c>
      <c r="AU679" s="19" t="s">
        <v>86</v>
      </c>
    </row>
    <row r="680" spans="1:47" s="2" customFormat="1" ht="11.25">
      <c r="A680" s="36"/>
      <c r="B680" s="37"/>
      <c r="C680" s="38"/>
      <c r="D680" s="195" t="s">
        <v>268</v>
      </c>
      <c r="E680" s="38"/>
      <c r="F680" s="196" t="s">
        <v>1021</v>
      </c>
      <c r="G680" s="38"/>
      <c r="H680" s="38"/>
      <c r="I680" s="192"/>
      <c r="J680" s="38"/>
      <c r="K680" s="38"/>
      <c r="L680" s="41"/>
      <c r="M680" s="193"/>
      <c r="N680" s="194"/>
      <c r="O680" s="66"/>
      <c r="P680" s="66"/>
      <c r="Q680" s="66"/>
      <c r="R680" s="66"/>
      <c r="S680" s="66"/>
      <c r="T680" s="67"/>
      <c r="U680" s="36"/>
      <c r="V680" s="36"/>
      <c r="W680" s="36"/>
      <c r="X680" s="36"/>
      <c r="Y680" s="36"/>
      <c r="Z680" s="36"/>
      <c r="AA680" s="36"/>
      <c r="AB680" s="36"/>
      <c r="AC680" s="36"/>
      <c r="AD680" s="36"/>
      <c r="AE680" s="36"/>
      <c r="AT680" s="19" t="s">
        <v>268</v>
      </c>
      <c r="AU680" s="19" t="s">
        <v>86</v>
      </c>
    </row>
    <row r="681" spans="1:47" s="2" customFormat="1" ht="107.25">
      <c r="A681" s="36"/>
      <c r="B681" s="37"/>
      <c r="C681" s="38"/>
      <c r="D681" s="190" t="s">
        <v>270</v>
      </c>
      <c r="E681" s="38"/>
      <c r="F681" s="197" t="s">
        <v>1022</v>
      </c>
      <c r="G681" s="38"/>
      <c r="H681" s="38"/>
      <c r="I681" s="192"/>
      <c r="J681" s="38"/>
      <c r="K681" s="38"/>
      <c r="L681" s="41"/>
      <c r="M681" s="193"/>
      <c r="N681" s="194"/>
      <c r="O681" s="66"/>
      <c r="P681" s="66"/>
      <c r="Q681" s="66"/>
      <c r="R681" s="66"/>
      <c r="S681" s="66"/>
      <c r="T681" s="67"/>
      <c r="U681" s="36"/>
      <c r="V681" s="36"/>
      <c r="W681" s="36"/>
      <c r="X681" s="36"/>
      <c r="Y681" s="36"/>
      <c r="Z681" s="36"/>
      <c r="AA681" s="36"/>
      <c r="AB681" s="36"/>
      <c r="AC681" s="36"/>
      <c r="AD681" s="36"/>
      <c r="AE681" s="36"/>
      <c r="AT681" s="19" t="s">
        <v>270</v>
      </c>
      <c r="AU681" s="19" t="s">
        <v>86</v>
      </c>
    </row>
    <row r="682" spans="2:51" s="14" customFormat="1" ht="11.25">
      <c r="B682" s="208"/>
      <c r="C682" s="209"/>
      <c r="D682" s="190" t="s">
        <v>272</v>
      </c>
      <c r="E682" s="210" t="s">
        <v>19</v>
      </c>
      <c r="F682" s="211" t="s">
        <v>196</v>
      </c>
      <c r="G682" s="209"/>
      <c r="H682" s="212">
        <v>268.905</v>
      </c>
      <c r="I682" s="213"/>
      <c r="J682" s="209"/>
      <c r="K682" s="209"/>
      <c r="L682" s="214"/>
      <c r="M682" s="215"/>
      <c r="N682" s="216"/>
      <c r="O682" s="216"/>
      <c r="P682" s="216"/>
      <c r="Q682" s="216"/>
      <c r="R682" s="216"/>
      <c r="S682" s="216"/>
      <c r="T682" s="217"/>
      <c r="AT682" s="218" t="s">
        <v>272</v>
      </c>
      <c r="AU682" s="218" t="s">
        <v>86</v>
      </c>
      <c r="AV682" s="14" t="s">
        <v>86</v>
      </c>
      <c r="AW682" s="14" t="s">
        <v>37</v>
      </c>
      <c r="AX682" s="14" t="s">
        <v>76</v>
      </c>
      <c r="AY682" s="218" t="s">
        <v>259</v>
      </c>
    </row>
    <row r="683" spans="2:51" s="14" customFormat="1" ht="11.25">
      <c r="B683" s="208"/>
      <c r="C683" s="209"/>
      <c r="D683" s="190" t="s">
        <v>272</v>
      </c>
      <c r="E683" s="210" t="s">
        <v>19</v>
      </c>
      <c r="F683" s="211" t="s">
        <v>199</v>
      </c>
      <c r="G683" s="209"/>
      <c r="H683" s="212">
        <v>13</v>
      </c>
      <c r="I683" s="213"/>
      <c r="J683" s="209"/>
      <c r="K683" s="209"/>
      <c r="L683" s="214"/>
      <c r="M683" s="215"/>
      <c r="N683" s="216"/>
      <c r="O683" s="216"/>
      <c r="P683" s="216"/>
      <c r="Q683" s="216"/>
      <c r="R683" s="216"/>
      <c r="S683" s="216"/>
      <c r="T683" s="217"/>
      <c r="AT683" s="218" t="s">
        <v>272</v>
      </c>
      <c r="AU683" s="218" t="s">
        <v>86</v>
      </c>
      <c r="AV683" s="14" t="s">
        <v>86</v>
      </c>
      <c r="AW683" s="14" t="s">
        <v>37</v>
      </c>
      <c r="AX683" s="14" t="s">
        <v>76</v>
      </c>
      <c r="AY683" s="218" t="s">
        <v>259</v>
      </c>
    </row>
    <row r="684" spans="2:51" s="15" customFormat="1" ht="11.25">
      <c r="B684" s="219"/>
      <c r="C684" s="220"/>
      <c r="D684" s="190" t="s">
        <v>272</v>
      </c>
      <c r="E684" s="221" t="s">
        <v>19</v>
      </c>
      <c r="F684" s="222" t="s">
        <v>353</v>
      </c>
      <c r="G684" s="220"/>
      <c r="H684" s="223">
        <v>281.905</v>
      </c>
      <c r="I684" s="224"/>
      <c r="J684" s="220"/>
      <c r="K684" s="220"/>
      <c r="L684" s="225"/>
      <c r="M684" s="226"/>
      <c r="N684" s="227"/>
      <c r="O684" s="227"/>
      <c r="P684" s="227"/>
      <c r="Q684" s="227"/>
      <c r="R684" s="227"/>
      <c r="S684" s="227"/>
      <c r="T684" s="228"/>
      <c r="AT684" s="229" t="s">
        <v>272</v>
      </c>
      <c r="AU684" s="229" t="s">
        <v>86</v>
      </c>
      <c r="AV684" s="15" t="s">
        <v>137</v>
      </c>
      <c r="AW684" s="15" t="s">
        <v>37</v>
      </c>
      <c r="AX684" s="15" t="s">
        <v>84</v>
      </c>
      <c r="AY684" s="229" t="s">
        <v>259</v>
      </c>
    </row>
    <row r="685" spans="1:65" s="2" customFormat="1" ht="16.5" customHeight="1">
      <c r="A685" s="36"/>
      <c r="B685" s="37"/>
      <c r="C685" s="177" t="s">
        <v>1023</v>
      </c>
      <c r="D685" s="177" t="s">
        <v>261</v>
      </c>
      <c r="E685" s="178" t="s">
        <v>1024</v>
      </c>
      <c r="F685" s="179" t="s">
        <v>1025</v>
      </c>
      <c r="G685" s="180" t="s">
        <v>103</v>
      </c>
      <c r="H685" s="181">
        <v>627.445</v>
      </c>
      <c r="I685" s="182"/>
      <c r="J685" s="183">
        <f>ROUND(I685*H685,2)</f>
        <v>0</v>
      </c>
      <c r="K685" s="179" t="s">
        <v>264</v>
      </c>
      <c r="L685" s="41"/>
      <c r="M685" s="184" t="s">
        <v>19</v>
      </c>
      <c r="N685" s="185" t="s">
        <v>47</v>
      </c>
      <c r="O685" s="66"/>
      <c r="P685" s="186">
        <f>O685*H685</f>
        <v>0</v>
      </c>
      <c r="Q685" s="186">
        <v>0</v>
      </c>
      <c r="R685" s="186">
        <f>Q685*H685</f>
        <v>0</v>
      </c>
      <c r="S685" s="186">
        <v>0</v>
      </c>
      <c r="T685" s="187">
        <f>S685*H685</f>
        <v>0</v>
      </c>
      <c r="U685" s="36"/>
      <c r="V685" s="36"/>
      <c r="W685" s="36"/>
      <c r="X685" s="36"/>
      <c r="Y685" s="36"/>
      <c r="Z685" s="36"/>
      <c r="AA685" s="36"/>
      <c r="AB685" s="36"/>
      <c r="AC685" s="36"/>
      <c r="AD685" s="36"/>
      <c r="AE685" s="36"/>
      <c r="AR685" s="188" t="s">
        <v>137</v>
      </c>
      <c r="AT685" s="188" t="s">
        <v>261</v>
      </c>
      <c r="AU685" s="188" t="s">
        <v>86</v>
      </c>
      <c r="AY685" s="19" t="s">
        <v>259</v>
      </c>
      <c r="BE685" s="189">
        <f>IF(N685="základní",J685,0)</f>
        <v>0</v>
      </c>
      <c r="BF685" s="189">
        <f>IF(N685="snížená",J685,0)</f>
        <v>0</v>
      </c>
      <c r="BG685" s="189">
        <f>IF(N685="zákl. přenesená",J685,0)</f>
        <v>0</v>
      </c>
      <c r="BH685" s="189">
        <f>IF(N685="sníž. přenesená",J685,0)</f>
        <v>0</v>
      </c>
      <c r="BI685" s="189">
        <f>IF(N685="nulová",J685,0)</f>
        <v>0</v>
      </c>
      <c r="BJ685" s="19" t="s">
        <v>84</v>
      </c>
      <c r="BK685" s="189">
        <f>ROUND(I685*H685,2)</f>
        <v>0</v>
      </c>
      <c r="BL685" s="19" t="s">
        <v>137</v>
      </c>
      <c r="BM685" s="188" t="s">
        <v>1026</v>
      </c>
    </row>
    <row r="686" spans="1:47" s="2" customFormat="1" ht="11.25">
      <c r="A686" s="36"/>
      <c r="B686" s="37"/>
      <c r="C686" s="38"/>
      <c r="D686" s="190" t="s">
        <v>266</v>
      </c>
      <c r="E686" s="38"/>
      <c r="F686" s="191" t="s">
        <v>1027</v>
      </c>
      <c r="G686" s="38"/>
      <c r="H686" s="38"/>
      <c r="I686" s="192"/>
      <c r="J686" s="38"/>
      <c r="K686" s="38"/>
      <c r="L686" s="41"/>
      <c r="M686" s="193"/>
      <c r="N686" s="194"/>
      <c r="O686" s="66"/>
      <c r="P686" s="66"/>
      <c r="Q686" s="66"/>
      <c r="R686" s="66"/>
      <c r="S686" s="66"/>
      <c r="T686" s="67"/>
      <c r="U686" s="36"/>
      <c r="V686" s="36"/>
      <c r="W686" s="36"/>
      <c r="X686" s="36"/>
      <c r="Y686" s="36"/>
      <c r="Z686" s="36"/>
      <c r="AA686" s="36"/>
      <c r="AB686" s="36"/>
      <c r="AC686" s="36"/>
      <c r="AD686" s="36"/>
      <c r="AE686" s="36"/>
      <c r="AT686" s="19" t="s">
        <v>266</v>
      </c>
      <c r="AU686" s="19" t="s">
        <v>86</v>
      </c>
    </row>
    <row r="687" spans="1:47" s="2" customFormat="1" ht="11.25">
      <c r="A687" s="36"/>
      <c r="B687" s="37"/>
      <c r="C687" s="38"/>
      <c r="D687" s="195" t="s">
        <v>268</v>
      </c>
      <c r="E687" s="38"/>
      <c r="F687" s="196" t="s">
        <v>1028</v>
      </c>
      <c r="G687" s="38"/>
      <c r="H687" s="38"/>
      <c r="I687" s="192"/>
      <c r="J687" s="38"/>
      <c r="K687" s="38"/>
      <c r="L687" s="41"/>
      <c r="M687" s="193"/>
      <c r="N687" s="194"/>
      <c r="O687" s="66"/>
      <c r="P687" s="66"/>
      <c r="Q687" s="66"/>
      <c r="R687" s="66"/>
      <c r="S687" s="66"/>
      <c r="T687" s="67"/>
      <c r="U687" s="36"/>
      <c r="V687" s="36"/>
      <c r="W687" s="36"/>
      <c r="X687" s="36"/>
      <c r="Y687" s="36"/>
      <c r="Z687" s="36"/>
      <c r="AA687" s="36"/>
      <c r="AB687" s="36"/>
      <c r="AC687" s="36"/>
      <c r="AD687" s="36"/>
      <c r="AE687" s="36"/>
      <c r="AT687" s="19" t="s">
        <v>268</v>
      </c>
      <c r="AU687" s="19" t="s">
        <v>86</v>
      </c>
    </row>
    <row r="688" spans="1:47" s="2" customFormat="1" ht="107.25">
      <c r="A688" s="36"/>
      <c r="B688" s="37"/>
      <c r="C688" s="38"/>
      <c r="D688" s="190" t="s">
        <v>270</v>
      </c>
      <c r="E688" s="38"/>
      <c r="F688" s="197" t="s">
        <v>1022</v>
      </c>
      <c r="G688" s="38"/>
      <c r="H688" s="38"/>
      <c r="I688" s="192"/>
      <c r="J688" s="38"/>
      <c r="K688" s="38"/>
      <c r="L688" s="41"/>
      <c r="M688" s="193"/>
      <c r="N688" s="194"/>
      <c r="O688" s="66"/>
      <c r="P688" s="66"/>
      <c r="Q688" s="66"/>
      <c r="R688" s="66"/>
      <c r="S688" s="66"/>
      <c r="T688" s="67"/>
      <c r="U688" s="36"/>
      <c r="V688" s="36"/>
      <c r="W688" s="36"/>
      <c r="X688" s="36"/>
      <c r="Y688" s="36"/>
      <c r="Z688" s="36"/>
      <c r="AA688" s="36"/>
      <c r="AB688" s="36"/>
      <c r="AC688" s="36"/>
      <c r="AD688" s="36"/>
      <c r="AE688" s="36"/>
      <c r="AT688" s="19" t="s">
        <v>270</v>
      </c>
      <c r="AU688" s="19" t="s">
        <v>86</v>
      </c>
    </row>
    <row r="689" spans="2:51" s="14" customFormat="1" ht="11.25">
      <c r="B689" s="208"/>
      <c r="C689" s="209"/>
      <c r="D689" s="190" t="s">
        <v>272</v>
      </c>
      <c r="E689" s="210" t="s">
        <v>19</v>
      </c>
      <c r="F689" s="211" t="s">
        <v>202</v>
      </c>
      <c r="G689" s="209"/>
      <c r="H689" s="212">
        <v>627.445</v>
      </c>
      <c r="I689" s="213"/>
      <c r="J689" s="209"/>
      <c r="K689" s="209"/>
      <c r="L689" s="214"/>
      <c r="M689" s="215"/>
      <c r="N689" s="216"/>
      <c r="O689" s="216"/>
      <c r="P689" s="216"/>
      <c r="Q689" s="216"/>
      <c r="R689" s="216"/>
      <c r="S689" s="216"/>
      <c r="T689" s="217"/>
      <c r="AT689" s="218" t="s">
        <v>272</v>
      </c>
      <c r="AU689" s="218" t="s">
        <v>86</v>
      </c>
      <c r="AV689" s="14" t="s">
        <v>86</v>
      </c>
      <c r="AW689" s="14" t="s">
        <v>37</v>
      </c>
      <c r="AX689" s="14" t="s">
        <v>84</v>
      </c>
      <c r="AY689" s="218" t="s">
        <v>259</v>
      </c>
    </row>
    <row r="690" spans="1:65" s="2" customFormat="1" ht="16.5" customHeight="1">
      <c r="A690" s="36"/>
      <c r="B690" s="37"/>
      <c r="C690" s="177" t="s">
        <v>1029</v>
      </c>
      <c r="D690" s="177" t="s">
        <v>261</v>
      </c>
      <c r="E690" s="178" t="s">
        <v>1030</v>
      </c>
      <c r="F690" s="179" t="s">
        <v>1031</v>
      </c>
      <c r="G690" s="180" t="s">
        <v>92</v>
      </c>
      <c r="H690" s="181">
        <v>27.88</v>
      </c>
      <c r="I690" s="182"/>
      <c r="J690" s="183">
        <f>ROUND(I690*H690,2)</f>
        <v>0</v>
      </c>
      <c r="K690" s="179" t="s">
        <v>264</v>
      </c>
      <c r="L690" s="41"/>
      <c r="M690" s="184" t="s">
        <v>19</v>
      </c>
      <c r="N690" s="185" t="s">
        <v>47</v>
      </c>
      <c r="O690" s="66"/>
      <c r="P690" s="186">
        <f>O690*H690</f>
        <v>0</v>
      </c>
      <c r="Q690" s="186">
        <v>0</v>
      </c>
      <c r="R690" s="186">
        <f>Q690*H690</f>
        <v>0</v>
      </c>
      <c r="S690" s="186">
        <v>0</v>
      </c>
      <c r="T690" s="187">
        <f>S690*H690</f>
        <v>0</v>
      </c>
      <c r="U690" s="36"/>
      <c r="V690" s="36"/>
      <c r="W690" s="36"/>
      <c r="X690" s="36"/>
      <c r="Y690" s="36"/>
      <c r="Z690" s="36"/>
      <c r="AA690" s="36"/>
      <c r="AB690" s="36"/>
      <c r="AC690" s="36"/>
      <c r="AD690" s="36"/>
      <c r="AE690" s="36"/>
      <c r="AR690" s="188" t="s">
        <v>137</v>
      </c>
      <c r="AT690" s="188" t="s">
        <v>261</v>
      </c>
      <c r="AU690" s="188" t="s">
        <v>86</v>
      </c>
      <c r="AY690" s="19" t="s">
        <v>259</v>
      </c>
      <c r="BE690" s="189">
        <f>IF(N690="základní",J690,0)</f>
        <v>0</v>
      </c>
      <c r="BF690" s="189">
        <f>IF(N690="snížená",J690,0)</f>
        <v>0</v>
      </c>
      <c r="BG690" s="189">
        <f>IF(N690="zákl. přenesená",J690,0)</f>
        <v>0</v>
      </c>
      <c r="BH690" s="189">
        <f>IF(N690="sníž. přenesená",J690,0)</f>
        <v>0</v>
      </c>
      <c r="BI690" s="189">
        <f>IF(N690="nulová",J690,0)</f>
        <v>0</v>
      </c>
      <c r="BJ690" s="19" t="s">
        <v>84</v>
      </c>
      <c r="BK690" s="189">
        <f>ROUND(I690*H690,2)</f>
        <v>0</v>
      </c>
      <c r="BL690" s="19" t="s">
        <v>137</v>
      </c>
      <c r="BM690" s="188" t="s">
        <v>1032</v>
      </c>
    </row>
    <row r="691" spans="1:47" s="2" customFormat="1" ht="11.25">
      <c r="A691" s="36"/>
      <c r="B691" s="37"/>
      <c r="C691" s="38"/>
      <c r="D691" s="190" t="s">
        <v>266</v>
      </c>
      <c r="E691" s="38"/>
      <c r="F691" s="191" t="s">
        <v>1033</v>
      </c>
      <c r="G691" s="38"/>
      <c r="H691" s="38"/>
      <c r="I691" s="192"/>
      <c r="J691" s="38"/>
      <c r="K691" s="38"/>
      <c r="L691" s="41"/>
      <c r="M691" s="193"/>
      <c r="N691" s="194"/>
      <c r="O691" s="66"/>
      <c r="P691" s="66"/>
      <c r="Q691" s="66"/>
      <c r="R691" s="66"/>
      <c r="S691" s="66"/>
      <c r="T691" s="67"/>
      <c r="U691" s="36"/>
      <c r="V691" s="36"/>
      <c r="W691" s="36"/>
      <c r="X691" s="36"/>
      <c r="Y691" s="36"/>
      <c r="Z691" s="36"/>
      <c r="AA691" s="36"/>
      <c r="AB691" s="36"/>
      <c r="AC691" s="36"/>
      <c r="AD691" s="36"/>
      <c r="AE691" s="36"/>
      <c r="AT691" s="19" t="s">
        <v>266</v>
      </c>
      <c r="AU691" s="19" t="s">
        <v>86</v>
      </c>
    </row>
    <row r="692" spans="1:47" s="2" customFormat="1" ht="11.25">
      <c r="A692" s="36"/>
      <c r="B692" s="37"/>
      <c r="C692" s="38"/>
      <c r="D692" s="195" t="s">
        <v>268</v>
      </c>
      <c r="E692" s="38"/>
      <c r="F692" s="196" t="s">
        <v>1034</v>
      </c>
      <c r="G692" s="38"/>
      <c r="H692" s="38"/>
      <c r="I692" s="192"/>
      <c r="J692" s="38"/>
      <c r="K692" s="38"/>
      <c r="L692" s="41"/>
      <c r="M692" s="193"/>
      <c r="N692" s="194"/>
      <c r="O692" s="66"/>
      <c r="P692" s="66"/>
      <c r="Q692" s="66"/>
      <c r="R692" s="66"/>
      <c r="S692" s="66"/>
      <c r="T692" s="67"/>
      <c r="U692" s="36"/>
      <c r="V692" s="36"/>
      <c r="W692" s="36"/>
      <c r="X692" s="36"/>
      <c r="Y692" s="36"/>
      <c r="Z692" s="36"/>
      <c r="AA692" s="36"/>
      <c r="AB692" s="36"/>
      <c r="AC692" s="36"/>
      <c r="AD692" s="36"/>
      <c r="AE692" s="36"/>
      <c r="AT692" s="19" t="s">
        <v>268</v>
      </c>
      <c r="AU692" s="19" t="s">
        <v>86</v>
      </c>
    </row>
    <row r="693" spans="2:51" s="14" customFormat="1" ht="11.25">
      <c r="B693" s="208"/>
      <c r="C693" s="209"/>
      <c r="D693" s="190" t="s">
        <v>272</v>
      </c>
      <c r="E693" s="210" t="s">
        <v>19</v>
      </c>
      <c r="F693" s="211" t="s">
        <v>1035</v>
      </c>
      <c r="G693" s="209"/>
      <c r="H693" s="212">
        <v>0.3</v>
      </c>
      <c r="I693" s="213"/>
      <c r="J693" s="209"/>
      <c r="K693" s="209"/>
      <c r="L693" s="214"/>
      <c r="M693" s="215"/>
      <c r="N693" s="216"/>
      <c r="O693" s="216"/>
      <c r="P693" s="216"/>
      <c r="Q693" s="216"/>
      <c r="R693" s="216"/>
      <c r="S693" s="216"/>
      <c r="T693" s="217"/>
      <c r="AT693" s="218" t="s">
        <v>272</v>
      </c>
      <c r="AU693" s="218" t="s">
        <v>86</v>
      </c>
      <c r="AV693" s="14" t="s">
        <v>86</v>
      </c>
      <c r="AW693" s="14" t="s">
        <v>37</v>
      </c>
      <c r="AX693" s="14" t="s">
        <v>76</v>
      </c>
      <c r="AY693" s="218" t="s">
        <v>259</v>
      </c>
    </row>
    <row r="694" spans="2:51" s="14" customFormat="1" ht="11.25">
      <c r="B694" s="208"/>
      <c r="C694" s="209"/>
      <c r="D694" s="190" t="s">
        <v>272</v>
      </c>
      <c r="E694" s="210" t="s">
        <v>19</v>
      </c>
      <c r="F694" s="211" t="s">
        <v>1036</v>
      </c>
      <c r="G694" s="209"/>
      <c r="H694" s="212">
        <v>0.3</v>
      </c>
      <c r="I694" s="213"/>
      <c r="J694" s="209"/>
      <c r="K694" s="209"/>
      <c r="L694" s="214"/>
      <c r="M694" s="215"/>
      <c r="N694" s="216"/>
      <c r="O694" s="216"/>
      <c r="P694" s="216"/>
      <c r="Q694" s="216"/>
      <c r="R694" s="216"/>
      <c r="S694" s="216"/>
      <c r="T694" s="217"/>
      <c r="AT694" s="218" t="s">
        <v>272</v>
      </c>
      <c r="AU694" s="218" t="s">
        <v>86</v>
      </c>
      <c r="AV694" s="14" t="s">
        <v>86</v>
      </c>
      <c r="AW694" s="14" t="s">
        <v>37</v>
      </c>
      <c r="AX694" s="14" t="s">
        <v>76</v>
      </c>
      <c r="AY694" s="218" t="s">
        <v>259</v>
      </c>
    </row>
    <row r="695" spans="2:51" s="14" customFormat="1" ht="11.25">
      <c r="B695" s="208"/>
      <c r="C695" s="209"/>
      <c r="D695" s="190" t="s">
        <v>272</v>
      </c>
      <c r="E695" s="210" t="s">
        <v>19</v>
      </c>
      <c r="F695" s="211" t="s">
        <v>1037</v>
      </c>
      <c r="G695" s="209"/>
      <c r="H695" s="212">
        <v>8.067</v>
      </c>
      <c r="I695" s="213"/>
      <c r="J695" s="209"/>
      <c r="K695" s="209"/>
      <c r="L695" s="214"/>
      <c r="M695" s="215"/>
      <c r="N695" s="216"/>
      <c r="O695" s="216"/>
      <c r="P695" s="216"/>
      <c r="Q695" s="216"/>
      <c r="R695" s="216"/>
      <c r="S695" s="216"/>
      <c r="T695" s="217"/>
      <c r="AT695" s="218" t="s">
        <v>272</v>
      </c>
      <c r="AU695" s="218" t="s">
        <v>86</v>
      </c>
      <c r="AV695" s="14" t="s">
        <v>86</v>
      </c>
      <c r="AW695" s="14" t="s">
        <v>37</v>
      </c>
      <c r="AX695" s="14" t="s">
        <v>76</v>
      </c>
      <c r="AY695" s="218" t="s">
        <v>259</v>
      </c>
    </row>
    <row r="696" spans="2:51" s="14" customFormat="1" ht="11.25">
      <c r="B696" s="208"/>
      <c r="C696" s="209"/>
      <c r="D696" s="190" t="s">
        <v>272</v>
      </c>
      <c r="E696" s="210" t="s">
        <v>19</v>
      </c>
      <c r="F696" s="211" t="s">
        <v>1038</v>
      </c>
      <c r="G696" s="209"/>
      <c r="H696" s="212">
        <v>0.39</v>
      </c>
      <c r="I696" s="213"/>
      <c r="J696" s="209"/>
      <c r="K696" s="209"/>
      <c r="L696" s="214"/>
      <c r="M696" s="215"/>
      <c r="N696" s="216"/>
      <c r="O696" s="216"/>
      <c r="P696" s="216"/>
      <c r="Q696" s="216"/>
      <c r="R696" s="216"/>
      <c r="S696" s="216"/>
      <c r="T696" s="217"/>
      <c r="AT696" s="218" t="s">
        <v>272</v>
      </c>
      <c r="AU696" s="218" t="s">
        <v>86</v>
      </c>
      <c r="AV696" s="14" t="s">
        <v>86</v>
      </c>
      <c r="AW696" s="14" t="s">
        <v>37</v>
      </c>
      <c r="AX696" s="14" t="s">
        <v>76</v>
      </c>
      <c r="AY696" s="218" t="s">
        <v>259</v>
      </c>
    </row>
    <row r="697" spans="2:51" s="14" customFormat="1" ht="11.25">
      <c r="B697" s="208"/>
      <c r="C697" s="209"/>
      <c r="D697" s="190" t="s">
        <v>272</v>
      </c>
      <c r="E697" s="210" t="s">
        <v>19</v>
      </c>
      <c r="F697" s="211" t="s">
        <v>1039</v>
      </c>
      <c r="G697" s="209"/>
      <c r="H697" s="212">
        <v>18.823</v>
      </c>
      <c r="I697" s="213"/>
      <c r="J697" s="209"/>
      <c r="K697" s="209"/>
      <c r="L697" s="214"/>
      <c r="M697" s="215"/>
      <c r="N697" s="216"/>
      <c r="O697" s="216"/>
      <c r="P697" s="216"/>
      <c r="Q697" s="216"/>
      <c r="R697" s="216"/>
      <c r="S697" s="216"/>
      <c r="T697" s="217"/>
      <c r="AT697" s="218" t="s">
        <v>272</v>
      </c>
      <c r="AU697" s="218" t="s">
        <v>86</v>
      </c>
      <c r="AV697" s="14" t="s">
        <v>86</v>
      </c>
      <c r="AW697" s="14" t="s">
        <v>37</v>
      </c>
      <c r="AX697" s="14" t="s">
        <v>76</v>
      </c>
      <c r="AY697" s="218" t="s">
        <v>259</v>
      </c>
    </row>
    <row r="698" spans="2:51" s="15" customFormat="1" ht="11.25">
      <c r="B698" s="219"/>
      <c r="C698" s="220"/>
      <c r="D698" s="190" t="s">
        <v>272</v>
      </c>
      <c r="E698" s="221" t="s">
        <v>1040</v>
      </c>
      <c r="F698" s="222" t="s">
        <v>353</v>
      </c>
      <c r="G698" s="220"/>
      <c r="H698" s="223">
        <v>27.88</v>
      </c>
      <c r="I698" s="224"/>
      <c r="J698" s="220"/>
      <c r="K698" s="220"/>
      <c r="L698" s="225"/>
      <c r="M698" s="226"/>
      <c r="N698" s="227"/>
      <c r="O698" s="227"/>
      <c r="P698" s="227"/>
      <c r="Q698" s="227"/>
      <c r="R698" s="227"/>
      <c r="S698" s="227"/>
      <c r="T698" s="228"/>
      <c r="AT698" s="229" t="s">
        <v>272</v>
      </c>
      <c r="AU698" s="229" t="s">
        <v>86</v>
      </c>
      <c r="AV698" s="15" t="s">
        <v>137</v>
      </c>
      <c r="AW698" s="15" t="s">
        <v>37</v>
      </c>
      <c r="AX698" s="15" t="s">
        <v>84</v>
      </c>
      <c r="AY698" s="229" t="s">
        <v>259</v>
      </c>
    </row>
    <row r="699" spans="1:65" s="2" customFormat="1" ht="16.5" customHeight="1">
      <c r="A699" s="36"/>
      <c r="B699" s="37"/>
      <c r="C699" s="177" t="s">
        <v>157</v>
      </c>
      <c r="D699" s="177" t="s">
        <v>261</v>
      </c>
      <c r="E699" s="178" t="s">
        <v>1041</v>
      </c>
      <c r="F699" s="179" t="s">
        <v>1042</v>
      </c>
      <c r="G699" s="180" t="s">
        <v>114</v>
      </c>
      <c r="H699" s="181">
        <v>5</v>
      </c>
      <c r="I699" s="182"/>
      <c r="J699" s="183">
        <f>ROUND(I699*H699,2)</f>
        <v>0</v>
      </c>
      <c r="K699" s="179" t="s">
        <v>19</v>
      </c>
      <c r="L699" s="41"/>
      <c r="M699" s="184" t="s">
        <v>19</v>
      </c>
      <c r="N699" s="185" t="s">
        <v>47</v>
      </c>
      <c r="O699" s="66"/>
      <c r="P699" s="186">
        <f>O699*H699</f>
        <v>0</v>
      </c>
      <c r="Q699" s="186">
        <v>0</v>
      </c>
      <c r="R699" s="186">
        <f>Q699*H699</f>
        <v>0</v>
      </c>
      <c r="S699" s="186">
        <v>0</v>
      </c>
      <c r="T699" s="187">
        <f>S699*H699</f>
        <v>0</v>
      </c>
      <c r="U699" s="36"/>
      <c r="V699" s="36"/>
      <c r="W699" s="36"/>
      <c r="X699" s="36"/>
      <c r="Y699" s="36"/>
      <c r="Z699" s="36"/>
      <c r="AA699" s="36"/>
      <c r="AB699" s="36"/>
      <c r="AC699" s="36"/>
      <c r="AD699" s="36"/>
      <c r="AE699" s="36"/>
      <c r="AR699" s="188" t="s">
        <v>137</v>
      </c>
      <c r="AT699" s="188" t="s">
        <v>261</v>
      </c>
      <c r="AU699" s="188" t="s">
        <v>86</v>
      </c>
      <c r="AY699" s="19" t="s">
        <v>259</v>
      </c>
      <c r="BE699" s="189">
        <f>IF(N699="základní",J699,0)</f>
        <v>0</v>
      </c>
      <c r="BF699" s="189">
        <f>IF(N699="snížená",J699,0)</f>
        <v>0</v>
      </c>
      <c r="BG699" s="189">
        <f>IF(N699="zákl. přenesená",J699,0)</f>
        <v>0</v>
      </c>
      <c r="BH699" s="189">
        <f>IF(N699="sníž. přenesená",J699,0)</f>
        <v>0</v>
      </c>
      <c r="BI699" s="189">
        <f>IF(N699="nulová",J699,0)</f>
        <v>0</v>
      </c>
      <c r="BJ699" s="19" t="s">
        <v>84</v>
      </c>
      <c r="BK699" s="189">
        <f>ROUND(I699*H699,2)</f>
        <v>0</v>
      </c>
      <c r="BL699" s="19" t="s">
        <v>137</v>
      </c>
      <c r="BM699" s="188" t="s">
        <v>1043</v>
      </c>
    </row>
    <row r="700" spans="1:47" s="2" customFormat="1" ht="11.25">
      <c r="A700" s="36"/>
      <c r="B700" s="37"/>
      <c r="C700" s="38"/>
      <c r="D700" s="190" t="s">
        <v>266</v>
      </c>
      <c r="E700" s="38"/>
      <c r="F700" s="191" t="s">
        <v>1042</v>
      </c>
      <c r="G700" s="38"/>
      <c r="H700" s="38"/>
      <c r="I700" s="192"/>
      <c r="J700" s="38"/>
      <c r="K700" s="38"/>
      <c r="L700" s="41"/>
      <c r="M700" s="193"/>
      <c r="N700" s="194"/>
      <c r="O700" s="66"/>
      <c r="P700" s="66"/>
      <c r="Q700" s="66"/>
      <c r="R700" s="66"/>
      <c r="S700" s="66"/>
      <c r="T700" s="67"/>
      <c r="U700" s="36"/>
      <c r="V700" s="36"/>
      <c r="W700" s="36"/>
      <c r="X700" s="36"/>
      <c r="Y700" s="36"/>
      <c r="Z700" s="36"/>
      <c r="AA700" s="36"/>
      <c r="AB700" s="36"/>
      <c r="AC700" s="36"/>
      <c r="AD700" s="36"/>
      <c r="AE700" s="36"/>
      <c r="AT700" s="19" t="s">
        <v>266</v>
      </c>
      <c r="AU700" s="19" t="s">
        <v>86</v>
      </c>
    </row>
    <row r="701" spans="1:65" s="2" customFormat="1" ht="16.5" customHeight="1">
      <c r="A701" s="36"/>
      <c r="B701" s="37"/>
      <c r="C701" s="177" t="s">
        <v>1044</v>
      </c>
      <c r="D701" s="177" t="s">
        <v>261</v>
      </c>
      <c r="E701" s="178" t="s">
        <v>1045</v>
      </c>
      <c r="F701" s="179" t="s">
        <v>1046</v>
      </c>
      <c r="G701" s="180" t="s">
        <v>114</v>
      </c>
      <c r="H701" s="181">
        <v>11</v>
      </c>
      <c r="I701" s="182"/>
      <c r="J701" s="183">
        <f>ROUND(I701*H701,2)</f>
        <v>0</v>
      </c>
      <c r="K701" s="179" t="s">
        <v>19</v>
      </c>
      <c r="L701" s="41"/>
      <c r="M701" s="184" t="s">
        <v>19</v>
      </c>
      <c r="N701" s="185" t="s">
        <v>47</v>
      </c>
      <c r="O701" s="66"/>
      <c r="P701" s="186">
        <f>O701*H701</f>
        <v>0</v>
      </c>
      <c r="Q701" s="186">
        <v>0</v>
      </c>
      <c r="R701" s="186">
        <f>Q701*H701</f>
        <v>0</v>
      </c>
      <c r="S701" s="186">
        <v>0</v>
      </c>
      <c r="T701" s="187">
        <f>S701*H701</f>
        <v>0</v>
      </c>
      <c r="U701" s="36"/>
      <c r="V701" s="36"/>
      <c r="W701" s="36"/>
      <c r="X701" s="36"/>
      <c r="Y701" s="36"/>
      <c r="Z701" s="36"/>
      <c r="AA701" s="36"/>
      <c r="AB701" s="36"/>
      <c r="AC701" s="36"/>
      <c r="AD701" s="36"/>
      <c r="AE701" s="36"/>
      <c r="AR701" s="188" t="s">
        <v>137</v>
      </c>
      <c r="AT701" s="188" t="s">
        <v>261</v>
      </c>
      <c r="AU701" s="188" t="s">
        <v>86</v>
      </c>
      <c r="AY701" s="19" t="s">
        <v>259</v>
      </c>
      <c r="BE701" s="189">
        <f>IF(N701="základní",J701,0)</f>
        <v>0</v>
      </c>
      <c r="BF701" s="189">
        <f>IF(N701="snížená",J701,0)</f>
        <v>0</v>
      </c>
      <c r="BG701" s="189">
        <f>IF(N701="zákl. přenesená",J701,0)</f>
        <v>0</v>
      </c>
      <c r="BH701" s="189">
        <f>IF(N701="sníž. přenesená",J701,0)</f>
        <v>0</v>
      </c>
      <c r="BI701" s="189">
        <f>IF(N701="nulová",J701,0)</f>
        <v>0</v>
      </c>
      <c r="BJ701" s="19" t="s">
        <v>84</v>
      </c>
      <c r="BK701" s="189">
        <f>ROUND(I701*H701,2)</f>
        <v>0</v>
      </c>
      <c r="BL701" s="19" t="s">
        <v>137</v>
      </c>
      <c r="BM701" s="188" t="s">
        <v>1047</v>
      </c>
    </row>
    <row r="702" spans="1:47" s="2" customFormat="1" ht="11.25">
      <c r="A702" s="36"/>
      <c r="B702" s="37"/>
      <c r="C702" s="38"/>
      <c r="D702" s="190" t="s">
        <v>266</v>
      </c>
      <c r="E702" s="38"/>
      <c r="F702" s="191" t="s">
        <v>1046</v>
      </c>
      <c r="G702" s="38"/>
      <c r="H702" s="38"/>
      <c r="I702" s="192"/>
      <c r="J702" s="38"/>
      <c r="K702" s="38"/>
      <c r="L702" s="41"/>
      <c r="M702" s="193"/>
      <c r="N702" s="194"/>
      <c r="O702" s="66"/>
      <c r="P702" s="66"/>
      <c r="Q702" s="66"/>
      <c r="R702" s="66"/>
      <c r="S702" s="66"/>
      <c r="T702" s="67"/>
      <c r="U702" s="36"/>
      <c r="V702" s="36"/>
      <c r="W702" s="36"/>
      <c r="X702" s="36"/>
      <c r="Y702" s="36"/>
      <c r="Z702" s="36"/>
      <c r="AA702" s="36"/>
      <c r="AB702" s="36"/>
      <c r="AC702" s="36"/>
      <c r="AD702" s="36"/>
      <c r="AE702" s="36"/>
      <c r="AT702" s="19" t="s">
        <v>266</v>
      </c>
      <c r="AU702" s="19" t="s">
        <v>86</v>
      </c>
    </row>
    <row r="703" spans="2:51" s="13" customFormat="1" ht="11.25">
      <c r="B703" s="198"/>
      <c r="C703" s="199"/>
      <c r="D703" s="190" t="s">
        <v>272</v>
      </c>
      <c r="E703" s="200" t="s">
        <v>19</v>
      </c>
      <c r="F703" s="201" t="s">
        <v>344</v>
      </c>
      <c r="G703" s="199"/>
      <c r="H703" s="200" t="s">
        <v>19</v>
      </c>
      <c r="I703" s="202"/>
      <c r="J703" s="199"/>
      <c r="K703" s="199"/>
      <c r="L703" s="203"/>
      <c r="M703" s="204"/>
      <c r="N703" s="205"/>
      <c r="O703" s="205"/>
      <c r="P703" s="205"/>
      <c r="Q703" s="205"/>
      <c r="R703" s="205"/>
      <c r="S703" s="205"/>
      <c r="T703" s="206"/>
      <c r="AT703" s="207" t="s">
        <v>272</v>
      </c>
      <c r="AU703" s="207" t="s">
        <v>86</v>
      </c>
      <c r="AV703" s="13" t="s">
        <v>84</v>
      </c>
      <c r="AW703" s="13" t="s">
        <v>37</v>
      </c>
      <c r="AX703" s="13" t="s">
        <v>76</v>
      </c>
      <c r="AY703" s="207" t="s">
        <v>259</v>
      </c>
    </row>
    <row r="704" spans="2:51" s="14" customFormat="1" ht="11.25">
      <c r="B704" s="208"/>
      <c r="C704" s="209"/>
      <c r="D704" s="190" t="s">
        <v>272</v>
      </c>
      <c r="E704" s="210" t="s">
        <v>19</v>
      </c>
      <c r="F704" s="211" t="s">
        <v>1048</v>
      </c>
      <c r="G704" s="209"/>
      <c r="H704" s="212">
        <v>5</v>
      </c>
      <c r="I704" s="213"/>
      <c r="J704" s="209"/>
      <c r="K704" s="209"/>
      <c r="L704" s="214"/>
      <c r="M704" s="215"/>
      <c r="N704" s="216"/>
      <c r="O704" s="216"/>
      <c r="P704" s="216"/>
      <c r="Q704" s="216"/>
      <c r="R704" s="216"/>
      <c r="S704" s="216"/>
      <c r="T704" s="217"/>
      <c r="AT704" s="218" t="s">
        <v>272</v>
      </c>
      <c r="AU704" s="218" t="s">
        <v>86</v>
      </c>
      <c r="AV704" s="14" t="s">
        <v>86</v>
      </c>
      <c r="AW704" s="14" t="s">
        <v>37</v>
      </c>
      <c r="AX704" s="14" t="s">
        <v>76</v>
      </c>
      <c r="AY704" s="218" t="s">
        <v>259</v>
      </c>
    </row>
    <row r="705" spans="2:51" s="14" customFormat="1" ht="11.25">
      <c r="B705" s="208"/>
      <c r="C705" s="209"/>
      <c r="D705" s="190" t="s">
        <v>272</v>
      </c>
      <c r="E705" s="210" t="s">
        <v>19</v>
      </c>
      <c r="F705" s="211" t="s">
        <v>1049</v>
      </c>
      <c r="G705" s="209"/>
      <c r="H705" s="212">
        <v>3</v>
      </c>
      <c r="I705" s="213"/>
      <c r="J705" s="209"/>
      <c r="K705" s="209"/>
      <c r="L705" s="214"/>
      <c r="M705" s="215"/>
      <c r="N705" s="216"/>
      <c r="O705" s="216"/>
      <c r="P705" s="216"/>
      <c r="Q705" s="216"/>
      <c r="R705" s="216"/>
      <c r="S705" s="216"/>
      <c r="T705" s="217"/>
      <c r="AT705" s="218" t="s">
        <v>272</v>
      </c>
      <c r="AU705" s="218" t="s">
        <v>86</v>
      </c>
      <c r="AV705" s="14" t="s">
        <v>86</v>
      </c>
      <c r="AW705" s="14" t="s">
        <v>37</v>
      </c>
      <c r="AX705" s="14" t="s">
        <v>76</v>
      </c>
      <c r="AY705" s="218" t="s">
        <v>259</v>
      </c>
    </row>
    <row r="706" spans="2:51" s="14" customFormat="1" ht="11.25">
      <c r="B706" s="208"/>
      <c r="C706" s="209"/>
      <c r="D706" s="190" t="s">
        <v>272</v>
      </c>
      <c r="E706" s="210" t="s">
        <v>19</v>
      </c>
      <c r="F706" s="211" t="s">
        <v>1050</v>
      </c>
      <c r="G706" s="209"/>
      <c r="H706" s="212">
        <v>3</v>
      </c>
      <c r="I706" s="213"/>
      <c r="J706" s="209"/>
      <c r="K706" s="209"/>
      <c r="L706" s="214"/>
      <c r="M706" s="215"/>
      <c r="N706" s="216"/>
      <c r="O706" s="216"/>
      <c r="P706" s="216"/>
      <c r="Q706" s="216"/>
      <c r="R706" s="216"/>
      <c r="S706" s="216"/>
      <c r="T706" s="217"/>
      <c r="AT706" s="218" t="s">
        <v>272</v>
      </c>
      <c r="AU706" s="218" t="s">
        <v>86</v>
      </c>
      <c r="AV706" s="14" t="s">
        <v>86</v>
      </c>
      <c r="AW706" s="14" t="s">
        <v>37</v>
      </c>
      <c r="AX706" s="14" t="s">
        <v>76</v>
      </c>
      <c r="AY706" s="218" t="s">
        <v>259</v>
      </c>
    </row>
    <row r="707" spans="2:51" s="15" customFormat="1" ht="11.25">
      <c r="B707" s="219"/>
      <c r="C707" s="220"/>
      <c r="D707" s="190" t="s">
        <v>272</v>
      </c>
      <c r="E707" s="221" t="s">
        <v>19</v>
      </c>
      <c r="F707" s="222" t="s">
        <v>353</v>
      </c>
      <c r="G707" s="220"/>
      <c r="H707" s="223">
        <v>11</v>
      </c>
      <c r="I707" s="224"/>
      <c r="J707" s="220"/>
      <c r="K707" s="220"/>
      <c r="L707" s="225"/>
      <c r="M707" s="226"/>
      <c r="N707" s="227"/>
      <c r="O707" s="227"/>
      <c r="P707" s="227"/>
      <c r="Q707" s="227"/>
      <c r="R707" s="227"/>
      <c r="S707" s="227"/>
      <c r="T707" s="228"/>
      <c r="AT707" s="229" t="s">
        <v>272</v>
      </c>
      <c r="AU707" s="229" t="s">
        <v>86</v>
      </c>
      <c r="AV707" s="15" t="s">
        <v>137</v>
      </c>
      <c r="AW707" s="15" t="s">
        <v>37</v>
      </c>
      <c r="AX707" s="15" t="s">
        <v>84</v>
      </c>
      <c r="AY707" s="229" t="s">
        <v>259</v>
      </c>
    </row>
    <row r="708" spans="2:63" s="12" customFormat="1" ht="22.9" customHeight="1">
      <c r="B708" s="161"/>
      <c r="C708" s="162"/>
      <c r="D708" s="163" t="s">
        <v>75</v>
      </c>
      <c r="E708" s="175" t="s">
        <v>86</v>
      </c>
      <c r="F708" s="175" t="s">
        <v>1051</v>
      </c>
      <c r="G708" s="162"/>
      <c r="H708" s="162"/>
      <c r="I708" s="165"/>
      <c r="J708" s="176">
        <f>BK708</f>
        <v>0</v>
      </c>
      <c r="K708" s="162"/>
      <c r="L708" s="167"/>
      <c r="M708" s="168"/>
      <c r="N708" s="169"/>
      <c r="O708" s="169"/>
      <c r="P708" s="170">
        <f>SUM(P709:P712)</f>
        <v>0</v>
      </c>
      <c r="Q708" s="169"/>
      <c r="R708" s="170">
        <f>SUM(R709:R712)</f>
        <v>0</v>
      </c>
      <c r="S708" s="169"/>
      <c r="T708" s="171">
        <f>SUM(T709:T712)</f>
        <v>0</v>
      </c>
      <c r="AR708" s="172" t="s">
        <v>84</v>
      </c>
      <c r="AT708" s="173" t="s">
        <v>75</v>
      </c>
      <c r="AU708" s="173" t="s">
        <v>84</v>
      </c>
      <c r="AY708" s="172" t="s">
        <v>259</v>
      </c>
      <c r="BK708" s="174">
        <f>SUM(BK709:BK712)</f>
        <v>0</v>
      </c>
    </row>
    <row r="709" spans="1:65" s="2" customFormat="1" ht="16.5" customHeight="1">
      <c r="A709" s="36"/>
      <c r="B709" s="37"/>
      <c r="C709" s="177" t="s">
        <v>1052</v>
      </c>
      <c r="D709" s="177" t="s">
        <v>261</v>
      </c>
      <c r="E709" s="178" t="s">
        <v>1053</v>
      </c>
      <c r="F709" s="179" t="s">
        <v>1054</v>
      </c>
      <c r="G709" s="180" t="s">
        <v>152</v>
      </c>
      <c r="H709" s="181">
        <v>30</v>
      </c>
      <c r="I709" s="182"/>
      <c r="J709" s="183">
        <f>ROUND(I709*H709,2)</f>
        <v>0</v>
      </c>
      <c r="K709" s="179" t="s">
        <v>264</v>
      </c>
      <c r="L709" s="41"/>
      <c r="M709" s="184" t="s">
        <v>19</v>
      </c>
      <c r="N709" s="185" t="s">
        <v>47</v>
      </c>
      <c r="O709" s="66"/>
      <c r="P709" s="186">
        <f>O709*H709</f>
        <v>0</v>
      </c>
      <c r="Q709" s="186">
        <v>0</v>
      </c>
      <c r="R709" s="186">
        <f>Q709*H709</f>
        <v>0</v>
      </c>
      <c r="S709" s="186">
        <v>0</v>
      </c>
      <c r="T709" s="187">
        <f>S709*H709</f>
        <v>0</v>
      </c>
      <c r="U709" s="36"/>
      <c r="V709" s="36"/>
      <c r="W709" s="36"/>
      <c r="X709" s="36"/>
      <c r="Y709" s="36"/>
      <c r="Z709" s="36"/>
      <c r="AA709" s="36"/>
      <c r="AB709" s="36"/>
      <c r="AC709" s="36"/>
      <c r="AD709" s="36"/>
      <c r="AE709" s="36"/>
      <c r="AR709" s="188" t="s">
        <v>137</v>
      </c>
      <c r="AT709" s="188" t="s">
        <v>261</v>
      </c>
      <c r="AU709" s="188" t="s">
        <v>86</v>
      </c>
      <c r="AY709" s="19" t="s">
        <v>259</v>
      </c>
      <c r="BE709" s="189">
        <f>IF(N709="základní",J709,0)</f>
        <v>0</v>
      </c>
      <c r="BF709" s="189">
        <f>IF(N709="snížená",J709,0)</f>
        <v>0</v>
      </c>
      <c r="BG709" s="189">
        <f>IF(N709="zákl. přenesená",J709,0)</f>
        <v>0</v>
      </c>
      <c r="BH709" s="189">
        <f>IF(N709="sníž. přenesená",J709,0)</f>
        <v>0</v>
      </c>
      <c r="BI709" s="189">
        <f>IF(N709="nulová",J709,0)</f>
        <v>0</v>
      </c>
      <c r="BJ709" s="19" t="s">
        <v>84</v>
      </c>
      <c r="BK709" s="189">
        <f>ROUND(I709*H709,2)</f>
        <v>0</v>
      </c>
      <c r="BL709" s="19" t="s">
        <v>137</v>
      </c>
      <c r="BM709" s="188" t="s">
        <v>1055</v>
      </c>
    </row>
    <row r="710" spans="1:47" s="2" customFormat="1" ht="19.5">
      <c r="A710" s="36"/>
      <c r="B710" s="37"/>
      <c r="C710" s="38"/>
      <c r="D710" s="190" t="s">
        <v>266</v>
      </c>
      <c r="E710" s="38"/>
      <c r="F710" s="191" t="s">
        <v>1056</v>
      </c>
      <c r="G710" s="38"/>
      <c r="H710" s="38"/>
      <c r="I710" s="192"/>
      <c r="J710" s="38"/>
      <c r="K710" s="38"/>
      <c r="L710" s="41"/>
      <c r="M710" s="193"/>
      <c r="N710" s="194"/>
      <c r="O710" s="66"/>
      <c r="P710" s="66"/>
      <c r="Q710" s="66"/>
      <c r="R710" s="66"/>
      <c r="S710" s="66"/>
      <c r="T710" s="67"/>
      <c r="U710" s="36"/>
      <c r="V710" s="36"/>
      <c r="W710" s="36"/>
      <c r="X710" s="36"/>
      <c r="Y710" s="36"/>
      <c r="Z710" s="36"/>
      <c r="AA710" s="36"/>
      <c r="AB710" s="36"/>
      <c r="AC710" s="36"/>
      <c r="AD710" s="36"/>
      <c r="AE710" s="36"/>
      <c r="AT710" s="19" t="s">
        <v>266</v>
      </c>
      <c r="AU710" s="19" t="s">
        <v>86</v>
      </c>
    </row>
    <row r="711" spans="1:47" s="2" customFormat="1" ht="11.25">
      <c r="A711" s="36"/>
      <c r="B711" s="37"/>
      <c r="C711" s="38"/>
      <c r="D711" s="195" t="s">
        <v>268</v>
      </c>
      <c r="E711" s="38"/>
      <c r="F711" s="196" t="s">
        <v>1057</v>
      </c>
      <c r="G711" s="38"/>
      <c r="H711" s="38"/>
      <c r="I711" s="192"/>
      <c r="J711" s="38"/>
      <c r="K711" s="38"/>
      <c r="L711" s="41"/>
      <c r="M711" s="193"/>
      <c r="N711" s="194"/>
      <c r="O711" s="66"/>
      <c r="P711" s="66"/>
      <c r="Q711" s="66"/>
      <c r="R711" s="66"/>
      <c r="S711" s="66"/>
      <c r="T711" s="67"/>
      <c r="U711" s="36"/>
      <c r="V711" s="36"/>
      <c r="W711" s="36"/>
      <c r="X711" s="36"/>
      <c r="Y711" s="36"/>
      <c r="Z711" s="36"/>
      <c r="AA711" s="36"/>
      <c r="AB711" s="36"/>
      <c r="AC711" s="36"/>
      <c r="AD711" s="36"/>
      <c r="AE711" s="36"/>
      <c r="AT711" s="19" t="s">
        <v>268</v>
      </c>
      <c r="AU711" s="19" t="s">
        <v>86</v>
      </c>
    </row>
    <row r="712" spans="2:51" s="14" customFormat="1" ht="11.25">
      <c r="B712" s="208"/>
      <c r="C712" s="209"/>
      <c r="D712" s="190" t="s">
        <v>272</v>
      </c>
      <c r="E712" s="210" t="s">
        <v>19</v>
      </c>
      <c r="F712" s="211" t="s">
        <v>1058</v>
      </c>
      <c r="G712" s="209"/>
      <c r="H712" s="212">
        <v>30</v>
      </c>
      <c r="I712" s="213"/>
      <c r="J712" s="209"/>
      <c r="K712" s="209"/>
      <c r="L712" s="214"/>
      <c r="M712" s="215"/>
      <c r="N712" s="216"/>
      <c r="O712" s="216"/>
      <c r="P712" s="216"/>
      <c r="Q712" s="216"/>
      <c r="R712" s="216"/>
      <c r="S712" s="216"/>
      <c r="T712" s="217"/>
      <c r="AT712" s="218" t="s">
        <v>272</v>
      </c>
      <c r="AU712" s="218" t="s">
        <v>86</v>
      </c>
      <c r="AV712" s="14" t="s">
        <v>86</v>
      </c>
      <c r="AW712" s="14" t="s">
        <v>37</v>
      </c>
      <c r="AX712" s="14" t="s">
        <v>84</v>
      </c>
      <c r="AY712" s="218" t="s">
        <v>259</v>
      </c>
    </row>
    <row r="713" spans="2:63" s="12" customFormat="1" ht="22.9" customHeight="1">
      <c r="B713" s="161"/>
      <c r="C713" s="162"/>
      <c r="D713" s="163" t="s">
        <v>75</v>
      </c>
      <c r="E713" s="175" t="s">
        <v>137</v>
      </c>
      <c r="F713" s="175" t="s">
        <v>1059</v>
      </c>
      <c r="G713" s="162"/>
      <c r="H713" s="162"/>
      <c r="I713" s="165"/>
      <c r="J713" s="176">
        <f>BK713</f>
        <v>0</v>
      </c>
      <c r="K713" s="162"/>
      <c r="L713" s="167"/>
      <c r="M713" s="168"/>
      <c r="N713" s="169"/>
      <c r="O713" s="169"/>
      <c r="P713" s="170">
        <f>SUM(P714:P739)</f>
        <v>0</v>
      </c>
      <c r="Q713" s="169"/>
      <c r="R713" s="170">
        <f>SUM(R714:R739)</f>
        <v>940.6177632</v>
      </c>
      <c r="S713" s="169"/>
      <c r="T713" s="171">
        <f>SUM(T714:T739)</f>
        <v>0</v>
      </c>
      <c r="AR713" s="172" t="s">
        <v>84</v>
      </c>
      <c r="AT713" s="173" t="s">
        <v>75</v>
      </c>
      <c r="AU713" s="173" t="s">
        <v>84</v>
      </c>
      <c r="AY713" s="172" t="s">
        <v>259</v>
      </c>
      <c r="BK713" s="174">
        <f>SUM(BK714:BK739)</f>
        <v>0</v>
      </c>
    </row>
    <row r="714" spans="1:65" s="2" customFormat="1" ht="21.75" customHeight="1">
      <c r="A714" s="36"/>
      <c r="B714" s="37"/>
      <c r="C714" s="177" t="s">
        <v>1060</v>
      </c>
      <c r="D714" s="177" t="s">
        <v>261</v>
      </c>
      <c r="E714" s="178" t="s">
        <v>1061</v>
      </c>
      <c r="F714" s="179" t="s">
        <v>1062</v>
      </c>
      <c r="G714" s="180" t="s">
        <v>92</v>
      </c>
      <c r="H714" s="181">
        <v>76.19</v>
      </c>
      <c r="I714" s="182"/>
      <c r="J714" s="183">
        <f>ROUND(I714*H714,2)</f>
        <v>0</v>
      </c>
      <c r="K714" s="179" t="s">
        <v>264</v>
      </c>
      <c r="L714" s="41"/>
      <c r="M714" s="184" t="s">
        <v>19</v>
      </c>
      <c r="N714" s="185" t="s">
        <v>47</v>
      </c>
      <c r="O714" s="66"/>
      <c r="P714" s="186">
        <f>O714*H714</f>
        <v>0</v>
      </c>
      <c r="Q714" s="186">
        <v>2.25</v>
      </c>
      <c r="R714" s="186">
        <f>Q714*H714</f>
        <v>171.4275</v>
      </c>
      <c r="S714" s="186">
        <v>0</v>
      </c>
      <c r="T714" s="187">
        <f>S714*H714</f>
        <v>0</v>
      </c>
      <c r="U714" s="36"/>
      <c r="V714" s="36"/>
      <c r="W714" s="36"/>
      <c r="X714" s="36"/>
      <c r="Y714" s="36"/>
      <c r="Z714" s="36"/>
      <c r="AA714" s="36"/>
      <c r="AB714" s="36"/>
      <c r="AC714" s="36"/>
      <c r="AD714" s="36"/>
      <c r="AE714" s="36"/>
      <c r="AR714" s="188" t="s">
        <v>137</v>
      </c>
      <c r="AT714" s="188" t="s">
        <v>261</v>
      </c>
      <c r="AU714" s="188" t="s">
        <v>86</v>
      </c>
      <c r="AY714" s="19" t="s">
        <v>259</v>
      </c>
      <c r="BE714" s="189">
        <f>IF(N714="základní",J714,0)</f>
        <v>0</v>
      </c>
      <c r="BF714" s="189">
        <f>IF(N714="snížená",J714,0)</f>
        <v>0</v>
      </c>
      <c r="BG714" s="189">
        <f>IF(N714="zákl. přenesená",J714,0)</f>
        <v>0</v>
      </c>
      <c r="BH714" s="189">
        <f>IF(N714="sníž. přenesená",J714,0)</f>
        <v>0</v>
      </c>
      <c r="BI714" s="189">
        <f>IF(N714="nulová",J714,0)</f>
        <v>0</v>
      </c>
      <c r="BJ714" s="19" t="s">
        <v>84</v>
      </c>
      <c r="BK714" s="189">
        <f>ROUND(I714*H714,2)</f>
        <v>0</v>
      </c>
      <c r="BL714" s="19" t="s">
        <v>137</v>
      </c>
      <c r="BM714" s="188" t="s">
        <v>1063</v>
      </c>
    </row>
    <row r="715" spans="1:47" s="2" customFormat="1" ht="11.25">
      <c r="A715" s="36"/>
      <c r="B715" s="37"/>
      <c r="C715" s="38"/>
      <c r="D715" s="190" t="s">
        <v>266</v>
      </c>
      <c r="E715" s="38"/>
      <c r="F715" s="191" t="s">
        <v>1064</v>
      </c>
      <c r="G715" s="38"/>
      <c r="H715" s="38"/>
      <c r="I715" s="192"/>
      <c r="J715" s="38"/>
      <c r="K715" s="38"/>
      <c r="L715" s="41"/>
      <c r="M715" s="193"/>
      <c r="N715" s="194"/>
      <c r="O715" s="66"/>
      <c r="P715" s="66"/>
      <c r="Q715" s="66"/>
      <c r="R715" s="66"/>
      <c r="S715" s="66"/>
      <c r="T715" s="67"/>
      <c r="U715" s="36"/>
      <c r="V715" s="36"/>
      <c r="W715" s="36"/>
      <c r="X715" s="36"/>
      <c r="Y715" s="36"/>
      <c r="Z715" s="36"/>
      <c r="AA715" s="36"/>
      <c r="AB715" s="36"/>
      <c r="AC715" s="36"/>
      <c r="AD715" s="36"/>
      <c r="AE715" s="36"/>
      <c r="AT715" s="19" t="s">
        <v>266</v>
      </c>
      <c r="AU715" s="19" t="s">
        <v>86</v>
      </c>
    </row>
    <row r="716" spans="1:47" s="2" customFormat="1" ht="11.25">
      <c r="A716" s="36"/>
      <c r="B716" s="37"/>
      <c r="C716" s="38"/>
      <c r="D716" s="195" t="s">
        <v>268</v>
      </c>
      <c r="E716" s="38"/>
      <c r="F716" s="196" t="s">
        <v>1065</v>
      </c>
      <c r="G716" s="38"/>
      <c r="H716" s="38"/>
      <c r="I716" s="192"/>
      <c r="J716" s="38"/>
      <c r="K716" s="38"/>
      <c r="L716" s="41"/>
      <c r="M716" s="193"/>
      <c r="N716" s="194"/>
      <c r="O716" s="66"/>
      <c r="P716" s="66"/>
      <c r="Q716" s="66"/>
      <c r="R716" s="66"/>
      <c r="S716" s="66"/>
      <c r="T716" s="67"/>
      <c r="U716" s="36"/>
      <c r="V716" s="36"/>
      <c r="W716" s="36"/>
      <c r="X716" s="36"/>
      <c r="Y716" s="36"/>
      <c r="Z716" s="36"/>
      <c r="AA716" s="36"/>
      <c r="AB716" s="36"/>
      <c r="AC716" s="36"/>
      <c r="AD716" s="36"/>
      <c r="AE716" s="36"/>
      <c r="AT716" s="19" t="s">
        <v>268</v>
      </c>
      <c r="AU716" s="19" t="s">
        <v>86</v>
      </c>
    </row>
    <row r="717" spans="1:47" s="2" customFormat="1" ht="87.75">
      <c r="A717" s="36"/>
      <c r="B717" s="37"/>
      <c r="C717" s="38"/>
      <c r="D717" s="190" t="s">
        <v>270</v>
      </c>
      <c r="E717" s="38"/>
      <c r="F717" s="197" t="s">
        <v>1066</v>
      </c>
      <c r="G717" s="38"/>
      <c r="H717" s="38"/>
      <c r="I717" s="192"/>
      <c r="J717" s="38"/>
      <c r="K717" s="38"/>
      <c r="L717" s="41"/>
      <c r="M717" s="193"/>
      <c r="N717" s="194"/>
      <c r="O717" s="66"/>
      <c r="P717" s="66"/>
      <c r="Q717" s="66"/>
      <c r="R717" s="66"/>
      <c r="S717" s="66"/>
      <c r="T717" s="67"/>
      <c r="U717" s="36"/>
      <c r="V717" s="36"/>
      <c r="W717" s="36"/>
      <c r="X717" s="36"/>
      <c r="Y717" s="36"/>
      <c r="Z717" s="36"/>
      <c r="AA717" s="36"/>
      <c r="AB717" s="36"/>
      <c r="AC717" s="36"/>
      <c r="AD717" s="36"/>
      <c r="AE717" s="36"/>
      <c r="AT717" s="19" t="s">
        <v>270</v>
      </c>
      <c r="AU717" s="19" t="s">
        <v>86</v>
      </c>
    </row>
    <row r="718" spans="2:51" s="13" customFormat="1" ht="11.25">
      <c r="B718" s="198"/>
      <c r="C718" s="199"/>
      <c r="D718" s="190" t="s">
        <v>272</v>
      </c>
      <c r="E718" s="200" t="s">
        <v>19</v>
      </c>
      <c r="F718" s="201" t="s">
        <v>1067</v>
      </c>
      <c r="G718" s="199"/>
      <c r="H718" s="200" t="s">
        <v>19</v>
      </c>
      <c r="I718" s="202"/>
      <c r="J718" s="199"/>
      <c r="K718" s="199"/>
      <c r="L718" s="203"/>
      <c r="M718" s="204"/>
      <c r="N718" s="205"/>
      <c r="O718" s="205"/>
      <c r="P718" s="205"/>
      <c r="Q718" s="205"/>
      <c r="R718" s="205"/>
      <c r="S718" s="205"/>
      <c r="T718" s="206"/>
      <c r="AT718" s="207" t="s">
        <v>272</v>
      </c>
      <c r="AU718" s="207" t="s">
        <v>86</v>
      </c>
      <c r="AV718" s="13" t="s">
        <v>84</v>
      </c>
      <c r="AW718" s="13" t="s">
        <v>37</v>
      </c>
      <c r="AX718" s="13" t="s">
        <v>76</v>
      </c>
      <c r="AY718" s="207" t="s">
        <v>259</v>
      </c>
    </row>
    <row r="719" spans="2:51" s="14" customFormat="1" ht="11.25">
      <c r="B719" s="208"/>
      <c r="C719" s="209"/>
      <c r="D719" s="190" t="s">
        <v>272</v>
      </c>
      <c r="E719" s="210" t="s">
        <v>19</v>
      </c>
      <c r="F719" s="211" t="s">
        <v>1068</v>
      </c>
      <c r="G719" s="209"/>
      <c r="H719" s="212">
        <v>76.19</v>
      </c>
      <c r="I719" s="213"/>
      <c r="J719" s="209"/>
      <c r="K719" s="209"/>
      <c r="L719" s="214"/>
      <c r="M719" s="215"/>
      <c r="N719" s="216"/>
      <c r="O719" s="216"/>
      <c r="P719" s="216"/>
      <c r="Q719" s="216"/>
      <c r="R719" s="216"/>
      <c r="S719" s="216"/>
      <c r="T719" s="217"/>
      <c r="AT719" s="218" t="s">
        <v>272</v>
      </c>
      <c r="AU719" s="218" t="s">
        <v>86</v>
      </c>
      <c r="AV719" s="14" t="s">
        <v>86</v>
      </c>
      <c r="AW719" s="14" t="s">
        <v>37</v>
      </c>
      <c r="AX719" s="14" t="s">
        <v>84</v>
      </c>
      <c r="AY719" s="218" t="s">
        <v>259</v>
      </c>
    </row>
    <row r="720" spans="1:65" s="2" customFormat="1" ht="16.5" customHeight="1">
      <c r="A720" s="36"/>
      <c r="B720" s="37"/>
      <c r="C720" s="177" t="s">
        <v>1069</v>
      </c>
      <c r="D720" s="177" t="s">
        <v>261</v>
      </c>
      <c r="E720" s="178" t="s">
        <v>1070</v>
      </c>
      <c r="F720" s="179" t="s">
        <v>1071</v>
      </c>
      <c r="G720" s="180" t="s">
        <v>92</v>
      </c>
      <c r="H720" s="181">
        <v>290.165</v>
      </c>
      <c r="I720" s="182"/>
      <c r="J720" s="183">
        <f>ROUND(I720*H720,2)</f>
        <v>0</v>
      </c>
      <c r="K720" s="179" t="s">
        <v>264</v>
      </c>
      <c r="L720" s="41"/>
      <c r="M720" s="184" t="s">
        <v>19</v>
      </c>
      <c r="N720" s="185" t="s">
        <v>47</v>
      </c>
      <c r="O720" s="66"/>
      <c r="P720" s="186">
        <f>O720*H720</f>
        <v>0</v>
      </c>
      <c r="Q720" s="186">
        <v>2.43408</v>
      </c>
      <c r="R720" s="186">
        <f>Q720*H720</f>
        <v>706.2848232</v>
      </c>
      <c r="S720" s="186">
        <v>0</v>
      </c>
      <c r="T720" s="187">
        <f>S720*H720</f>
        <v>0</v>
      </c>
      <c r="U720" s="36"/>
      <c r="V720" s="36"/>
      <c r="W720" s="36"/>
      <c r="X720" s="36"/>
      <c r="Y720" s="36"/>
      <c r="Z720" s="36"/>
      <c r="AA720" s="36"/>
      <c r="AB720" s="36"/>
      <c r="AC720" s="36"/>
      <c r="AD720" s="36"/>
      <c r="AE720" s="36"/>
      <c r="AR720" s="188" t="s">
        <v>137</v>
      </c>
      <c r="AT720" s="188" t="s">
        <v>261</v>
      </c>
      <c r="AU720" s="188" t="s">
        <v>86</v>
      </c>
      <c r="AY720" s="19" t="s">
        <v>259</v>
      </c>
      <c r="BE720" s="189">
        <f>IF(N720="základní",J720,0)</f>
        <v>0</v>
      </c>
      <c r="BF720" s="189">
        <f>IF(N720="snížená",J720,0)</f>
        <v>0</v>
      </c>
      <c r="BG720" s="189">
        <f>IF(N720="zákl. přenesená",J720,0)</f>
        <v>0</v>
      </c>
      <c r="BH720" s="189">
        <f>IF(N720="sníž. přenesená",J720,0)</f>
        <v>0</v>
      </c>
      <c r="BI720" s="189">
        <f>IF(N720="nulová",J720,0)</f>
        <v>0</v>
      </c>
      <c r="BJ720" s="19" t="s">
        <v>84</v>
      </c>
      <c r="BK720" s="189">
        <f>ROUND(I720*H720,2)</f>
        <v>0</v>
      </c>
      <c r="BL720" s="19" t="s">
        <v>137</v>
      </c>
      <c r="BM720" s="188" t="s">
        <v>1072</v>
      </c>
    </row>
    <row r="721" spans="1:47" s="2" customFormat="1" ht="11.25">
      <c r="A721" s="36"/>
      <c r="B721" s="37"/>
      <c r="C721" s="38"/>
      <c r="D721" s="190" t="s">
        <v>266</v>
      </c>
      <c r="E721" s="38"/>
      <c r="F721" s="191" t="s">
        <v>1073</v>
      </c>
      <c r="G721" s="38"/>
      <c r="H721" s="38"/>
      <c r="I721" s="192"/>
      <c r="J721" s="38"/>
      <c r="K721" s="38"/>
      <c r="L721" s="41"/>
      <c r="M721" s="193"/>
      <c r="N721" s="194"/>
      <c r="O721" s="66"/>
      <c r="P721" s="66"/>
      <c r="Q721" s="66"/>
      <c r="R721" s="66"/>
      <c r="S721" s="66"/>
      <c r="T721" s="67"/>
      <c r="U721" s="36"/>
      <c r="V721" s="36"/>
      <c r="W721" s="36"/>
      <c r="X721" s="36"/>
      <c r="Y721" s="36"/>
      <c r="Z721" s="36"/>
      <c r="AA721" s="36"/>
      <c r="AB721" s="36"/>
      <c r="AC721" s="36"/>
      <c r="AD721" s="36"/>
      <c r="AE721" s="36"/>
      <c r="AT721" s="19" t="s">
        <v>266</v>
      </c>
      <c r="AU721" s="19" t="s">
        <v>86</v>
      </c>
    </row>
    <row r="722" spans="1:47" s="2" customFormat="1" ht="11.25">
      <c r="A722" s="36"/>
      <c r="B722" s="37"/>
      <c r="C722" s="38"/>
      <c r="D722" s="195" t="s">
        <v>268</v>
      </c>
      <c r="E722" s="38"/>
      <c r="F722" s="196" t="s">
        <v>1074</v>
      </c>
      <c r="G722" s="38"/>
      <c r="H722" s="38"/>
      <c r="I722" s="192"/>
      <c r="J722" s="38"/>
      <c r="K722" s="38"/>
      <c r="L722" s="41"/>
      <c r="M722" s="193"/>
      <c r="N722" s="194"/>
      <c r="O722" s="66"/>
      <c r="P722" s="66"/>
      <c r="Q722" s="66"/>
      <c r="R722" s="66"/>
      <c r="S722" s="66"/>
      <c r="T722" s="67"/>
      <c r="U722" s="36"/>
      <c r="V722" s="36"/>
      <c r="W722" s="36"/>
      <c r="X722" s="36"/>
      <c r="Y722" s="36"/>
      <c r="Z722" s="36"/>
      <c r="AA722" s="36"/>
      <c r="AB722" s="36"/>
      <c r="AC722" s="36"/>
      <c r="AD722" s="36"/>
      <c r="AE722" s="36"/>
      <c r="AT722" s="19" t="s">
        <v>268</v>
      </c>
      <c r="AU722" s="19" t="s">
        <v>86</v>
      </c>
    </row>
    <row r="723" spans="1:47" s="2" customFormat="1" ht="87.75">
      <c r="A723" s="36"/>
      <c r="B723" s="37"/>
      <c r="C723" s="38"/>
      <c r="D723" s="190" t="s">
        <v>270</v>
      </c>
      <c r="E723" s="38"/>
      <c r="F723" s="197" t="s">
        <v>1075</v>
      </c>
      <c r="G723" s="38"/>
      <c r="H723" s="38"/>
      <c r="I723" s="192"/>
      <c r="J723" s="38"/>
      <c r="K723" s="38"/>
      <c r="L723" s="41"/>
      <c r="M723" s="193"/>
      <c r="N723" s="194"/>
      <c r="O723" s="66"/>
      <c r="P723" s="66"/>
      <c r="Q723" s="66"/>
      <c r="R723" s="66"/>
      <c r="S723" s="66"/>
      <c r="T723" s="67"/>
      <c r="U723" s="36"/>
      <c r="V723" s="36"/>
      <c r="W723" s="36"/>
      <c r="X723" s="36"/>
      <c r="Y723" s="36"/>
      <c r="Z723" s="36"/>
      <c r="AA723" s="36"/>
      <c r="AB723" s="36"/>
      <c r="AC723" s="36"/>
      <c r="AD723" s="36"/>
      <c r="AE723" s="36"/>
      <c r="AT723" s="19" t="s">
        <v>270</v>
      </c>
      <c r="AU723" s="19" t="s">
        <v>86</v>
      </c>
    </row>
    <row r="724" spans="1:47" s="2" customFormat="1" ht="58.5">
      <c r="A724" s="36"/>
      <c r="B724" s="37"/>
      <c r="C724" s="38"/>
      <c r="D724" s="190" t="s">
        <v>342</v>
      </c>
      <c r="E724" s="38"/>
      <c r="F724" s="197" t="s">
        <v>1076</v>
      </c>
      <c r="G724" s="38"/>
      <c r="H724" s="38"/>
      <c r="I724" s="192"/>
      <c r="J724" s="38"/>
      <c r="K724" s="38"/>
      <c r="L724" s="41"/>
      <c r="M724" s="193"/>
      <c r="N724" s="194"/>
      <c r="O724" s="66"/>
      <c r="P724" s="66"/>
      <c r="Q724" s="66"/>
      <c r="R724" s="66"/>
      <c r="S724" s="66"/>
      <c r="T724" s="67"/>
      <c r="U724" s="36"/>
      <c r="V724" s="36"/>
      <c r="W724" s="36"/>
      <c r="X724" s="36"/>
      <c r="Y724" s="36"/>
      <c r="Z724" s="36"/>
      <c r="AA724" s="36"/>
      <c r="AB724" s="36"/>
      <c r="AC724" s="36"/>
      <c r="AD724" s="36"/>
      <c r="AE724" s="36"/>
      <c r="AT724" s="19" t="s">
        <v>342</v>
      </c>
      <c r="AU724" s="19" t="s">
        <v>86</v>
      </c>
    </row>
    <row r="725" spans="2:51" s="14" customFormat="1" ht="11.25">
      <c r="B725" s="208"/>
      <c r="C725" s="209"/>
      <c r="D725" s="190" t="s">
        <v>272</v>
      </c>
      <c r="E725" s="210" t="s">
        <v>19</v>
      </c>
      <c r="F725" s="211" t="s">
        <v>1077</v>
      </c>
      <c r="G725" s="209"/>
      <c r="H725" s="212">
        <v>319.815</v>
      </c>
      <c r="I725" s="213"/>
      <c r="J725" s="209"/>
      <c r="K725" s="209"/>
      <c r="L725" s="214"/>
      <c r="M725" s="215"/>
      <c r="N725" s="216"/>
      <c r="O725" s="216"/>
      <c r="P725" s="216"/>
      <c r="Q725" s="216"/>
      <c r="R725" s="216"/>
      <c r="S725" s="216"/>
      <c r="T725" s="217"/>
      <c r="AT725" s="218" t="s">
        <v>272</v>
      </c>
      <c r="AU725" s="218" t="s">
        <v>86</v>
      </c>
      <c r="AV725" s="14" t="s">
        <v>86</v>
      </c>
      <c r="AW725" s="14" t="s">
        <v>37</v>
      </c>
      <c r="AX725" s="14" t="s">
        <v>76</v>
      </c>
      <c r="AY725" s="218" t="s">
        <v>259</v>
      </c>
    </row>
    <row r="726" spans="2:51" s="14" customFormat="1" ht="11.25">
      <c r="B726" s="208"/>
      <c r="C726" s="209"/>
      <c r="D726" s="190" t="s">
        <v>272</v>
      </c>
      <c r="E726" s="210" t="s">
        <v>19</v>
      </c>
      <c r="F726" s="211" t="s">
        <v>1078</v>
      </c>
      <c r="G726" s="209"/>
      <c r="H726" s="212">
        <v>-29.65</v>
      </c>
      <c r="I726" s="213"/>
      <c r="J726" s="209"/>
      <c r="K726" s="209"/>
      <c r="L726" s="214"/>
      <c r="M726" s="215"/>
      <c r="N726" s="216"/>
      <c r="O726" s="216"/>
      <c r="P726" s="216"/>
      <c r="Q726" s="216"/>
      <c r="R726" s="216"/>
      <c r="S726" s="216"/>
      <c r="T726" s="217"/>
      <c r="AT726" s="218" t="s">
        <v>272</v>
      </c>
      <c r="AU726" s="218" t="s">
        <v>86</v>
      </c>
      <c r="AV726" s="14" t="s">
        <v>86</v>
      </c>
      <c r="AW726" s="14" t="s">
        <v>37</v>
      </c>
      <c r="AX726" s="14" t="s">
        <v>76</v>
      </c>
      <c r="AY726" s="218" t="s">
        <v>259</v>
      </c>
    </row>
    <row r="727" spans="2:51" s="15" customFormat="1" ht="11.25">
      <c r="B727" s="219"/>
      <c r="C727" s="220"/>
      <c r="D727" s="190" t="s">
        <v>272</v>
      </c>
      <c r="E727" s="221" t="s">
        <v>19</v>
      </c>
      <c r="F727" s="222" t="s">
        <v>353</v>
      </c>
      <c r="G727" s="220"/>
      <c r="H727" s="223">
        <v>290.165</v>
      </c>
      <c r="I727" s="224"/>
      <c r="J727" s="220"/>
      <c r="K727" s="220"/>
      <c r="L727" s="225"/>
      <c r="M727" s="226"/>
      <c r="N727" s="227"/>
      <c r="O727" s="227"/>
      <c r="P727" s="227"/>
      <c r="Q727" s="227"/>
      <c r="R727" s="227"/>
      <c r="S727" s="227"/>
      <c r="T727" s="228"/>
      <c r="AT727" s="229" t="s">
        <v>272</v>
      </c>
      <c r="AU727" s="229" t="s">
        <v>86</v>
      </c>
      <c r="AV727" s="15" t="s">
        <v>137</v>
      </c>
      <c r="AW727" s="15" t="s">
        <v>37</v>
      </c>
      <c r="AX727" s="15" t="s">
        <v>84</v>
      </c>
      <c r="AY727" s="229" t="s">
        <v>259</v>
      </c>
    </row>
    <row r="728" spans="1:65" s="2" customFormat="1" ht="21.75" customHeight="1">
      <c r="A728" s="36"/>
      <c r="B728" s="37"/>
      <c r="C728" s="177" t="s">
        <v>1079</v>
      </c>
      <c r="D728" s="177" t="s">
        <v>261</v>
      </c>
      <c r="E728" s="178" t="s">
        <v>1080</v>
      </c>
      <c r="F728" s="179" t="s">
        <v>1081</v>
      </c>
      <c r="G728" s="180" t="s">
        <v>92</v>
      </c>
      <c r="H728" s="181">
        <v>29.65</v>
      </c>
      <c r="I728" s="182"/>
      <c r="J728" s="183">
        <f>ROUND(I728*H728,2)</f>
        <v>0</v>
      </c>
      <c r="K728" s="179" t="s">
        <v>19</v>
      </c>
      <c r="L728" s="41"/>
      <c r="M728" s="184" t="s">
        <v>19</v>
      </c>
      <c r="N728" s="185" t="s">
        <v>47</v>
      </c>
      <c r="O728" s="66"/>
      <c r="P728" s="186">
        <f>O728*H728</f>
        <v>0</v>
      </c>
      <c r="Q728" s="186">
        <v>2.1216</v>
      </c>
      <c r="R728" s="186">
        <f>Q728*H728</f>
        <v>62.90543999999999</v>
      </c>
      <c r="S728" s="186">
        <v>0</v>
      </c>
      <c r="T728" s="187">
        <f>S728*H728</f>
        <v>0</v>
      </c>
      <c r="U728" s="36"/>
      <c r="V728" s="36"/>
      <c r="W728" s="36"/>
      <c r="X728" s="36"/>
      <c r="Y728" s="36"/>
      <c r="Z728" s="36"/>
      <c r="AA728" s="36"/>
      <c r="AB728" s="36"/>
      <c r="AC728" s="36"/>
      <c r="AD728" s="36"/>
      <c r="AE728" s="36"/>
      <c r="AR728" s="188" t="s">
        <v>137</v>
      </c>
      <c r="AT728" s="188" t="s">
        <v>261</v>
      </c>
      <c r="AU728" s="188" t="s">
        <v>86</v>
      </c>
      <c r="AY728" s="19" t="s">
        <v>259</v>
      </c>
      <c r="BE728" s="189">
        <f>IF(N728="základní",J728,0)</f>
        <v>0</v>
      </c>
      <c r="BF728" s="189">
        <f>IF(N728="snížená",J728,0)</f>
        <v>0</v>
      </c>
      <c r="BG728" s="189">
        <f>IF(N728="zákl. přenesená",J728,0)</f>
        <v>0</v>
      </c>
      <c r="BH728" s="189">
        <f>IF(N728="sníž. přenesená",J728,0)</f>
        <v>0</v>
      </c>
      <c r="BI728" s="189">
        <f>IF(N728="nulová",J728,0)</f>
        <v>0</v>
      </c>
      <c r="BJ728" s="19" t="s">
        <v>84</v>
      </c>
      <c r="BK728" s="189">
        <f>ROUND(I728*H728,2)</f>
        <v>0</v>
      </c>
      <c r="BL728" s="19" t="s">
        <v>137</v>
      </c>
      <c r="BM728" s="188" t="s">
        <v>1082</v>
      </c>
    </row>
    <row r="729" spans="1:47" s="2" customFormat="1" ht="11.25">
      <c r="A729" s="36"/>
      <c r="B729" s="37"/>
      <c r="C729" s="38"/>
      <c r="D729" s="190" t="s">
        <v>266</v>
      </c>
      <c r="E729" s="38"/>
      <c r="F729" s="191" t="s">
        <v>1081</v>
      </c>
      <c r="G729" s="38"/>
      <c r="H729" s="38"/>
      <c r="I729" s="192"/>
      <c r="J729" s="38"/>
      <c r="K729" s="38"/>
      <c r="L729" s="41"/>
      <c r="M729" s="193"/>
      <c r="N729" s="194"/>
      <c r="O729" s="66"/>
      <c r="P729" s="66"/>
      <c r="Q729" s="66"/>
      <c r="R729" s="66"/>
      <c r="S729" s="66"/>
      <c r="T729" s="67"/>
      <c r="U729" s="36"/>
      <c r="V729" s="36"/>
      <c r="W729" s="36"/>
      <c r="X729" s="36"/>
      <c r="Y729" s="36"/>
      <c r="Z729" s="36"/>
      <c r="AA729" s="36"/>
      <c r="AB729" s="36"/>
      <c r="AC729" s="36"/>
      <c r="AD729" s="36"/>
      <c r="AE729" s="36"/>
      <c r="AT729" s="19" t="s">
        <v>266</v>
      </c>
      <c r="AU729" s="19" t="s">
        <v>86</v>
      </c>
    </row>
    <row r="730" spans="1:47" s="2" customFormat="1" ht="87.75">
      <c r="A730" s="36"/>
      <c r="B730" s="37"/>
      <c r="C730" s="38"/>
      <c r="D730" s="190" t="s">
        <v>270</v>
      </c>
      <c r="E730" s="38"/>
      <c r="F730" s="197" t="s">
        <v>1075</v>
      </c>
      <c r="G730" s="38"/>
      <c r="H730" s="38"/>
      <c r="I730" s="192"/>
      <c r="J730" s="38"/>
      <c r="K730" s="38"/>
      <c r="L730" s="41"/>
      <c r="M730" s="193"/>
      <c r="N730" s="194"/>
      <c r="O730" s="66"/>
      <c r="P730" s="66"/>
      <c r="Q730" s="66"/>
      <c r="R730" s="66"/>
      <c r="S730" s="66"/>
      <c r="T730" s="67"/>
      <c r="U730" s="36"/>
      <c r="V730" s="36"/>
      <c r="W730" s="36"/>
      <c r="X730" s="36"/>
      <c r="Y730" s="36"/>
      <c r="Z730" s="36"/>
      <c r="AA730" s="36"/>
      <c r="AB730" s="36"/>
      <c r="AC730" s="36"/>
      <c r="AD730" s="36"/>
      <c r="AE730" s="36"/>
      <c r="AT730" s="19" t="s">
        <v>270</v>
      </c>
      <c r="AU730" s="19" t="s">
        <v>86</v>
      </c>
    </row>
    <row r="731" spans="1:47" s="2" customFormat="1" ht="58.5">
      <c r="A731" s="36"/>
      <c r="B731" s="37"/>
      <c r="C731" s="38"/>
      <c r="D731" s="190" t="s">
        <v>342</v>
      </c>
      <c r="E731" s="38"/>
      <c r="F731" s="197" t="s">
        <v>1083</v>
      </c>
      <c r="G731" s="38"/>
      <c r="H731" s="38"/>
      <c r="I731" s="192"/>
      <c r="J731" s="38"/>
      <c r="K731" s="38"/>
      <c r="L731" s="41"/>
      <c r="M731" s="193"/>
      <c r="N731" s="194"/>
      <c r="O731" s="66"/>
      <c r="P731" s="66"/>
      <c r="Q731" s="66"/>
      <c r="R731" s="66"/>
      <c r="S731" s="66"/>
      <c r="T731" s="67"/>
      <c r="U731" s="36"/>
      <c r="V731" s="36"/>
      <c r="W731" s="36"/>
      <c r="X731" s="36"/>
      <c r="Y731" s="36"/>
      <c r="Z731" s="36"/>
      <c r="AA731" s="36"/>
      <c r="AB731" s="36"/>
      <c r="AC731" s="36"/>
      <c r="AD731" s="36"/>
      <c r="AE731" s="36"/>
      <c r="AT731" s="19" t="s">
        <v>342</v>
      </c>
      <c r="AU731" s="19" t="s">
        <v>86</v>
      </c>
    </row>
    <row r="732" spans="2:51" s="14" customFormat="1" ht="11.25">
      <c r="B732" s="208"/>
      <c r="C732" s="209"/>
      <c r="D732" s="190" t="s">
        <v>272</v>
      </c>
      <c r="E732" s="210" t="s">
        <v>19</v>
      </c>
      <c r="F732" s="211" t="s">
        <v>1084</v>
      </c>
      <c r="G732" s="209"/>
      <c r="H732" s="212">
        <v>29.65</v>
      </c>
      <c r="I732" s="213"/>
      <c r="J732" s="209"/>
      <c r="K732" s="209"/>
      <c r="L732" s="214"/>
      <c r="M732" s="215"/>
      <c r="N732" s="216"/>
      <c r="O732" s="216"/>
      <c r="P732" s="216"/>
      <c r="Q732" s="216"/>
      <c r="R732" s="216"/>
      <c r="S732" s="216"/>
      <c r="T732" s="217"/>
      <c r="AT732" s="218" t="s">
        <v>272</v>
      </c>
      <c r="AU732" s="218" t="s">
        <v>86</v>
      </c>
      <c r="AV732" s="14" t="s">
        <v>86</v>
      </c>
      <c r="AW732" s="14" t="s">
        <v>37</v>
      </c>
      <c r="AX732" s="14" t="s">
        <v>84</v>
      </c>
      <c r="AY732" s="218" t="s">
        <v>259</v>
      </c>
    </row>
    <row r="733" spans="1:65" s="2" customFormat="1" ht="16.5" customHeight="1">
      <c r="A733" s="36"/>
      <c r="B733" s="37"/>
      <c r="C733" s="177" t="s">
        <v>1085</v>
      </c>
      <c r="D733" s="177" t="s">
        <v>261</v>
      </c>
      <c r="E733" s="178" t="s">
        <v>1086</v>
      </c>
      <c r="F733" s="179" t="s">
        <v>1087</v>
      </c>
      <c r="G733" s="180" t="s">
        <v>103</v>
      </c>
      <c r="H733" s="181">
        <v>410.2</v>
      </c>
      <c r="I733" s="182"/>
      <c r="J733" s="183">
        <f>ROUND(I733*H733,2)</f>
        <v>0</v>
      </c>
      <c r="K733" s="179" t="s">
        <v>264</v>
      </c>
      <c r="L733" s="41"/>
      <c r="M733" s="184" t="s">
        <v>19</v>
      </c>
      <c r="N733" s="185" t="s">
        <v>47</v>
      </c>
      <c r="O733" s="66"/>
      <c r="P733" s="186">
        <f>O733*H733</f>
        <v>0</v>
      </c>
      <c r="Q733" s="186">
        <v>0</v>
      </c>
      <c r="R733" s="186">
        <f>Q733*H733</f>
        <v>0</v>
      </c>
      <c r="S733" s="186">
        <v>0</v>
      </c>
      <c r="T733" s="187">
        <f>S733*H733</f>
        <v>0</v>
      </c>
      <c r="U733" s="36"/>
      <c r="V733" s="36"/>
      <c r="W733" s="36"/>
      <c r="X733" s="36"/>
      <c r="Y733" s="36"/>
      <c r="Z733" s="36"/>
      <c r="AA733" s="36"/>
      <c r="AB733" s="36"/>
      <c r="AC733" s="36"/>
      <c r="AD733" s="36"/>
      <c r="AE733" s="36"/>
      <c r="AR733" s="188" t="s">
        <v>137</v>
      </c>
      <c r="AT733" s="188" t="s">
        <v>261</v>
      </c>
      <c r="AU733" s="188" t="s">
        <v>86</v>
      </c>
      <c r="AY733" s="19" t="s">
        <v>259</v>
      </c>
      <c r="BE733" s="189">
        <f>IF(N733="základní",J733,0)</f>
        <v>0</v>
      </c>
      <c r="BF733" s="189">
        <f>IF(N733="snížená",J733,0)</f>
        <v>0</v>
      </c>
      <c r="BG733" s="189">
        <f>IF(N733="zákl. přenesená",J733,0)</f>
        <v>0</v>
      </c>
      <c r="BH733" s="189">
        <f>IF(N733="sníž. přenesená",J733,0)</f>
        <v>0</v>
      </c>
      <c r="BI733" s="189">
        <f>IF(N733="nulová",J733,0)</f>
        <v>0</v>
      </c>
      <c r="BJ733" s="19" t="s">
        <v>84</v>
      </c>
      <c r="BK733" s="189">
        <f>ROUND(I733*H733,2)</f>
        <v>0</v>
      </c>
      <c r="BL733" s="19" t="s">
        <v>137</v>
      </c>
      <c r="BM733" s="188" t="s">
        <v>1088</v>
      </c>
    </row>
    <row r="734" spans="1:47" s="2" customFormat="1" ht="19.5">
      <c r="A734" s="36"/>
      <c r="B734" s="37"/>
      <c r="C734" s="38"/>
      <c r="D734" s="190" t="s">
        <v>266</v>
      </c>
      <c r="E734" s="38"/>
      <c r="F734" s="191" t="s">
        <v>1089</v>
      </c>
      <c r="G734" s="38"/>
      <c r="H734" s="38"/>
      <c r="I734" s="192"/>
      <c r="J734" s="38"/>
      <c r="K734" s="38"/>
      <c r="L734" s="41"/>
      <c r="M734" s="193"/>
      <c r="N734" s="194"/>
      <c r="O734" s="66"/>
      <c r="P734" s="66"/>
      <c r="Q734" s="66"/>
      <c r="R734" s="66"/>
      <c r="S734" s="66"/>
      <c r="T734" s="67"/>
      <c r="U734" s="36"/>
      <c r="V734" s="36"/>
      <c r="W734" s="36"/>
      <c r="X734" s="36"/>
      <c r="Y734" s="36"/>
      <c r="Z734" s="36"/>
      <c r="AA734" s="36"/>
      <c r="AB734" s="36"/>
      <c r="AC734" s="36"/>
      <c r="AD734" s="36"/>
      <c r="AE734" s="36"/>
      <c r="AT734" s="19" t="s">
        <v>266</v>
      </c>
      <c r="AU734" s="19" t="s">
        <v>86</v>
      </c>
    </row>
    <row r="735" spans="1:47" s="2" customFormat="1" ht="11.25">
      <c r="A735" s="36"/>
      <c r="B735" s="37"/>
      <c r="C735" s="38"/>
      <c r="D735" s="195" t="s">
        <v>268</v>
      </c>
      <c r="E735" s="38"/>
      <c r="F735" s="196" t="s">
        <v>1090</v>
      </c>
      <c r="G735" s="38"/>
      <c r="H735" s="38"/>
      <c r="I735" s="192"/>
      <c r="J735" s="38"/>
      <c r="K735" s="38"/>
      <c r="L735" s="41"/>
      <c r="M735" s="193"/>
      <c r="N735" s="194"/>
      <c r="O735" s="66"/>
      <c r="P735" s="66"/>
      <c r="Q735" s="66"/>
      <c r="R735" s="66"/>
      <c r="S735" s="66"/>
      <c r="T735" s="67"/>
      <c r="U735" s="36"/>
      <c r="V735" s="36"/>
      <c r="W735" s="36"/>
      <c r="X735" s="36"/>
      <c r="Y735" s="36"/>
      <c r="Z735" s="36"/>
      <c r="AA735" s="36"/>
      <c r="AB735" s="36"/>
      <c r="AC735" s="36"/>
      <c r="AD735" s="36"/>
      <c r="AE735" s="36"/>
      <c r="AT735" s="19" t="s">
        <v>268</v>
      </c>
      <c r="AU735" s="19" t="s">
        <v>86</v>
      </c>
    </row>
    <row r="736" spans="1:47" s="2" customFormat="1" ht="87.75">
      <c r="A736" s="36"/>
      <c r="B736" s="37"/>
      <c r="C736" s="38"/>
      <c r="D736" s="190" t="s">
        <v>270</v>
      </c>
      <c r="E736" s="38"/>
      <c r="F736" s="197" t="s">
        <v>1075</v>
      </c>
      <c r="G736" s="38"/>
      <c r="H736" s="38"/>
      <c r="I736" s="192"/>
      <c r="J736" s="38"/>
      <c r="K736" s="38"/>
      <c r="L736" s="41"/>
      <c r="M736" s="193"/>
      <c r="N736" s="194"/>
      <c r="O736" s="66"/>
      <c r="P736" s="66"/>
      <c r="Q736" s="66"/>
      <c r="R736" s="66"/>
      <c r="S736" s="66"/>
      <c r="T736" s="67"/>
      <c r="U736" s="36"/>
      <c r="V736" s="36"/>
      <c r="W736" s="36"/>
      <c r="X736" s="36"/>
      <c r="Y736" s="36"/>
      <c r="Z736" s="36"/>
      <c r="AA736" s="36"/>
      <c r="AB736" s="36"/>
      <c r="AC736" s="36"/>
      <c r="AD736" s="36"/>
      <c r="AE736" s="36"/>
      <c r="AT736" s="19" t="s">
        <v>270</v>
      </c>
      <c r="AU736" s="19" t="s">
        <v>86</v>
      </c>
    </row>
    <row r="737" spans="2:51" s="14" customFormat="1" ht="11.25">
      <c r="B737" s="208"/>
      <c r="C737" s="209"/>
      <c r="D737" s="190" t="s">
        <v>272</v>
      </c>
      <c r="E737" s="210" t="s">
        <v>19</v>
      </c>
      <c r="F737" s="211" t="s">
        <v>1091</v>
      </c>
      <c r="G737" s="209"/>
      <c r="H737" s="212">
        <v>410.2</v>
      </c>
      <c r="I737" s="213"/>
      <c r="J737" s="209"/>
      <c r="K737" s="209"/>
      <c r="L737" s="214"/>
      <c r="M737" s="215"/>
      <c r="N737" s="216"/>
      <c r="O737" s="216"/>
      <c r="P737" s="216"/>
      <c r="Q737" s="216"/>
      <c r="R737" s="216"/>
      <c r="S737" s="216"/>
      <c r="T737" s="217"/>
      <c r="AT737" s="218" t="s">
        <v>272</v>
      </c>
      <c r="AU737" s="218" t="s">
        <v>86</v>
      </c>
      <c r="AV737" s="14" t="s">
        <v>86</v>
      </c>
      <c r="AW737" s="14" t="s">
        <v>37</v>
      </c>
      <c r="AX737" s="14" t="s">
        <v>84</v>
      </c>
      <c r="AY737" s="218" t="s">
        <v>259</v>
      </c>
    </row>
    <row r="738" spans="1:65" s="2" customFormat="1" ht="16.5" customHeight="1">
      <c r="A738" s="36"/>
      <c r="B738" s="37"/>
      <c r="C738" s="177" t="s">
        <v>1092</v>
      </c>
      <c r="D738" s="177" t="s">
        <v>261</v>
      </c>
      <c r="E738" s="178" t="s">
        <v>1093</v>
      </c>
      <c r="F738" s="179" t="s">
        <v>1094</v>
      </c>
      <c r="G738" s="180" t="s">
        <v>114</v>
      </c>
      <c r="H738" s="181">
        <v>18</v>
      </c>
      <c r="I738" s="182"/>
      <c r="J738" s="183">
        <f>ROUND(I738*H738,2)</f>
        <v>0</v>
      </c>
      <c r="K738" s="179" t="s">
        <v>19</v>
      </c>
      <c r="L738" s="41"/>
      <c r="M738" s="184" t="s">
        <v>19</v>
      </c>
      <c r="N738" s="185" t="s">
        <v>47</v>
      </c>
      <c r="O738" s="66"/>
      <c r="P738" s="186">
        <f>O738*H738</f>
        <v>0</v>
      </c>
      <c r="Q738" s="186">
        <v>0</v>
      </c>
      <c r="R738" s="186">
        <f>Q738*H738</f>
        <v>0</v>
      </c>
      <c r="S738" s="186">
        <v>0</v>
      </c>
      <c r="T738" s="187">
        <f>S738*H738</f>
        <v>0</v>
      </c>
      <c r="U738" s="36"/>
      <c r="V738" s="36"/>
      <c r="W738" s="36"/>
      <c r="X738" s="36"/>
      <c r="Y738" s="36"/>
      <c r="Z738" s="36"/>
      <c r="AA738" s="36"/>
      <c r="AB738" s="36"/>
      <c r="AC738" s="36"/>
      <c r="AD738" s="36"/>
      <c r="AE738" s="36"/>
      <c r="AR738" s="188" t="s">
        <v>137</v>
      </c>
      <c r="AT738" s="188" t="s">
        <v>261</v>
      </c>
      <c r="AU738" s="188" t="s">
        <v>86</v>
      </c>
      <c r="AY738" s="19" t="s">
        <v>259</v>
      </c>
      <c r="BE738" s="189">
        <f>IF(N738="základní",J738,0)</f>
        <v>0</v>
      </c>
      <c r="BF738" s="189">
        <f>IF(N738="snížená",J738,0)</f>
        <v>0</v>
      </c>
      <c r="BG738" s="189">
        <f>IF(N738="zákl. přenesená",J738,0)</f>
        <v>0</v>
      </c>
      <c r="BH738" s="189">
        <f>IF(N738="sníž. přenesená",J738,0)</f>
        <v>0</v>
      </c>
      <c r="BI738" s="189">
        <f>IF(N738="nulová",J738,0)</f>
        <v>0</v>
      </c>
      <c r="BJ738" s="19" t="s">
        <v>84</v>
      </c>
      <c r="BK738" s="189">
        <f>ROUND(I738*H738,2)</f>
        <v>0</v>
      </c>
      <c r="BL738" s="19" t="s">
        <v>137</v>
      </c>
      <c r="BM738" s="188" t="s">
        <v>1095</v>
      </c>
    </row>
    <row r="739" spans="1:47" s="2" customFormat="1" ht="11.25">
      <c r="A739" s="36"/>
      <c r="B739" s="37"/>
      <c r="C739" s="38"/>
      <c r="D739" s="190" t="s">
        <v>266</v>
      </c>
      <c r="E739" s="38"/>
      <c r="F739" s="191" t="s">
        <v>1094</v>
      </c>
      <c r="G739" s="38"/>
      <c r="H739" s="38"/>
      <c r="I739" s="192"/>
      <c r="J739" s="38"/>
      <c r="K739" s="38"/>
      <c r="L739" s="41"/>
      <c r="M739" s="193"/>
      <c r="N739" s="194"/>
      <c r="O739" s="66"/>
      <c r="P739" s="66"/>
      <c r="Q739" s="66"/>
      <c r="R739" s="66"/>
      <c r="S739" s="66"/>
      <c r="T739" s="67"/>
      <c r="U739" s="36"/>
      <c r="V739" s="36"/>
      <c r="W739" s="36"/>
      <c r="X739" s="36"/>
      <c r="Y739" s="36"/>
      <c r="Z739" s="36"/>
      <c r="AA739" s="36"/>
      <c r="AB739" s="36"/>
      <c r="AC739" s="36"/>
      <c r="AD739" s="36"/>
      <c r="AE739" s="36"/>
      <c r="AT739" s="19" t="s">
        <v>266</v>
      </c>
      <c r="AU739" s="19" t="s">
        <v>86</v>
      </c>
    </row>
    <row r="740" spans="2:63" s="12" customFormat="1" ht="22.9" customHeight="1">
      <c r="B740" s="161"/>
      <c r="C740" s="162"/>
      <c r="D740" s="163" t="s">
        <v>75</v>
      </c>
      <c r="E740" s="175" t="s">
        <v>119</v>
      </c>
      <c r="F740" s="175" t="s">
        <v>1096</v>
      </c>
      <c r="G740" s="162"/>
      <c r="H740" s="162"/>
      <c r="I740" s="165"/>
      <c r="J740" s="176">
        <f>BK740</f>
        <v>0</v>
      </c>
      <c r="K740" s="162"/>
      <c r="L740" s="167"/>
      <c r="M740" s="168"/>
      <c r="N740" s="169"/>
      <c r="O740" s="169"/>
      <c r="P740" s="170">
        <f>SUM(P741:P757)</f>
        <v>0</v>
      </c>
      <c r="Q740" s="169"/>
      <c r="R740" s="170">
        <f>SUM(R741:R757)</f>
        <v>134.309</v>
      </c>
      <c r="S740" s="169"/>
      <c r="T740" s="171">
        <f>SUM(T741:T757)</f>
        <v>0</v>
      </c>
      <c r="AR740" s="172" t="s">
        <v>84</v>
      </c>
      <c r="AT740" s="173" t="s">
        <v>75</v>
      </c>
      <c r="AU740" s="173" t="s">
        <v>84</v>
      </c>
      <c r="AY740" s="172" t="s">
        <v>259</v>
      </c>
      <c r="BK740" s="174">
        <f>SUM(BK741:BK757)</f>
        <v>0</v>
      </c>
    </row>
    <row r="741" spans="1:65" s="2" customFormat="1" ht="16.5" customHeight="1">
      <c r="A741" s="36"/>
      <c r="B741" s="37"/>
      <c r="C741" s="177" t="s">
        <v>1097</v>
      </c>
      <c r="D741" s="177" t="s">
        <v>261</v>
      </c>
      <c r="E741" s="178" t="s">
        <v>1098</v>
      </c>
      <c r="F741" s="179" t="s">
        <v>1099</v>
      </c>
      <c r="G741" s="180" t="s">
        <v>103</v>
      </c>
      <c r="H741" s="181">
        <v>294</v>
      </c>
      <c r="I741" s="182"/>
      <c r="J741" s="183">
        <f>ROUND(I741*H741,2)</f>
        <v>0</v>
      </c>
      <c r="K741" s="179" t="s">
        <v>264</v>
      </c>
      <c r="L741" s="41"/>
      <c r="M741" s="184" t="s">
        <v>19</v>
      </c>
      <c r="N741" s="185" t="s">
        <v>47</v>
      </c>
      <c r="O741" s="66"/>
      <c r="P741" s="186">
        <f>O741*H741</f>
        <v>0</v>
      </c>
      <c r="Q741" s="186">
        <v>0</v>
      </c>
      <c r="R741" s="186">
        <f>Q741*H741</f>
        <v>0</v>
      </c>
      <c r="S741" s="186">
        <v>0</v>
      </c>
      <c r="T741" s="187">
        <f>S741*H741</f>
        <v>0</v>
      </c>
      <c r="U741" s="36"/>
      <c r="V741" s="36"/>
      <c r="W741" s="36"/>
      <c r="X741" s="36"/>
      <c r="Y741" s="36"/>
      <c r="Z741" s="36"/>
      <c r="AA741" s="36"/>
      <c r="AB741" s="36"/>
      <c r="AC741" s="36"/>
      <c r="AD741" s="36"/>
      <c r="AE741" s="36"/>
      <c r="AR741" s="188" t="s">
        <v>137</v>
      </c>
      <c r="AT741" s="188" t="s">
        <v>261</v>
      </c>
      <c r="AU741" s="188" t="s">
        <v>86</v>
      </c>
      <c r="AY741" s="19" t="s">
        <v>259</v>
      </c>
      <c r="BE741" s="189">
        <f>IF(N741="základní",J741,0)</f>
        <v>0</v>
      </c>
      <c r="BF741" s="189">
        <f>IF(N741="snížená",J741,0)</f>
        <v>0</v>
      </c>
      <c r="BG741" s="189">
        <f>IF(N741="zákl. přenesená",J741,0)</f>
        <v>0</v>
      </c>
      <c r="BH741" s="189">
        <f>IF(N741="sníž. přenesená",J741,0)</f>
        <v>0</v>
      </c>
      <c r="BI741" s="189">
        <f>IF(N741="nulová",J741,0)</f>
        <v>0</v>
      </c>
      <c r="BJ741" s="19" t="s">
        <v>84</v>
      </c>
      <c r="BK741" s="189">
        <f>ROUND(I741*H741,2)</f>
        <v>0</v>
      </c>
      <c r="BL741" s="19" t="s">
        <v>137</v>
      </c>
      <c r="BM741" s="188" t="s">
        <v>1100</v>
      </c>
    </row>
    <row r="742" spans="1:47" s="2" customFormat="1" ht="11.25">
      <c r="A742" s="36"/>
      <c r="B742" s="37"/>
      <c r="C742" s="38"/>
      <c r="D742" s="190" t="s">
        <v>266</v>
      </c>
      <c r="E742" s="38"/>
      <c r="F742" s="191" t="s">
        <v>1101</v>
      </c>
      <c r="G742" s="38"/>
      <c r="H742" s="38"/>
      <c r="I742" s="192"/>
      <c r="J742" s="38"/>
      <c r="K742" s="38"/>
      <c r="L742" s="41"/>
      <c r="M742" s="193"/>
      <c r="N742" s="194"/>
      <c r="O742" s="66"/>
      <c r="P742" s="66"/>
      <c r="Q742" s="66"/>
      <c r="R742" s="66"/>
      <c r="S742" s="66"/>
      <c r="T742" s="67"/>
      <c r="U742" s="36"/>
      <c r="V742" s="36"/>
      <c r="W742" s="36"/>
      <c r="X742" s="36"/>
      <c r="Y742" s="36"/>
      <c r="Z742" s="36"/>
      <c r="AA742" s="36"/>
      <c r="AB742" s="36"/>
      <c r="AC742" s="36"/>
      <c r="AD742" s="36"/>
      <c r="AE742" s="36"/>
      <c r="AT742" s="19" t="s">
        <v>266</v>
      </c>
      <c r="AU742" s="19" t="s">
        <v>86</v>
      </c>
    </row>
    <row r="743" spans="1:47" s="2" customFormat="1" ht="11.25">
      <c r="A743" s="36"/>
      <c r="B743" s="37"/>
      <c r="C743" s="38"/>
      <c r="D743" s="195" t="s">
        <v>268</v>
      </c>
      <c r="E743" s="38"/>
      <c r="F743" s="196" t="s">
        <v>1102</v>
      </c>
      <c r="G743" s="38"/>
      <c r="H743" s="38"/>
      <c r="I743" s="192"/>
      <c r="J743" s="38"/>
      <c r="K743" s="38"/>
      <c r="L743" s="41"/>
      <c r="M743" s="193"/>
      <c r="N743" s="194"/>
      <c r="O743" s="66"/>
      <c r="P743" s="66"/>
      <c r="Q743" s="66"/>
      <c r="R743" s="66"/>
      <c r="S743" s="66"/>
      <c r="T743" s="67"/>
      <c r="U743" s="36"/>
      <c r="V743" s="36"/>
      <c r="W743" s="36"/>
      <c r="X743" s="36"/>
      <c r="Y743" s="36"/>
      <c r="Z743" s="36"/>
      <c r="AA743" s="36"/>
      <c r="AB743" s="36"/>
      <c r="AC743" s="36"/>
      <c r="AD743" s="36"/>
      <c r="AE743" s="36"/>
      <c r="AT743" s="19" t="s">
        <v>268</v>
      </c>
      <c r="AU743" s="19" t="s">
        <v>86</v>
      </c>
    </row>
    <row r="744" spans="2:51" s="14" customFormat="1" ht="11.25">
      <c r="B744" s="208"/>
      <c r="C744" s="209"/>
      <c r="D744" s="190" t="s">
        <v>272</v>
      </c>
      <c r="E744" s="210" t="s">
        <v>19</v>
      </c>
      <c r="F744" s="211" t="s">
        <v>209</v>
      </c>
      <c r="G744" s="209"/>
      <c r="H744" s="212">
        <v>294</v>
      </c>
      <c r="I744" s="213"/>
      <c r="J744" s="209"/>
      <c r="K744" s="209"/>
      <c r="L744" s="214"/>
      <c r="M744" s="215"/>
      <c r="N744" s="216"/>
      <c r="O744" s="216"/>
      <c r="P744" s="216"/>
      <c r="Q744" s="216"/>
      <c r="R744" s="216"/>
      <c r="S744" s="216"/>
      <c r="T744" s="217"/>
      <c r="AT744" s="218" t="s">
        <v>272</v>
      </c>
      <c r="AU744" s="218" t="s">
        <v>86</v>
      </c>
      <c r="AV744" s="14" t="s">
        <v>86</v>
      </c>
      <c r="AW744" s="14" t="s">
        <v>37</v>
      </c>
      <c r="AX744" s="14" t="s">
        <v>84</v>
      </c>
      <c r="AY744" s="218" t="s">
        <v>259</v>
      </c>
    </row>
    <row r="745" spans="1:65" s="2" customFormat="1" ht="16.5" customHeight="1">
      <c r="A745" s="36"/>
      <c r="B745" s="37"/>
      <c r="C745" s="177" t="s">
        <v>1103</v>
      </c>
      <c r="D745" s="177" t="s">
        <v>261</v>
      </c>
      <c r="E745" s="178" t="s">
        <v>1104</v>
      </c>
      <c r="F745" s="179" t="s">
        <v>1105</v>
      </c>
      <c r="G745" s="180" t="s">
        <v>103</v>
      </c>
      <c r="H745" s="181">
        <v>294</v>
      </c>
      <c r="I745" s="182"/>
      <c r="J745" s="183">
        <f>ROUND(I745*H745,2)</f>
        <v>0</v>
      </c>
      <c r="K745" s="179" t="s">
        <v>264</v>
      </c>
      <c r="L745" s="41"/>
      <c r="M745" s="184" t="s">
        <v>19</v>
      </c>
      <c r="N745" s="185" t="s">
        <v>47</v>
      </c>
      <c r="O745" s="66"/>
      <c r="P745" s="186">
        <f>O745*H745</f>
        <v>0</v>
      </c>
      <c r="Q745" s="186">
        <v>0.0835</v>
      </c>
      <c r="R745" s="186">
        <f>Q745*H745</f>
        <v>24.549000000000003</v>
      </c>
      <c r="S745" s="186">
        <v>0</v>
      </c>
      <c r="T745" s="187">
        <f>S745*H745</f>
        <v>0</v>
      </c>
      <c r="U745" s="36"/>
      <c r="V745" s="36"/>
      <c r="W745" s="36"/>
      <c r="X745" s="36"/>
      <c r="Y745" s="36"/>
      <c r="Z745" s="36"/>
      <c r="AA745" s="36"/>
      <c r="AB745" s="36"/>
      <c r="AC745" s="36"/>
      <c r="AD745" s="36"/>
      <c r="AE745" s="36"/>
      <c r="AR745" s="188" t="s">
        <v>137</v>
      </c>
      <c r="AT745" s="188" t="s">
        <v>261</v>
      </c>
      <c r="AU745" s="188" t="s">
        <v>86</v>
      </c>
      <c r="AY745" s="19" t="s">
        <v>259</v>
      </c>
      <c r="BE745" s="189">
        <f>IF(N745="základní",J745,0)</f>
        <v>0</v>
      </c>
      <c r="BF745" s="189">
        <f>IF(N745="snížená",J745,0)</f>
        <v>0</v>
      </c>
      <c r="BG745" s="189">
        <f>IF(N745="zákl. přenesená",J745,0)</f>
        <v>0</v>
      </c>
      <c r="BH745" s="189">
        <f>IF(N745="sníž. přenesená",J745,0)</f>
        <v>0</v>
      </c>
      <c r="BI745" s="189">
        <f>IF(N745="nulová",J745,0)</f>
        <v>0</v>
      </c>
      <c r="BJ745" s="19" t="s">
        <v>84</v>
      </c>
      <c r="BK745" s="189">
        <f>ROUND(I745*H745,2)</f>
        <v>0</v>
      </c>
      <c r="BL745" s="19" t="s">
        <v>137</v>
      </c>
      <c r="BM745" s="188" t="s">
        <v>1106</v>
      </c>
    </row>
    <row r="746" spans="1:47" s="2" customFormat="1" ht="19.5">
      <c r="A746" s="36"/>
      <c r="B746" s="37"/>
      <c r="C746" s="38"/>
      <c r="D746" s="190" t="s">
        <v>266</v>
      </c>
      <c r="E746" s="38"/>
      <c r="F746" s="191" t="s">
        <v>1107</v>
      </c>
      <c r="G746" s="38"/>
      <c r="H746" s="38"/>
      <c r="I746" s="192"/>
      <c r="J746" s="38"/>
      <c r="K746" s="38"/>
      <c r="L746" s="41"/>
      <c r="M746" s="193"/>
      <c r="N746" s="194"/>
      <c r="O746" s="66"/>
      <c r="P746" s="66"/>
      <c r="Q746" s="66"/>
      <c r="R746" s="66"/>
      <c r="S746" s="66"/>
      <c r="T746" s="67"/>
      <c r="U746" s="36"/>
      <c r="V746" s="36"/>
      <c r="W746" s="36"/>
      <c r="X746" s="36"/>
      <c r="Y746" s="36"/>
      <c r="Z746" s="36"/>
      <c r="AA746" s="36"/>
      <c r="AB746" s="36"/>
      <c r="AC746" s="36"/>
      <c r="AD746" s="36"/>
      <c r="AE746" s="36"/>
      <c r="AT746" s="19" t="s">
        <v>266</v>
      </c>
      <c r="AU746" s="19" t="s">
        <v>86</v>
      </c>
    </row>
    <row r="747" spans="1:47" s="2" customFormat="1" ht="11.25">
      <c r="A747" s="36"/>
      <c r="B747" s="37"/>
      <c r="C747" s="38"/>
      <c r="D747" s="195" t="s">
        <v>268</v>
      </c>
      <c r="E747" s="38"/>
      <c r="F747" s="196" t="s">
        <v>1108</v>
      </c>
      <c r="G747" s="38"/>
      <c r="H747" s="38"/>
      <c r="I747" s="192"/>
      <c r="J747" s="38"/>
      <c r="K747" s="38"/>
      <c r="L747" s="41"/>
      <c r="M747" s="193"/>
      <c r="N747" s="194"/>
      <c r="O747" s="66"/>
      <c r="P747" s="66"/>
      <c r="Q747" s="66"/>
      <c r="R747" s="66"/>
      <c r="S747" s="66"/>
      <c r="T747" s="67"/>
      <c r="U747" s="36"/>
      <c r="V747" s="36"/>
      <c r="W747" s="36"/>
      <c r="X747" s="36"/>
      <c r="Y747" s="36"/>
      <c r="Z747" s="36"/>
      <c r="AA747" s="36"/>
      <c r="AB747" s="36"/>
      <c r="AC747" s="36"/>
      <c r="AD747" s="36"/>
      <c r="AE747" s="36"/>
      <c r="AT747" s="19" t="s">
        <v>268</v>
      </c>
      <c r="AU747" s="19" t="s">
        <v>86</v>
      </c>
    </row>
    <row r="748" spans="1:47" s="2" customFormat="1" ht="58.5">
      <c r="A748" s="36"/>
      <c r="B748" s="37"/>
      <c r="C748" s="38"/>
      <c r="D748" s="190" t="s">
        <v>270</v>
      </c>
      <c r="E748" s="38"/>
      <c r="F748" s="197" t="s">
        <v>1109</v>
      </c>
      <c r="G748" s="38"/>
      <c r="H748" s="38"/>
      <c r="I748" s="192"/>
      <c r="J748" s="38"/>
      <c r="K748" s="38"/>
      <c r="L748" s="41"/>
      <c r="M748" s="193"/>
      <c r="N748" s="194"/>
      <c r="O748" s="66"/>
      <c r="P748" s="66"/>
      <c r="Q748" s="66"/>
      <c r="R748" s="66"/>
      <c r="S748" s="66"/>
      <c r="T748" s="67"/>
      <c r="U748" s="36"/>
      <c r="V748" s="36"/>
      <c r="W748" s="36"/>
      <c r="X748" s="36"/>
      <c r="Y748" s="36"/>
      <c r="Z748" s="36"/>
      <c r="AA748" s="36"/>
      <c r="AB748" s="36"/>
      <c r="AC748" s="36"/>
      <c r="AD748" s="36"/>
      <c r="AE748" s="36"/>
      <c r="AT748" s="19" t="s">
        <v>270</v>
      </c>
      <c r="AU748" s="19" t="s">
        <v>86</v>
      </c>
    </row>
    <row r="749" spans="2:51" s="13" customFormat="1" ht="11.25">
      <c r="B749" s="198"/>
      <c r="C749" s="199"/>
      <c r="D749" s="190" t="s">
        <v>272</v>
      </c>
      <c r="E749" s="200" t="s">
        <v>19</v>
      </c>
      <c r="F749" s="201" t="s">
        <v>1110</v>
      </c>
      <c r="G749" s="199"/>
      <c r="H749" s="200" t="s">
        <v>19</v>
      </c>
      <c r="I749" s="202"/>
      <c r="J749" s="199"/>
      <c r="K749" s="199"/>
      <c r="L749" s="203"/>
      <c r="M749" s="204"/>
      <c r="N749" s="205"/>
      <c r="O749" s="205"/>
      <c r="P749" s="205"/>
      <c r="Q749" s="205"/>
      <c r="R749" s="205"/>
      <c r="S749" s="205"/>
      <c r="T749" s="206"/>
      <c r="AT749" s="207" t="s">
        <v>272</v>
      </c>
      <c r="AU749" s="207" t="s">
        <v>86</v>
      </c>
      <c r="AV749" s="13" t="s">
        <v>84</v>
      </c>
      <c r="AW749" s="13" t="s">
        <v>37</v>
      </c>
      <c r="AX749" s="13" t="s">
        <v>76</v>
      </c>
      <c r="AY749" s="207" t="s">
        <v>259</v>
      </c>
    </row>
    <row r="750" spans="2:51" s="13" customFormat="1" ht="11.25">
      <c r="B750" s="198"/>
      <c r="C750" s="199"/>
      <c r="D750" s="190" t="s">
        <v>272</v>
      </c>
      <c r="E750" s="200" t="s">
        <v>19</v>
      </c>
      <c r="F750" s="201" t="s">
        <v>1111</v>
      </c>
      <c r="G750" s="199"/>
      <c r="H750" s="200" t="s">
        <v>19</v>
      </c>
      <c r="I750" s="202"/>
      <c r="J750" s="199"/>
      <c r="K750" s="199"/>
      <c r="L750" s="203"/>
      <c r="M750" s="204"/>
      <c r="N750" s="205"/>
      <c r="O750" s="205"/>
      <c r="P750" s="205"/>
      <c r="Q750" s="205"/>
      <c r="R750" s="205"/>
      <c r="S750" s="205"/>
      <c r="T750" s="206"/>
      <c r="AT750" s="207" t="s">
        <v>272</v>
      </c>
      <c r="AU750" s="207" t="s">
        <v>86</v>
      </c>
      <c r="AV750" s="13" t="s">
        <v>84</v>
      </c>
      <c r="AW750" s="13" t="s">
        <v>37</v>
      </c>
      <c r="AX750" s="13" t="s">
        <v>76</v>
      </c>
      <c r="AY750" s="207" t="s">
        <v>259</v>
      </c>
    </row>
    <row r="751" spans="2:51" s="14" customFormat="1" ht="11.25">
      <c r="B751" s="208"/>
      <c r="C751" s="209"/>
      <c r="D751" s="190" t="s">
        <v>272</v>
      </c>
      <c r="E751" s="210" t="s">
        <v>19</v>
      </c>
      <c r="F751" s="211" t="s">
        <v>1112</v>
      </c>
      <c r="G751" s="209"/>
      <c r="H751" s="212">
        <v>28</v>
      </c>
      <c r="I751" s="213"/>
      <c r="J751" s="209"/>
      <c r="K751" s="209"/>
      <c r="L751" s="214"/>
      <c r="M751" s="215"/>
      <c r="N751" s="216"/>
      <c r="O751" s="216"/>
      <c r="P751" s="216"/>
      <c r="Q751" s="216"/>
      <c r="R751" s="216"/>
      <c r="S751" s="216"/>
      <c r="T751" s="217"/>
      <c r="AT751" s="218" t="s">
        <v>272</v>
      </c>
      <c r="AU751" s="218" t="s">
        <v>86</v>
      </c>
      <c r="AV751" s="14" t="s">
        <v>86</v>
      </c>
      <c r="AW751" s="14" t="s">
        <v>37</v>
      </c>
      <c r="AX751" s="14" t="s">
        <v>76</v>
      </c>
      <c r="AY751" s="218" t="s">
        <v>259</v>
      </c>
    </row>
    <row r="752" spans="2:51" s="13" customFormat="1" ht="11.25">
      <c r="B752" s="198"/>
      <c r="C752" s="199"/>
      <c r="D752" s="190" t="s">
        <v>272</v>
      </c>
      <c r="E752" s="200" t="s">
        <v>19</v>
      </c>
      <c r="F752" s="201" t="s">
        <v>1113</v>
      </c>
      <c r="G752" s="199"/>
      <c r="H752" s="200" t="s">
        <v>19</v>
      </c>
      <c r="I752" s="202"/>
      <c r="J752" s="199"/>
      <c r="K752" s="199"/>
      <c r="L752" s="203"/>
      <c r="M752" s="204"/>
      <c r="N752" s="205"/>
      <c r="O752" s="205"/>
      <c r="P752" s="205"/>
      <c r="Q752" s="205"/>
      <c r="R752" s="205"/>
      <c r="S752" s="205"/>
      <c r="T752" s="206"/>
      <c r="AT752" s="207" t="s">
        <v>272</v>
      </c>
      <c r="AU752" s="207" t="s">
        <v>86</v>
      </c>
      <c r="AV752" s="13" t="s">
        <v>84</v>
      </c>
      <c r="AW752" s="13" t="s">
        <v>37</v>
      </c>
      <c r="AX752" s="13" t="s">
        <v>76</v>
      </c>
      <c r="AY752" s="207" t="s">
        <v>259</v>
      </c>
    </row>
    <row r="753" spans="2:51" s="14" customFormat="1" ht="11.25">
      <c r="B753" s="208"/>
      <c r="C753" s="209"/>
      <c r="D753" s="190" t="s">
        <v>272</v>
      </c>
      <c r="E753" s="210" t="s">
        <v>19</v>
      </c>
      <c r="F753" s="211" t="s">
        <v>1114</v>
      </c>
      <c r="G753" s="209"/>
      <c r="H753" s="212">
        <v>266</v>
      </c>
      <c r="I753" s="213"/>
      <c r="J753" s="209"/>
      <c r="K753" s="209"/>
      <c r="L753" s="214"/>
      <c r="M753" s="215"/>
      <c r="N753" s="216"/>
      <c r="O753" s="216"/>
      <c r="P753" s="216"/>
      <c r="Q753" s="216"/>
      <c r="R753" s="216"/>
      <c r="S753" s="216"/>
      <c r="T753" s="217"/>
      <c r="AT753" s="218" t="s">
        <v>272</v>
      </c>
      <c r="AU753" s="218" t="s">
        <v>86</v>
      </c>
      <c r="AV753" s="14" t="s">
        <v>86</v>
      </c>
      <c r="AW753" s="14" t="s">
        <v>37</v>
      </c>
      <c r="AX753" s="14" t="s">
        <v>76</v>
      </c>
      <c r="AY753" s="218" t="s">
        <v>259</v>
      </c>
    </row>
    <row r="754" spans="2:51" s="15" customFormat="1" ht="11.25">
      <c r="B754" s="219"/>
      <c r="C754" s="220"/>
      <c r="D754" s="190" t="s">
        <v>272</v>
      </c>
      <c r="E754" s="221" t="s">
        <v>209</v>
      </c>
      <c r="F754" s="222" t="s">
        <v>353</v>
      </c>
      <c r="G754" s="220"/>
      <c r="H754" s="223">
        <v>294</v>
      </c>
      <c r="I754" s="224"/>
      <c r="J754" s="220"/>
      <c r="K754" s="220"/>
      <c r="L754" s="225"/>
      <c r="M754" s="226"/>
      <c r="N754" s="227"/>
      <c r="O754" s="227"/>
      <c r="P754" s="227"/>
      <c r="Q754" s="227"/>
      <c r="R754" s="227"/>
      <c r="S754" s="227"/>
      <c r="T754" s="228"/>
      <c r="AT754" s="229" t="s">
        <v>272</v>
      </c>
      <c r="AU754" s="229" t="s">
        <v>86</v>
      </c>
      <c r="AV754" s="15" t="s">
        <v>137</v>
      </c>
      <c r="AW754" s="15" t="s">
        <v>37</v>
      </c>
      <c r="AX754" s="15" t="s">
        <v>84</v>
      </c>
      <c r="AY754" s="229" t="s">
        <v>259</v>
      </c>
    </row>
    <row r="755" spans="1:65" s="2" customFormat="1" ht="16.5" customHeight="1">
      <c r="A755" s="36"/>
      <c r="B755" s="37"/>
      <c r="C755" s="241" t="s">
        <v>1115</v>
      </c>
      <c r="D755" s="241" t="s">
        <v>751</v>
      </c>
      <c r="E755" s="242" t="s">
        <v>1116</v>
      </c>
      <c r="F755" s="243" t="s">
        <v>1117</v>
      </c>
      <c r="G755" s="244" t="s">
        <v>114</v>
      </c>
      <c r="H755" s="245">
        <v>98</v>
      </c>
      <c r="I755" s="246"/>
      <c r="J755" s="247">
        <f>ROUND(I755*H755,2)</f>
        <v>0</v>
      </c>
      <c r="K755" s="243" t="s">
        <v>19</v>
      </c>
      <c r="L755" s="248"/>
      <c r="M755" s="249" t="s">
        <v>19</v>
      </c>
      <c r="N755" s="250" t="s">
        <v>47</v>
      </c>
      <c r="O755" s="66"/>
      <c r="P755" s="186">
        <f>O755*H755</f>
        <v>0</v>
      </c>
      <c r="Q755" s="186">
        <v>1.12</v>
      </c>
      <c r="R755" s="186">
        <f>Q755*H755</f>
        <v>109.76</v>
      </c>
      <c r="S755" s="186">
        <v>0</v>
      </c>
      <c r="T755" s="187">
        <f>S755*H755</f>
        <v>0</v>
      </c>
      <c r="U755" s="36"/>
      <c r="V755" s="36"/>
      <c r="W755" s="36"/>
      <c r="X755" s="36"/>
      <c r="Y755" s="36"/>
      <c r="Z755" s="36"/>
      <c r="AA755" s="36"/>
      <c r="AB755" s="36"/>
      <c r="AC755" s="36"/>
      <c r="AD755" s="36"/>
      <c r="AE755" s="36"/>
      <c r="AR755" s="188" t="s">
        <v>126</v>
      </c>
      <c r="AT755" s="188" t="s">
        <v>751</v>
      </c>
      <c r="AU755" s="188" t="s">
        <v>86</v>
      </c>
      <c r="AY755" s="19" t="s">
        <v>259</v>
      </c>
      <c r="BE755" s="189">
        <f>IF(N755="základní",J755,0)</f>
        <v>0</v>
      </c>
      <c r="BF755" s="189">
        <f>IF(N755="snížená",J755,0)</f>
        <v>0</v>
      </c>
      <c r="BG755" s="189">
        <f>IF(N755="zákl. přenesená",J755,0)</f>
        <v>0</v>
      </c>
      <c r="BH755" s="189">
        <f>IF(N755="sníž. přenesená",J755,0)</f>
        <v>0</v>
      </c>
      <c r="BI755" s="189">
        <f>IF(N755="nulová",J755,0)</f>
        <v>0</v>
      </c>
      <c r="BJ755" s="19" t="s">
        <v>84</v>
      </c>
      <c r="BK755" s="189">
        <f>ROUND(I755*H755,2)</f>
        <v>0</v>
      </c>
      <c r="BL755" s="19" t="s">
        <v>137</v>
      </c>
      <c r="BM755" s="188" t="s">
        <v>1118</v>
      </c>
    </row>
    <row r="756" spans="1:47" s="2" customFormat="1" ht="48.75">
      <c r="A756" s="36"/>
      <c r="B756" s="37"/>
      <c r="C756" s="38"/>
      <c r="D756" s="190" t="s">
        <v>266</v>
      </c>
      <c r="E756" s="38"/>
      <c r="F756" s="191" t="s">
        <v>1119</v>
      </c>
      <c r="G756" s="38"/>
      <c r="H756" s="38"/>
      <c r="I756" s="192"/>
      <c r="J756" s="38"/>
      <c r="K756" s="38"/>
      <c r="L756" s="41"/>
      <c r="M756" s="193"/>
      <c r="N756" s="194"/>
      <c r="O756" s="66"/>
      <c r="P756" s="66"/>
      <c r="Q756" s="66"/>
      <c r="R756" s="66"/>
      <c r="S756" s="66"/>
      <c r="T756" s="67"/>
      <c r="U756" s="36"/>
      <c r="V756" s="36"/>
      <c r="W756" s="36"/>
      <c r="X756" s="36"/>
      <c r="Y756" s="36"/>
      <c r="Z756" s="36"/>
      <c r="AA756" s="36"/>
      <c r="AB756" s="36"/>
      <c r="AC756" s="36"/>
      <c r="AD756" s="36"/>
      <c r="AE756" s="36"/>
      <c r="AT756" s="19" t="s">
        <v>266</v>
      </c>
      <c r="AU756" s="19" t="s">
        <v>86</v>
      </c>
    </row>
    <row r="757" spans="2:51" s="14" customFormat="1" ht="11.25">
      <c r="B757" s="208"/>
      <c r="C757" s="209"/>
      <c r="D757" s="190" t="s">
        <v>272</v>
      </c>
      <c r="E757" s="210" t="s">
        <v>19</v>
      </c>
      <c r="F757" s="211" t="s">
        <v>1120</v>
      </c>
      <c r="G757" s="209"/>
      <c r="H757" s="212">
        <v>98</v>
      </c>
      <c r="I757" s="213"/>
      <c r="J757" s="209"/>
      <c r="K757" s="209"/>
      <c r="L757" s="214"/>
      <c r="M757" s="215"/>
      <c r="N757" s="216"/>
      <c r="O757" s="216"/>
      <c r="P757" s="216"/>
      <c r="Q757" s="216"/>
      <c r="R757" s="216"/>
      <c r="S757" s="216"/>
      <c r="T757" s="217"/>
      <c r="AT757" s="218" t="s">
        <v>272</v>
      </c>
      <c r="AU757" s="218" t="s">
        <v>86</v>
      </c>
      <c r="AV757" s="14" t="s">
        <v>86</v>
      </c>
      <c r="AW757" s="14" t="s">
        <v>37</v>
      </c>
      <c r="AX757" s="14" t="s">
        <v>84</v>
      </c>
      <c r="AY757" s="218" t="s">
        <v>259</v>
      </c>
    </row>
    <row r="758" spans="2:63" s="12" customFormat="1" ht="22.9" customHeight="1">
      <c r="B758" s="161"/>
      <c r="C758" s="162"/>
      <c r="D758" s="163" t="s">
        <v>75</v>
      </c>
      <c r="E758" s="175" t="s">
        <v>126</v>
      </c>
      <c r="F758" s="175" t="s">
        <v>1121</v>
      </c>
      <c r="G758" s="162"/>
      <c r="H758" s="162"/>
      <c r="I758" s="165"/>
      <c r="J758" s="176">
        <f>BK758</f>
        <v>0</v>
      </c>
      <c r="K758" s="162"/>
      <c r="L758" s="167"/>
      <c r="M758" s="168"/>
      <c r="N758" s="169"/>
      <c r="O758" s="169"/>
      <c r="P758" s="170">
        <f>SUM(P759:P772)</f>
        <v>0</v>
      </c>
      <c r="Q758" s="169"/>
      <c r="R758" s="170">
        <f>SUM(R759:R772)</f>
        <v>1.219</v>
      </c>
      <c r="S758" s="169"/>
      <c r="T758" s="171">
        <f>SUM(T759:T772)</f>
        <v>0</v>
      </c>
      <c r="AR758" s="172" t="s">
        <v>84</v>
      </c>
      <c r="AT758" s="173" t="s">
        <v>75</v>
      </c>
      <c r="AU758" s="173" t="s">
        <v>84</v>
      </c>
      <c r="AY758" s="172" t="s">
        <v>259</v>
      </c>
      <c r="BK758" s="174">
        <f>SUM(BK759:BK772)</f>
        <v>0</v>
      </c>
    </row>
    <row r="759" spans="1:65" s="2" customFormat="1" ht="16.5" customHeight="1">
      <c r="A759" s="36"/>
      <c r="B759" s="37"/>
      <c r="C759" s="177" t="s">
        <v>1122</v>
      </c>
      <c r="D759" s="177" t="s">
        <v>261</v>
      </c>
      <c r="E759" s="178" t="s">
        <v>1123</v>
      </c>
      <c r="F759" s="179" t="s">
        <v>1124</v>
      </c>
      <c r="G759" s="180" t="s">
        <v>498</v>
      </c>
      <c r="H759" s="181">
        <v>1</v>
      </c>
      <c r="I759" s="182"/>
      <c r="J759" s="183">
        <f>ROUND(I759*H759,2)</f>
        <v>0</v>
      </c>
      <c r="K759" s="179" t="s">
        <v>19</v>
      </c>
      <c r="L759" s="41"/>
      <c r="M759" s="184" t="s">
        <v>19</v>
      </c>
      <c r="N759" s="185" t="s">
        <v>47</v>
      </c>
      <c r="O759" s="66"/>
      <c r="P759" s="186">
        <f>O759*H759</f>
        <v>0</v>
      </c>
      <c r="Q759" s="186">
        <v>0</v>
      </c>
      <c r="R759" s="186">
        <f>Q759*H759</f>
        <v>0</v>
      </c>
      <c r="S759" s="186">
        <v>0</v>
      </c>
      <c r="T759" s="187">
        <f>S759*H759</f>
        <v>0</v>
      </c>
      <c r="U759" s="36"/>
      <c r="V759" s="36"/>
      <c r="W759" s="36"/>
      <c r="X759" s="36"/>
      <c r="Y759" s="36"/>
      <c r="Z759" s="36"/>
      <c r="AA759" s="36"/>
      <c r="AB759" s="36"/>
      <c r="AC759" s="36"/>
      <c r="AD759" s="36"/>
      <c r="AE759" s="36"/>
      <c r="AR759" s="188" t="s">
        <v>137</v>
      </c>
      <c r="AT759" s="188" t="s">
        <v>261</v>
      </c>
      <c r="AU759" s="188" t="s">
        <v>86</v>
      </c>
      <c r="AY759" s="19" t="s">
        <v>259</v>
      </c>
      <c r="BE759" s="189">
        <f>IF(N759="základní",J759,0)</f>
        <v>0</v>
      </c>
      <c r="BF759" s="189">
        <f>IF(N759="snížená",J759,0)</f>
        <v>0</v>
      </c>
      <c r="BG759" s="189">
        <f>IF(N759="zákl. přenesená",J759,0)</f>
        <v>0</v>
      </c>
      <c r="BH759" s="189">
        <f>IF(N759="sníž. přenesená",J759,0)</f>
        <v>0</v>
      </c>
      <c r="BI759" s="189">
        <f>IF(N759="nulová",J759,0)</f>
        <v>0</v>
      </c>
      <c r="BJ759" s="19" t="s">
        <v>84</v>
      </c>
      <c r="BK759" s="189">
        <f>ROUND(I759*H759,2)</f>
        <v>0</v>
      </c>
      <c r="BL759" s="19" t="s">
        <v>137</v>
      </c>
      <c r="BM759" s="188" t="s">
        <v>1125</v>
      </c>
    </row>
    <row r="760" spans="1:47" s="2" customFormat="1" ht="29.25">
      <c r="A760" s="36"/>
      <c r="B760" s="37"/>
      <c r="C760" s="38"/>
      <c r="D760" s="190" t="s">
        <v>266</v>
      </c>
      <c r="E760" s="38"/>
      <c r="F760" s="191" t="s">
        <v>1126</v>
      </c>
      <c r="G760" s="38"/>
      <c r="H760" s="38"/>
      <c r="I760" s="192"/>
      <c r="J760" s="38"/>
      <c r="K760" s="38"/>
      <c r="L760" s="41"/>
      <c r="M760" s="193"/>
      <c r="N760" s="194"/>
      <c r="O760" s="66"/>
      <c r="P760" s="66"/>
      <c r="Q760" s="66"/>
      <c r="R760" s="66"/>
      <c r="S760" s="66"/>
      <c r="T760" s="67"/>
      <c r="U760" s="36"/>
      <c r="V760" s="36"/>
      <c r="W760" s="36"/>
      <c r="X760" s="36"/>
      <c r="Y760" s="36"/>
      <c r="Z760" s="36"/>
      <c r="AA760" s="36"/>
      <c r="AB760" s="36"/>
      <c r="AC760" s="36"/>
      <c r="AD760" s="36"/>
      <c r="AE760" s="36"/>
      <c r="AT760" s="19" t="s">
        <v>266</v>
      </c>
      <c r="AU760" s="19" t="s">
        <v>86</v>
      </c>
    </row>
    <row r="761" spans="1:65" s="2" customFormat="1" ht="16.5" customHeight="1">
      <c r="A761" s="36"/>
      <c r="B761" s="37"/>
      <c r="C761" s="241" t="s">
        <v>1127</v>
      </c>
      <c r="D761" s="241" t="s">
        <v>751</v>
      </c>
      <c r="E761" s="242" t="s">
        <v>1128</v>
      </c>
      <c r="F761" s="243" t="s">
        <v>1129</v>
      </c>
      <c r="G761" s="244" t="s">
        <v>152</v>
      </c>
      <c r="H761" s="245">
        <v>2.5</v>
      </c>
      <c r="I761" s="246"/>
      <c r="J761" s="247">
        <f>ROUND(I761*H761,2)</f>
        <v>0</v>
      </c>
      <c r="K761" s="243" t="s">
        <v>264</v>
      </c>
      <c r="L761" s="248"/>
      <c r="M761" s="249" t="s">
        <v>19</v>
      </c>
      <c r="N761" s="250" t="s">
        <v>47</v>
      </c>
      <c r="O761" s="66"/>
      <c r="P761" s="186">
        <f>O761*H761</f>
        <v>0</v>
      </c>
      <c r="Q761" s="186">
        <v>0.304</v>
      </c>
      <c r="R761" s="186">
        <f>Q761*H761</f>
        <v>0.76</v>
      </c>
      <c r="S761" s="186">
        <v>0</v>
      </c>
      <c r="T761" s="187">
        <f>S761*H761</f>
        <v>0</v>
      </c>
      <c r="U761" s="36"/>
      <c r="V761" s="36"/>
      <c r="W761" s="36"/>
      <c r="X761" s="36"/>
      <c r="Y761" s="36"/>
      <c r="Z761" s="36"/>
      <c r="AA761" s="36"/>
      <c r="AB761" s="36"/>
      <c r="AC761" s="36"/>
      <c r="AD761" s="36"/>
      <c r="AE761" s="36"/>
      <c r="AR761" s="188" t="s">
        <v>126</v>
      </c>
      <c r="AT761" s="188" t="s">
        <v>751</v>
      </c>
      <c r="AU761" s="188" t="s">
        <v>86</v>
      </c>
      <c r="AY761" s="19" t="s">
        <v>259</v>
      </c>
      <c r="BE761" s="189">
        <f>IF(N761="základní",J761,0)</f>
        <v>0</v>
      </c>
      <c r="BF761" s="189">
        <f>IF(N761="snížená",J761,0)</f>
        <v>0</v>
      </c>
      <c r="BG761" s="189">
        <f>IF(N761="zákl. přenesená",J761,0)</f>
        <v>0</v>
      </c>
      <c r="BH761" s="189">
        <f>IF(N761="sníž. přenesená",J761,0)</f>
        <v>0</v>
      </c>
      <c r="BI761" s="189">
        <f>IF(N761="nulová",J761,0)</f>
        <v>0</v>
      </c>
      <c r="BJ761" s="19" t="s">
        <v>84</v>
      </c>
      <c r="BK761" s="189">
        <f>ROUND(I761*H761,2)</f>
        <v>0</v>
      </c>
      <c r="BL761" s="19" t="s">
        <v>137</v>
      </c>
      <c r="BM761" s="188" t="s">
        <v>1130</v>
      </c>
    </row>
    <row r="762" spans="1:47" s="2" customFormat="1" ht="11.25">
      <c r="A762" s="36"/>
      <c r="B762" s="37"/>
      <c r="C762" s="38"/>
      <c r="D762" s="190" t="s">
        <v>266</v>
      </c>
      <c r="E762" s="38"/>
      <c r="F762" s="191" t="s">
        <v>1129</v>
      </c>
      <c r="G762" s="38"/>
      <c r="H762" s="38"/>
      <c r="I762" s="192"/>
      <c r="J762" s="38"/>
      <c r="K762" s="38"/>
      <c r="L762" s="41"/>
      <c r="M762" s="193"/>
      <c r="N762" s="194"/>
      <c r="O762" s="66"/>
      <c r="P762" s="66"/>
      <c r="Q762" s="66"/>
      <c r="R762" s="66"/>
      <c r="S762" s="66"/>
      <c r="T762" s="67"/>
      <c r="U762" s="36"/>
      <c r="V762" s="36"/>
      <c r="W762" s="36"/>
      <c r="X762" s="36"/>
      <c r="Y762" s="36"/>
      <c r="Z762" s="36"/>
      <c r="AA762" s="36"/>
      <c r="AB762" s="36"/>
      <c r="AC762" s="36"/>
      <c r="AD762" s="36"/>
      <c r="AE762" s="36"/>
      <c r="AT762" s="19" t="s">
        <v>266</v>
      </c>
      <c r="AU762" s="19" t="s">
        <v>86</v>
      </c>
    </row>
    <row r="763" spans="1:47" s="2" customFormat="1" ht="11.25">
      <c r="A763" s="36"/>
      <c r="B763" s="37"/>
      <c r="C763" s="38"/>
      <c r="D763" s="195" t="s">
        <v>268</v>
      </c>
      <c r="E763" s="38"/>
      <c r="F763" s="196" t="s">
        <v>1131</v>
      </c>
      <c r="G763" s="38"/>
      <c r="H763" s="38"/>
      <c r="I763" s="192"/>
      <c r="J763" s="38"/>
      <c r="K763" s="38"/>
      <c r="L763" s="41"/>
      <c r="M763" s="193"/>
      <c r="N763" s="194"/>
      <c r="O763" s="66"/>
      <c r="P763" s="66"/>
      <c r="Q763" s="66"/>
      <c r="R763" s="66"/>
      <c r="S763" s="66"/>
      <c r="T763" s="67"/>
      <c r="U763" s="36"/>
      <c r="V763" s="36"/>
      <c r="W763" s="36"/>
      <c r="X763" s="36"/>
      <c r="Y763" s="36"/>
      <c r="Z763" s="36"/>
      <c r="AA763" s="36"/>
      <c r="AB763" s="36"/>
      <c r="AC763" s="36"/>
      <c r="AD763" s="36"/>
      <c r="AE763" s="36"/>
      <c r="AT763" s="19" t="s">
        <v>268</v>
      </c>
      <c r="AU763" s="19" t="s">
        <v>86</v>
      </c>
    </row>
    <row r="764" spans="1:65" s="2" customFormat="1" ht="16.5" customHeight="1">
      <c r="A764" s="36"/>
      <c r="B764" s="37"/>
      <c r="C764" s="177" t="s">
        <v>1132</v>
      </c>
      <c r="D764" s="177" t="s">
        <v>261</v>
      </c>
      <c r="E764" s="178" t="s">
        <v>1133</v>
      </c>
      <c r="F764" s="179" t="s">
        <v>1134</v>
      </c>
      <c r="G764" s="180" t="s">
        <v>498</v>
      </c>
      <c r="H764" s="181">
        <v>1</v>
      </c>
      <c r="I764" s="182"/>
      <c r="J764" s="183">
        <f>ROUND(I764*H764,2)</f>
        <v>0</v>
      </c>
      <c r="K764" s="179" t="s">
        <v>19</v>
      </c>
      <c r="L764" s="41"/>
      <c r="M764" s="184" t="s">
        <v>19</v>
      </c>
      <c r="N764" s="185" t="s">
        <v>47</v>
      </c>
      <c r="O764" s="66"/>
      <c r="P764" s="186">
        <f>O764*H764</f>
        <v>0</v>
      </c>
      <c r="Q764" s="186">
        <v>0</v>
      </c>
      <c r="R764" s="186">
        <f>Q764*H764</f>
        <v>0</v>
      </c>
      <c r="S764" s="186">
        <v>0</v>
      </c>
      <c r="T764" s="187">
        <f>S764*H764</f>
        <v>0</v>
      </c>
      <c r="U764" s="36"/>
      <c r="V764" s="36"/>
      <c r="W764" s="36"/>
      <c r="X764" s="36"/>
      <c r="Y764" s="36"/>
      <c r="Z764" s="36"/>
      <c r="AA764" s="36"/>
      <c r="AB764" s="36"/>
      <c r="AC764" s="36"/>
      <c r="AD764" s="36"/>
      <c r="AE764" s="36"/>
      <c r="AR764" s="188" t="s">
        <v>137</v>
      </c>
      <c r="AT764" s="188" t="s">
        <v>261</v>
      </c>
      <c r="AU764" s="188" t="s">
        <v>86</v>
      </c>
      <c r="AY764" s="19" t="s">
        <v>259</v>
      </c>
      <c r="BE764" s="189">
        <f>IF(N764="základní",J764,0)</f>
        <v>0</v>
      </c>
      <c r="BF764" s="189">
        <f>IF(N764="snížená",J764,0)</f>
        <v>0</v>
      </c>
      <c r="BG764" s="189">
        <f>IF(N764="zákl. přenesená",J764,0)</f>
        <v>0</v>
      </c>
      <c r="BH764" s="189">
        <f>IF(N764="sníž. přenesená",J764,0)</f>
        <v>0</v>
      </c>
      <c r="BI764" s="189">
        <f>IF(N764="nulová",J764,0)</f>
        <v>0</v>
      </c>
      <c r="BJ764" s="19" t="s">
        <v>84</v>
      </c>
      <c r="BK764" s="189">
        <f>ROUND(I764*H764,2)</f>
        <v>0</v>
      </c>
      <c r="BL764" s="19" t="s">
        <v>137</v>
      </c>
      <c r="BM764" s="188" t="s">
        <v>1135</v>
      </c>
    </row>
    <row r="765" spans="1:47" s="2" customFormat="1" ht="29.25">
      <c r="A765" s="36"/>
      <c r="B765" s="37"/>
      <c r="C765" s="38"/>
      <c r="D765" s="190" t="s">
        <v>266</v>
      </c>
      <c r="E765" s="38"/>
      <c r="F765" s="191" t="s">
        <v>1136</v>
      </c>
      <c r="G765" s="38"/>
      <c r="H765" s="38"/>
      <c r="I765" s="192"/>
      <c r="J765" s="38"/>
      <c r="K765" s="38"/>
      <c r="L765" s="41"/>
      <c r="M765" s="193"/>
      <c r="N765" s="194"/>
      <c r="O765" s="66"/>
      <c r="P765" s="66"/>
      <c r="Q765" s="66"/>
      <c r="R765" s="66"/>
      <c r="S765" s="66"/>
      <c r="T765" s="67"/>
      <c r="U765" s="36"/>
      <c r="V765" s="36"/>
      <c r="W765" s="36"/>
      <c r="X765" s="36"/>
      <c r="Y765" s="36"/>
      <c r="Z765" s="36"/>
      <c r="AA765" s="36"/>
      <c r="AB765" s="36"/>
      <c r="AC765" s="36"/>
      <c r="AD765" s="36"/>
      <c r="AE765" s="36"/>
      <c r="AT765" s="19" t="s">
        <v>266</v>
      </c>
      <c r="AU765" s="19" t="s">
        <v>86</v>
      </c>
    </row>
    <row r="766" spans="1:65" s="2" customFormat="1" ht="16.5" customHeight="1">
      <c r="A766" s="36"/>
      <c r="B766" s="37"/>
      <c r="C766" s="241" t="s">
        <v>1137</v>
      </c>
      <c r="D766" s="241" t="s">
        <v>751</v>
      </c>
      <c r="E766" s="242" t="s">
        <v>1138</v>
      </c>
      <c r="F766" s="243" t="s">
        <v>1139</v>
      </c>
      <c r="G766" s="244" t="s">
        <v>152</v>
      </c>
      <c r="H766" s="245">
        <v>1</v>
      </c>
      <c r="I766" s="246"/>
      <c r="J766" s="247">
        <f>ROUND(I766*H766,2)</f>
        <v>0</v>
      </c>
      <c r="K766" s="243" t="s">
        <v>264</v>
      </c>
      <c r="L766" s="248"/>
      <c r="M766" s="249" t="s">
        <v>19</v>
      </c>
      <c r="N766" s="250" t="s">
        <v>47</v>
      </c>
      <c r="O766" s="66"/>
      <c r="P766" s="186">
        <f>O766*H766</f>
        <v>0</v>
      </c>
      <c r="Q766" s="186">
        <v>0.039</v>
      </c>
      <c r="R766" s="186">
        <f>Q766*H766</f>
        <v>0.039</v>
      </c>
      <c r="S766" s="186">
        <v>0</v>
      </c>
      <c r="T766" s="187">
        <f>S766*H766</f>
        <v>0</v>
      </c>
      <c r="U766" s="36"/>
      <c r="V766" s="36"/>
      <c r="W766" s="36"/>
      <c r="X766" s="36"/>
      <c r="Y766" s="36"/>
      <c r="Z766" s="36"/>
      <c r="AA766" s="36"/>
      <c r="AB766" s="36"/>
      <c r="AC766" s="36"/>
      <c r="AD766" s="36"/>
      <c r="AE766" s="36"/>
      <c r="AR766" s="188" t="s">
        <v>126</v>
      </c>
      <c r="AT766" s="188" t="s">
        <v>751</v>
      </c>
      <c r="AU766" s="188" t="s">
        <v>86</v>
      </c>
      <c r="AY766" s="19" t="s">
        <v>259</v>
      </c>
      <c r="BE766" s="189">
        <f>IF(N766="základní",J766,0)</f>
        <v>0</v>
      </c>
      <c r="BF766" s="189">
        <f>IF(N766="snížená",J766,0)</f>
        <v>0</v>
      </c>
      <c r="BG766" s="189">
        <f>IF(N766="zákl. přenesená",J766,0)</f>
        <v>0</v>
      </c>
      <c r="BH766" s="189">
        <f>IF(N766="sníž. přenesená",J766,0)</f>
        <v>0</v>
      </c>
      <c r="BI766" s="189">
        <f>IF(N766="nulová",J766,0)</f>
        <v>0</v>
      </c>
      <c r="BJ766" s="19" t="s">
        <v>84</v>
      </c>
      <c r="BK766" s="189">
        <f>ROUND(I766*H766,2)</f>
        <v>0</v>
      </c>
      <c r="BL766" s="19" t="s">
        <v>137</v>
      </c>
      <c r="BM766" s="188" t="s">
        <v>1140</v>
      </c>
    </row>
    <row r="767" spans="1:47" s="2" customFormat="1" ht="11.25">
      <c r="A767" s="36"/>
      <c r="B767" s="37"/>
      <c r="C767" s="38"/>
      <c r="D767" s="190" t="s">
        <v>266</v>
      </c>
      <c r="E767" s="38"/>
      <c r="F767" s="191" t="s">
        <v>1139</v>
      </c>
      <c r="G767" s="38"/>
      <c r="H767" s="38"/>
      <c r="I767" s="192"/>
      <c r="J767" s="38"/>
      <c r="K767" s="38"/>
      <c r="L767" s="41"/>
      <c r="M767" s="193"/>
      <c r="N767" s="194"/>
      <c r="O767" s="66"/>
      <c r="P767" s="66"/>
      <c r="Q767" s="66"/>
      <c r="R767" s="66"/>
      <c r="S767" s="66"/>
      <c r="T767" s="67"/>
      <c r="U767" s="36"/>
      <c r="V767" s="36"/>
      <c r="W767" s="36"/>
      <c r="X767" s="36"/>
      <c r="Y767" s="36"/>
      <c r="Z767" s="36"/>
      <c r="AA767" s="36"/>
      <c r="AB767" s="36"/>
      <c r="AC767" s="36"/>
      <c r="AD767" s="36"/>
      <c r="AE767" s="36"/>
      <c r="AT767" s="19" t="s">
        <v>266</v>
      </c>
      <c r="AU767" s="19" t="s">
        <v>86</v>
      </c>
    </row>
    <row r="768" spans="1:47" s="2" customFormat="1" ht="11.25">
      <c r="A768" s="36"/>
      <c r="B768" s="37"/>
      <c r="C768" s="38"/>
      <c r="D768" s="195" t="s">
        <v>268</v>
      </c>
      <c r="E768" s="38"/>
      <c r="F768" s="196" t="s">
        <v>1141</v>
      </c>
      <c r="G768" s="38"/>
      <c r="H768" s="38"/>
      <c r="I768" s="192"/>
      <c r="J768" s="38"/>
      <c r="K768" s="38"/>
      <c r="L768" s="41"/>
      <c r="M768" s="193"/>
      <c r="N768" s="194"/>
      <c r="O768" s="66"/>
      <c r="P768" s="66"/>
      <c r="Q768" s="66"/>
      <c r="R768" s="66"/>
      <c r="S768" s="66"/>
      <c r="T768" s="67"/>
      <c r="U768" s="36"/>
      <c r="V768" s="36"/>
      <c r="W768" s="36"/>
      <c r="X768" s="36"/>
      <c r="Y768" s="36"/>
      <c r="Z768" s="36"/>
      <c r="AA768" s="36"/>
      <c r="AB768" s="36"/>
      <c r="AC768" s="36"/>
      <c r="AD768" s="36"/>
      <c r="AE768" s="36"/>
      <c r="AT768" s="19" t="s">
        <v>268</v>
      </c>
      <c r="AU768" s="19" t="s">
        <v>86</v>
      </c>
    </row>
    <row r="769" spans="1:65" s="2" customFormat="1" ht="16.5" customHeight="1">
      <c r="A769" s="36"/>
      <c r="B769" s="37"/>
      <c r="C769" s="177" t="s">
        <v>1142</v>
      </c>
      <c r="D769" s="177" t="s">
        <v>261</v>
      </c>
      <c r="E769" s="178" t="s">
        <v>1143</v>
      </c>
      <c r="F769" s="179" t="s">
        <v>1144</v>
      </c>
      <c r="G769" s="180" t="s">
        <v>152</v>
      </c>
      <c r="H769" s="181">
        <v>3</v>
      </c>
      <c r="I769" s="182"/>
      <c r="J769" s="183">
        <f>ROUND(I769*H769,2)</f>
        <v>0</v>
      </c>
      <c r="K769" s="179" t="s">
        <v>19</v>
      </c>
      <c r="L769" s="41"/>
      <c r="M769" s="184" t="s">
        <v>19</v>
      </c>
      <c r="N769" s="185" t="s">
        <v>47</v>
      </c>
      <c r="O769" s="66"/>
      <c r="P769" s="186">
        <f>O769*H769</f>
        <v>0</v>
      </c>
      <c r="Q769" s="186">
        <v>0</v>
      </c>
      <c r="R769" s="186">
        <f>Q769*H769</f>
        <v>0</v>
      </c>
      <c r="S769" s="186">
        <v>0</v>
      </c>
      <c r="T769" s="187">
        <f>S769*H769</f>
        <v>0</v>
      </c>
      <c r="U769" s="36"/>
      <c r="V769" s="36"/>
      <c r="W769" s="36"/>
      <c r="X769" s="36"/>
      <c r="Y769" s="36"/>
      <c r="Z769" s="36"/>
      <c r="AA769" s="36"/>
      <c r="AB769" s="36"/>
      <c r="AC769" s="36"/>
      <c r="AD769" s="36"/>
      <c r="AE769" s="36"/>
      <c r="AR769" s="188" t="s">
        <v>137</v>
      </c>
      <c r="AT769" s="188" t="s">
        <v>261</v>
      </c>
      <c r="AU769" s="188" t="s">
        <v>86</v>
      </c>
      <c r="AY769" s="19" t="s">
        <v>259</v>
      </c>
      <c r="BE769" s="189">
        <f>IF(N769="základní",J769,0)</f>
        <v>0</v>
      </c>
      <c r="BF769" s="189">
        <f>IF(N769="snížená",J769,0)</f>
        <v>0</v>
      </c>
      <c r="BG769" s="189">
        <f>IF(N769="zákl. přenesená",J769,0)</f>
        <v>0</v>
      </c>
      <c r="BH769" s="189">
        <f>IF(N769="sníž. přenesená",J769,0)</f>
        <v>0</v>
      </c>
      <c r="BI769" s="189">
        <f>IF(N769="nulová",J769,0)</f>
        <v>0</v>
      </c>
      <c r="BJ769" s="19" t="s">
        <v>84</v>
      </c>
      <c r="BK769" s="189">
        <f>ROUND(I769*H769,2)</f>
        <v>0</v>
      </c>
      <c r="BL769" s="19" t="s">
        <v>137</v>
      </c>
      <c r="BM769" s="188" t="s">
        <v>1145</v>
      </c>
    </row>
    <row r="770" spans="1:47" s="2" customFormat="1" ht="39">
      <c r="A770" s="36"/>
      <c r="B770" s="37"/>
      <c r="C770" s="38"/>
      <c r="D770" s="190" t="s">
        <v>266</v>
      </c>
      <c r="E770" s="38"/>
      <c r="F770" s="191" t="s">
        <v>1146</v>
      </c>
      <c r="G770" s="38"/>
      <c r="H770" s="38"/>
      <c r="I770" s="192"/>
      <c r="J770" s="38"/>
      <c r="K770" s="38"/>
      <c r="L770" s="41"/>
      <c r="M770" s="193"/>
      <c r="N770" s="194"/>
      <c r="O770" s="66"/>
      <c r="P770" s="66"/>
      <c r="Q770" s="66"/>
      <c r="R770" s="66"/>
      <c r="S770" s="66"/>
      <c r="T770" s="67"/>
      <c r="U770" s="36"/>
      <c r="V770" s="36"/>
      <c r="W770" s="36"/>
      <c r="X770" s="36"/>
      <c r="Y770" s="36"/>
      <c r="Z770" s="36"/>
      <c r="AA770" s="36"/>
      <c r="AB770" s="36"/>
      <c r="AC770" s="36"/>
      <c r="AD770" s="36"/>
      <c r="AE770" s="36"/>
      <c r="AT770" s="19" t="s">
        <v>266</v>
      </c>
      <c r="AU770" s="19" t="s">
        <v>86</v>
      </c>
    </row>
    <row r="771" spans="1:65" s="2" customFormat="1" ht="16.5" customHeight="1">
      <c r="A771" s="36"/>
      <c r="B771" s="37"/>
      <c r="C771" s="241" t="s">
        <v>1147</v>
      </c>
      <c r="D771" s="241" t="s">
        <v>751</v>
      </c>
      <c r="E771" s="242" t="s">
        <v>1148</v>
      </c>
      <c r="F771" s="243" t="s">
        <v>1149</v>
      </c>
      <c r="G771" s="244" t="s">
        <v>152</v>
      </c>
      <c r="H771" s="245">
        <v>2.5</v>
      </c>
      <c r="I771" s="246"/>
      <c r="J771" s="247">
        <f>ROUND(I771*H771,2)</f>
        <v>0</v>
      </c>
      <c r="K771" s="243" t="s">
        <v>1150</v>
      </c>
      <c r="L771" s="248"/>
      <c r="M771" s="249" t="s">
        <v>19</v>
      </c>
      <c r="N771" s="250" t="s">
        <v>47</v>
      </c>
      <c r="O771" s="66"/>
      <c r="P771" s="186">
        <f>O771*H771</f>
        <v>0</v>
      </c>
      <c r="Q771" s="186">
        <v>0.168</v>
      </c>
      <c r="R771" s="186">
        <f>Q771*H771</f>
        <v>0.42000000000000004</v>
      </c>
      <c r="S771" s="186">
        <v>0</v>
      </c>
      <c r="T771" s="187">
        <f>S771*H771</f>
        <v>0</v>
      </c>
      <c r="U771" s="36"/>
      <c r="V771" s="36"/>
      <c r="W771" s="36"/>
      <c r="X771" s="36"/>
      <c r="Y771" s="36"/>
      <c r="Z771" s="36"/>
      <c r="AA771" s="36"/>
      <c r="AB771" s="36"/>
      <c r="AC771" s="36"/>
      <c r="AD771" s="36"/>
      <c r="AE771" s="36"/>
      <c r="AR771" s="188" t="s">
        <v>126</v>
      </c>
      <c r="AT771" s="188" t="s">
        <v>751</v>
      </c>
      <c r="AU771" s="188" t="s">
        <v>86</v>
      </c>
      <c r="AY771" s="19" t="s">
        <v>259</v>
      </c>
      <c r="BE771" s="189">
        <f>IF(N771="základní",J771,0)</f>
        <v>0</v>
      </c>
      <c r="BF771" s="189">
        <f>IF(N771="snížená",J771,0)</f>
        <v>0</v>
      </c>
      <c r="BG771" s="189">
        <f>IF(N771="zákl. přenesená",J771,0)</f>
        <v>0</v>
      </c>
      <c r="BH771" s="189">
        <f>IF(N771="sníž. přenesená",J771,0)</f>
        <v>0</v>
      </c>
      <c r="BI771" s="189">
        <f>IF(N771="nulová",J771,0)</f>
        <v>0</v>
      </c>
      <c r="BJ771" s="19" t="s">
        <v>84</v>
      </c>
      <c r="BK771" s="189">
        <f>ROUND(I771*H771,2)</f>
        <v>0</v>
      </c>
      <c r="BL771" s="19" t="s">
        <v>137</v>
      </c>
      <c r="BM771" s="188" t="s">
        <v>1151</v>
      </c>
    </row>
    <row r="772" spans="1:47" s="2" customFormat="1" ht="11.25">
      <c r="A772" s="36"/>
      <c r="B772" s="37"/>
      <c r="C772" s="38"/>
      <c r="D772" s="190" t="s">
        <v>266</v>
      </c>
      <c r="E772" s="38"/>
      <c r="F772" s="191" t="s">
        <v>1149</v>
      </c>
      <c r="G772" s="38"/>
      <c r="H772" s="38"/>
      <c r="I772" s="192"/>
      <c r="J772" s="38"/>
      <c r="K772" s="38"/>
      <c r="L772" s="41"/>
      <c r="M772" s="193"/>
      <c r="N772" s="194"/>
      <c r="O772" s="66"/>
      <c r="P772" s="66"/>
      <c r="Q772" s="66"/>
      <c r="R772" s="66"/>
      <c r="S772" s="66"/>
      <c r="T772" s="67"/>
      <c r="U772" s="36"/>
      <c r="V772" s="36"/>
      <c r="W772" s="36"/>
      <c r="X772" s="36"/>
      <c r="Y772" s="36"/>
      <c r="Z772" s="36"/>
      <c r="AA772" s="36"/>
      <c r="AB772" s="36"/>
      <c r="AC772" s="36"/>
      <c r="AD772" s="36"/>
      <c r="AE772" s="36"/>
      <c r="AT772" s="19" t="s">
        <v>266</v>
      </c>
      <c r="AU772" s="19" t="s">
        <v>86</v>
      </c>
    </row>
    <row r="773" spans="2:63" s="12" customFormat="1" ht="22.9" customHeight="1">
      <c r="B773" s="161"/>
      <c r="C773" s="162"/>
      <c r="D773" s="163" t="s">
        <v>75</v>
      </c>
      <c r="E773" s="175" t="s">
        <v>318</v>
      </c>
      <c r="F773" s="175" t="s">
        <v>1152</v>
      </c>
      <c r="G773" s="162"/>
      <c r="H773" s="162"/>
      <c r="I773" s="165"/>
      <c r="J773" s="176">
        <f>BK773</f>
        <v>0</v>
      </c>
      <c r="K773" s="162"/>
      <c r="L773" s="167"/>
      <c r="M773" s="168"/>
      <c r="N773" s="169"/>
      <c r="O773" s="169"/>
      <c r="P773" s="170">
        <f>SUM(P774:P830)</f>
        <v>0</v>
      </c>
      <c r="Q773" s="169"/>
      <c r="R773" s="170">
        <f>SUM(R774:R830)</f>
        <v>0.6435637200000001</v>
      </c>
      <c r="S773" s="169"/>
      <c r="T773" s="171">
        <f>SUM(T774:T830)</f>
        <v>76.08625199999999</v>
      </c>
      <c r="AR773" s="172" t="s">
        <v>84</v>
      </c>
      <c r="AT773" s="173" t="s">
        <v>75</v>
      </c>
      <c r="AU773" s="173" t="s">
        <v>84</v>
      </c>
      <c r="AY773" s="172" t="s">
        <v>259</v>
      </c>
      <c r="BK773" s="174">
        <f>SUM(BK774:BK830)</f>
        <v>0</v>
      </c>
    </row>
    <row r="774" spans="1:65" s="2" customFormat="1" ht="16.5" customHeight="1">
      <c r="A774" s="36"/>
      <c r="B774" s="37"/>
      <c r="C774" s="177" t="s">
        <v>1153</v>
      </c>
      <c r="D774" s="177" t="s">
        <v>261</v>
      </c>
      <c r="E774" s="178" t="s">
        <v>1154</v>
      </c>
      <c r="F774" s="179" t="s">
        <v>1155</v>
      </c>
      <c r="G774" s="180" t="s">
        <v>103</v>
      </c>
      <c r="H774" s="181">
        <v>208</v>
      </c>
      <c r="I774" s="182"/>
      <c r="J774" s="183">
        <f>ROUND(I774*H774,2)</f>
        <v>0</v>
      </c>
      <c r="K774" s="179" t="s">
        <v>264</v>
      </c>
      <c r="L774" s="41"/>
      <c r="M774" s="184" t="s">
        <v>19</v>
      </c>
      <c r="N774" s="185" t="s">
        <v>47</v>
      </c>
      <c r="O774" s="66"/>
      <c r="P774" s="186">
        <f>O774*H774</f>
        <v>0</v>
      </c>
      <c r="Q774" s="186">
        <v>0.00036</v>
      </c>
      <c r="R774" s="186">
        <f>Q774*H774</f>
        <v>0.07488</v>
      </c>
      <c r="S774" s="186">
        <v>0</v>
      </c>
      <c r="T774" s="187">
        <f>S774*H774</f>
        <v>0</v>
      </c>
      <c r="U774" s="36"/>
      <c r="V774" s="36"/>
      <c r="W774" s="36"/>
      <c r="X774" s="36"/>
      <c r="Y774" s="36"/>
      <c r="Z774" s="36"/>
      <c r="AA774" s="36"/>
      <c r="AB774" s="36"/>
      <c r="AC774" s="36"/>
      <c r="AD774" s="36"/>
      <c r="AE774" s="36"/>
      <c r="AR774" s="188" t="s">
        <v>137</v>
      </c>
      <c r="AT774" s="188" t="s">
        <v>261</v>
      </c>
      <c r="AU774" s="188" t="s">
        <v>86</v>
      </c>
      <c r="AY774" s="19" t="s">
        <v>259</v>
      </c>
      <c r="BE774" s="189">
        <f>IF(N774="základní",J774,0)</f>
        <v>0</v>
      </c>
      <c r="BF774" s="189">
        <f>IF(N774="snížená",J774,0)</f>
        <v>0</v>
      </c>
      <c r="BG774" s="189">
        <f>IF(N774="zákl. přenesená",J774,0)</f>
        <v>0</v>
      </c>
      <c r="BH774" s="189">
        <f>IF(N774="sníž. přenesená",J774,0)</f>
        <v>0</v>
      </c>
      <c r="BI774" s="189">
        <f>IF(N774="nulová",J774,0)</f>
        <v>0</v>
      </c>
      <c r="BJ774" s="19" t="s">
        <v>84</v>
      </c>
      <c r="BK774" s="189">
        <f>ROUND(I774*H774,2)</f>
        <v>0</v>
      </c>
      <c r="BL774" s="19" t="s">
        <v>137</v>
      </c>
      <c r="BM774" s="188" t="s">
        <v>1156</v>
      </c>
    </row>
    <row r="775" spans="1:47" s="2" customFormat="1" ht="11.25">
      <c r="A775" s="36"/>
      <c r="B775" s="37"/>
      <c r="C775" s="38"/>
      <c r="D775" s="190" t="s">
        <v>266</v>
      </c>
      <c r="E775" s="38"/>
      <c r="F775" s="191" t="s">
        <v>1157</v>
      </c>
      <c r="G775" s="38"/>
      <c r="H775" s="38"/>
      <c r="I775" s="192"/>
      <c r="J775" s="38"/>
      <c r="K775" s="38"/>
      <c r="L775" s="41"/>
      <c r="M775" s="193"/>
      <c r="N775" s="194"/>
      <c r="O775" s="66"/>
      <c r="P775" s="66"/>
      <c r="Q775" s="66"/>
      <c r="R775" s="66"/>
      <c r="S775" s="66"/>
      <c r="T775" s="67"/>
      <c r="U775" s="36"/>
      <c r="V775" s="36"/>
      <c r="W775" s="36"/>
      <c r="X775" s="36"/>
      <c r="Y775" s="36"/>
      <c r="Z775" s="36"/>
      <c r="AA775" s="36"/>
      <c r="AB775" s="36"/>
      <c r="AC775" s="36"/>
      <c r="AD775" s="36"/>
      <c r="AE775" s="36"/>
      <c r="AT775" s="19" t="s">
        <v>266</v>
      </c>
      <c r="AU775" s="19" t="s">
        <v>86</v>
      </c>
    </row>
    <row r="776" spans="1:47" s="2" customFormat="1" ht="11.25">
      <c r="A776" s="36"/>
      <c r="B776" s="37"/>
      <c r="C776" s="38"/>
      <c r="D776" s="195" t="s">
        <v>268</v>
      </c>
      <c r="E776" s="38"/>
      <c r="F776" s="196" t="s">
        <v>1158</v>
      </c>
      <c r="G776" s="38"/>
      <c r="H776" s="38"/>
      <c r="I776" s="192"/>
      <c r="J776" s="38"/>
      <c r="K776" s="38"/>
      <c r="L776" s="41"/>
      <c r="M776" s="193"/>
      <c r="N776" s="194"/>
      <c r="O776" s="66"/>
      <c r="P776" s="66"/>
      <c r="Q776" s="66"/>
      <c r="R776" s="66"/>
      <c r="S776" s="66"/>
      <c r="T776" s="67"/>
      <c r="U776" s="36"/>
      <c r="V776" s="36"/>
      <c r="W776" s="36"/>
      <c r="X776" s="36"/>
      <c r="Y776" s="36"/>
      <c r="Z776" s="36"/>
      <c r="AA776" s="36"/>
      <c r="AB776" s="36"/>
      <c r="AC776" s="36"/>
      <c r="AD776" s="36"/>
      <c r="AE776" s="36"/>
      <c r="AT776" s="19" t="s">
        <v>268</v>
      </c>
      <c r="AU776" s="19" t="s">
        <v>86</v>
      </c>
    </row>
    <row r="777" spans="1:47" s="2" customFormat="1" ht="29.25">
      <c r="A777" s="36"/>
      <c r="B777" s="37"/>
      <c r="C777" s="38"/>
      <c r="D777" s="190" t="s">
        <v>270</v>
      </c>
      <c r="E777" s="38"/>
      <c r="F777" s="197" t="s">
        <v>1159</v>
      </c>
      <c r="G777" s="38"/>
      <c r="H777" s="38"/>
      <c r="I777" s="192"/>
      <c r="J777" s="38"/>
      <c r="K777" s="38"/>
      <c r="L777" s="41"/>
      <c r="M777" s="193"/>
      <c r="N777" s="194"/>
      <c r="O777" s="66"/>
      <c r="P777" s="66"/>
      <c r="Q777" s="66"/>
      <c r="R777" s="66"/>
      <c r="S777" s="66"/>
      <c r="T777" s="67"/>
      <c r="U777" s="36"/>
      <c r="V777" s="36"/>
      <c r="W777" s="36"/>
      <c r="X777" s="36"/>
      <c r="Y777" s="36"/>
      <c r="Z777" s="36"/>
      <c r="AA777" s="36"/>
      <c r="AB777" s="36"/>
      <c r="AC777" s="36"/>
      <c r="AD777" s="36"/>
      <c r="AE777" s="36"/>
      <c r="AT777" s="19" t="s">
        <v>270</v>
      </c>
      <c r="AU777" s="19" t="s">
        <v>86</v>
      </c>
    </row>
    <row r="778" spans="2:51" s="13" customFormat="1" ht="11.25">
      <c r="B778" s="198"/>
      <c r="C778" s="199"/>
      <c r="D778" s="190" t="s">
        <v>272</v>
      </c>
      <c r="E778" s="200" t="s">
        <v>19</v>
      </c>
      <c r="F778" s="201" t="s">
        <v>1110</v>
      </c>
      <c r="G778" s="199"/>
      <c r="H778" s="200" t="s">
        <v>19</v>
      </c>
      <c r="I778" s="202"/>
      <c r="J778" s="199"/>
      <c r="K778" s="199"/>
      <c r="L778" s="203"/>
      <c r="M778" s="204"/>
      <c r="N778" s="205"/>
      <c r="O778" s="205"/>
      <c r="P778" s="205"/>
      <c r="Q778" s="205"/>
      <c r="R778" s="205"/>
      <c r="S778" s="205"/>
      <c r="T778" s="206"/>
      <c r="AT778" s="207" t="s">
        <v>272</v>
      </c>
      <c r="AU778" s="207" t="s">
        <v>86</v>
      </c>
      <c r="AV778" s="13" t="s">
        <v>84</v>
      </c>
      <c r="AW778" s="13" t="s">
        <v>37</v>
      </c>
      <c r="AX778" s="13" t="s">
        <v>76</v>
      </c>
      <c r="AY778" s="207" t="s">
        <v>259</v>
      </c>
    </row>
    <row r="779" spans="2:51" s="14" customFormat="1" ht="11.25">
      <c r="B779" s="208"/>
      <c r="C779" s="209"/>
      <c r="D779" s="190" t="s">
        <v>272</v>
      </c>
      <c r="E779" s="210" t="s">
        <v>101</v>
      </c>
      <c r="F779" s="211" t="s">
        <v>1160</v>
      </c>
      <c r="G779" s="209"/>
      <c r="H779" s="212">
        <v>208</v>
      </c>
      <c r="I779" s="213"/>
      <c r="J779" s="209"/>
      <c r="K779" s="209"/>
      <c r="L779" s="214"/>
      <c r="M779" s="215"/>
      <c r="N779" s="216"/>
      <c r="O779" s="216"/>
      <c r="P779" s="216"/>
      <c r="Q779" s="216"/>
      <c r="R779" s="216"/>
      <c r="S779" s="216"/>
      <c r="T779" s="217"/>
      <c r="AT779" s="218" t="s">
        <v>272</v>
      </c>
      <c r="AU779" s="218" t="s">
        <v>86</v>
      </c>
      <c r="AV779" s="14" t="s">
        <v>86</v>
      </c>
      <c r="AW779" s="14" t="s">
        <v>37</v>
      </c>
      <c r="AX779" s="14" t="s">
        <v>84</v>
      </c>
      <c r="AY779" s="218" t="s">
        <v>259</v>
      </c>
    </row>
    <row r="780" spans="1:65" s="2" customFormat="1" ht="16.5" customHeight="1">
      <c r="A780" s="36"/>
      <c r="B780" s="37"/>
      <c r="C780" s="177" t="s">
        <v>1161</v>
      </c>
      <c r="D780" s="177" t="s">
        <v>261</v>
      </c>
      <c r="E780" s="178" t="s">
        <v>1162</v>
      </c>
      <c r="F780" s="179" t="s">
        <v>1163</v>
      </c>
      <c r="G780" s="180" t="s">
        <v>92</v>
      </c>
      <c r="H780" s="181">
        <v>27.676</v>
      </c>
      <c r="I780" s="182"/>
      <c r="J780" s="183">
        <f>ROUND(I780*H780,2)</f>
        <v>0</v>
      </c>
      <c r="K780" s="179" t="s">
        <v>19</v>
      </c>
      <c r="L780" s="41"/>
      <c r="M780" s="184" t="s">
        <v>19</v>
      </c>
      <c r="N780" s="185" t="s">
        <v>47</v>
      </c>
      <c r="O780" s="66"/>
      <c r="P780" s="186">
        <f>O780*H780</f>
        <v>0</v>
      </c>
      <c r="Q780" s="186">
        <v>0.00147</v>
      </c>
      <c r="R780" s="186">
        <f>Q780*H780</f>
        <v>0.04068372</v>
      </c>
      <c r="S780" s="186">
        <v>2.447</v>
      </c>
      <c r="T780" s="187">
        <f>S780*H780</f>
        <v>67.72317199999999</v>
      </c>
      <c r="U780" s="36"/>
      <c r="V780" s="36"/>
      <c r="W780" s="36"/>
      <c r="X780" s="36"/>
      <c r="Y780" s="36"/>
      <c r="Z780" s="36"/>
      <c r="AA780" s="36"/>
      <c r="AB780" s="36"/>
      <c r="AC780" s="36"/>
      <c r="AD780" s="36"/>
      <c r="AE780" s="36"/>
      <c r="AR780" s="188" t="s">
        <v>137</v>
      </c>
      <c r="AT780" s="188" t="s">
        <v>261</v>
      </c>
      <c r="AU780" s="188" t="s">
        <v>86</v>
      </c>
      <c r="AY780" s="19" t="s">
        <v>259</v>
      </c>
      <c r="BE780" s="189">
        <f>IF(N780="základní",J780,0)</f>
        <v>0</v>
      </c>
      <c r="BF780" s="189">
        <f>IF(N780="snížená",J780,0)</f>
        <v>0</v>
      </c>
      <c r="BG780" s="189">
        <f>IF(N780="zákl. přenesená",J780,0)</f>
        <v>0</v>
      </c>
      <c r="BH780" s="189">
        <f>IF(N780="sníž. přenesená",J780,0)</f>
        <v>0</v>
      </c>
      <c r="BI780" s="189">
        <f>IF(N780="nulová",J780,0)</f>
        <v>0</v>
      </c>
      <c r="BJ780" s="19" t="s">
        <v>84</v>
      </c>
      <c r="BK780" s="189">
        <f>ROUND(I780*H780,2)</f>
        <v>0</v>
      </c>
      <c r="BL780" s="19" t="s">
        <v>137</v>
      </c>
      <c r="BM780" s="188" t="s">
        <v>1164</v>
      </c>
    </row>
    <row r="781" spans="1:47" s="2" customFormat="1" ht="19.5">
      <c r="A781" s="36"/>
      <c r="B781" s="37"/>
      <c r="C781" s="38"/>
      <c r="D781" s="190" t="s">
        <v>266</v>
      </c>
      <c r="E781" s="38"/>
      <c r="F781" s="191" t="s">
        <v>1165</v>
      </c>
      <c r="G781" s="38"/>
      <c r="H781" s="38"/>
      <c r="I781" s="192"/>
      <c r="J781" s="38"/>
      <c r="K781" s="38"/>
      <c r="L781" s="41"/>
      <c r="M781" s="193"/>
      <c r="N781" s="194"/>
      <c r="O781" s="66"/>
      <c r="P781" s="66"/>
      <c r="Q781" s="66"/>
      <c r="R781" s="66"/>
      <c r="S781" s="66"/>
      <c r="T781" s="67"/>
      <c r="U781" s="36"/>
      <c r="V781" s="36"/>
      <c r="W781" s="36"/>
      <c r="X781" s="36"/>
      <c r="Y781" s="36"/>
      <c r="Z781" s="36"/>
      <c r="AA781" s="36"/>
      <c r="AB781" s="36"/>
      <c r="AC781" s="36"/>
      <c r="AD781" s="36"/>
      <c r="AE781" s="36"/>
      <c r="AT781" s="19" t="s">
        <v>266</v>
      </c>
      <c r="AU781" s="19" t="s">
        <v>86</v>
      </c>
    </row>
    <row r="782" spans="1:47" s="2" customFormat="1" ht="409.5">
      <c r="A782" s="36"/>
      <c r="B782" s="37"/>
      <c r="C782" s="38"/>
      <c r="D782" s="190" t="s">
        <v>270</v>
      </c>
      <c r="E782" s="38"/>
      <c r="F782" s="197" t="s">
        <v>1166</v>
      </c>
      <c r="G782" s="38"/>
      <c r="H782" s="38"/>
      <c r="I782" s="192"/>
      <c r="J782" s="38"/>
      <c r="K782" s="38"/>
      <c r="L782" s="41"/>
      <c r="M782" s="193"/>
      <c r="N782" s="194"/>
      <c r="O782" s="66"/>
      <c r="P782" s="66"/>
      <c r="Q782" s="66"/>
      <c r="R782" s="66"/>
      <c r="S782" s="66"/>
      <c r="T782" s="67"/>
      <c r="U782" s="36"/>
      <c r="V782" s="36"/>
      <c r="W782" s="36"/>
      <c r="X782" s="36"/>
      <c r="Y782" s="36"/>
      <c r="Z782" s="36"/>
      <c r="AA782" s="36"/>
      <c r="AB782" s="36"/>
      <c r="AC782" s="36"/>
      <c r="AD782" s="36"/>
      <c r="AE782" s="36"/>
      <c r="AT782" s="19" t="s">
        <v>270</v>
      </c>
      <c r="AU782" s="19" t="s">
        <v>86</v>
      </c>
    </row>
    <row r="783" spans="2:51" s="14" customFormat="1" ht="11.25">
      <c r="B783" s="208"/>
      <c r="C783" s="209"/>
      <c r="D783" s="190" t="s">
        <v>272</v>
      </c>
      <c r="E783" s="210" t="s">
        <v>19</v>
      </c>
      <c r="F783" s="211" t="s">
        <v>1167</v>
      </c>
      <c r="G783" s="209"/>
      <c r="H783" s="212">
        <v>2</v>
      </c>
      <c r="I783" s="213"/>
      <c r="J783" s="209"/>
      <c r="K783" s="209"/>
      <c r="L783" s="214"/>
      <c r="M783" s="215"/>
      <c r="N783" s="216"/>
      <c r="O783" s="216"/>
      <c r="P783" s="216"/>
      <c r="Q783" s="216"/>
      <c r="R783" s="216"/>
      <c r="S783" s="216"/>
      <c r="T783" s="217"/>
      <c r="AT783" s="218" t="s">
        <v>272</v>
      </c>
      <c r="AU783" s="218" t="s">
        <v>86</v>
      </c>
      <c r="AV783" s="14" t="s">
        <v>86</v>
      </c>
      <c r="AW783" s="14" t="s">
        <v>37</v>
      </c>
      <c r="AX783" s="14" t="s">
        <v>76</v>
      </c>
      <c r="AY783" s="218" t="s">
        <v>259</v>
      </c>
    </row>
    <row r="784" spans="2:51" s="14" customFormat="1" ht="11.25">
      <c r="B784" s="208"/>
      <c r="C784" s="209"/>
      <c r="D784" s="190" t="s">
        <v>272</v>
      </c>
      <c r="E784" s="210" t="s">
        <v>19</v>
      </c>
      <c r="F784" s="211" t="s">
        <v>1168</v>
      </c>
      <c r="G784" s="209"/>
      <c r="H784" s="212">
        <v>2</v>
      </c>
      <c r="I784" s="213"/>
      <c r="J784" s="209"/>
      <c r="K784" s="209"/>
      <c r="L784" s="214"/>
      <c r="M784" s="215"/>
      <c r="N784" s="216"/>
      <c r="O784" s="216"/>
      <c r="P784" s="216"/>
      <c r="Q784" s="216"/>
      <c r="R784" s="216"/>
      <c r="S784" s="216"/>
      <c r="T784" s="217"/>
      <c r="AT784" s="218" t="s">
        <v>272</v>
      </c>
      <c r="AU784" s="218" t="s">
        <v>86</v>
      </c>
      <c r="AV784" s="14" t="s">
        <v>86</v>
      </c>
      <c r="AW784" s="14" t="s">
        <v>37</v>
      </c>
      <c r="AX784" s="14" t="s">
        <v>76</v>
      </c>
      <c r="AY784" s="218" t="s">
        <v>259</v>
      </c>
    </row>
    <row r="785" spans="2:51" s="13" customFormat="1" ht="11.25">
      <c r="B785" s="198"/>
      <c r="C785" s="199"/>
      <c r="D785" s="190" t="s">
        <v>272</v>
      </c>
      <c r="E785" s="200" t="s">
        <v>19</v>
      </c>
      <c r="F785" s="201" t="s">
        <v>1169</v>
      </c>
      <c r="G785" s="199"/>
      <c r="H785" s="200" t="s">
        <v>19</v>
      </c>
      <c r="I785" s="202"/>
      <c r="J785" s="199"/>
      <c r="K785" s="199"/>
      <c r="L785" s="203"/>
      <c r="M785" s="204"/>
      <c r="N785" s="205"/>
      <c r="O785" s="205"/>
      <c r="P785" s="205"/>
      <c r="Q785" s="205"/>
      <c r="R785" s="205"/>
      <c r="S785" s="205"/>
      <c r="T785" s="206"/>
      <c r="AT785" s="207" t="s">
        <v>272</v>
      </c>
      <c r="AU785" s="207" t="s">
        <v>86</v>
      </c>
      <c r="AV785" s="13" t="s">
        <v>84</v>
      </c>
      <c r="AW785" s="13" t="s">
        <v>37</v>
      </c>
      <c r="AX785" s="13" t="s">
        <v>76</v>
      </c>
      <c r="AY785" s="207" t="s">
        <v>259</v>
      </c>
    </row>
    <row r="786" spans="2:51" s="14" customFormat="1" ht="11.25">
      <c r="B786" s="208"/>
      <c r="C786" s="209"/>
      <c r="D786" s="190" t="s">
        <v>272</v>
      </c>
      <c r="E786" s="210" t="s">
        <v>19</v>
      </c>
      <c r="F786" s="211" t="s">
        <v>1170</v>
      </c>
      <c r="G786" s="209"/>
      <c r="H786" s="212">
        <v>23.676</v>
      </c>
      <c r="I786" s="213"/>
      <c r="J786" s="209"/>
      <c r="K786" s="209"/>
      <c r="L786" s="214"/>
      <c r="M786" s="215"/>
      <c r="N786" s="216"/>
      <c r="O786" s="216"/>
      <c r="P786" s="216"/>
      <c r="Q786" s="216"/>
      <c r="R786" s="216"/>
      <c r="S786" s="216"/>
      <c r="T786" s="217"/>
      <c r="AT786" s="218" t="s">
        <v>272</v>
      </c>
      <c r="AU786" s="218" t="s">
        <v>86</v>
      </c>
      <c r="AV786" s="14" t="s">
        <v>86</v>
      </c>
      <c r="AW786" s="14" t="s">
        <v>37</v>
      </c>
      <c r="AX786" s="14" t="s">
        <v>76</v>
      </c>
      <c r="AY786" s="218" t="s">
        <v>259</v>
      </c>
    </row>
    <row r="787" spans="2:51" s="15" customFormat="1" ht="11.25">
      <c r="B787" s="219"/>
      <c r="C787" s="220"/>
      <c r="D787" s="190" t="s">
        <v>272</v>
      </c>
      <c r="E787" s="221" t="s">
        <v>90</v>
      </c>
      <c r="F787" s="222" t="s">
        <v>353</v>
      </c>
      <c r="G787" s="220"/>
      <c r="H787" s="223">
        <v>27.676</v>
      </c>
      <c r="I787" s="224"/>
      <c r="J787" s="220"/>
      <c r="K787" s="220"/>
      <c r="L787" s="225"/>
      <c r="M787" s="226"/>
      <c r="N787" s="227"/>
      <c r="O787" s="227"/>
      <c r="P787" s="227"/>
      <c r="Q787" s="227"/>
      <c r="R787" s="227"/>
      <c r="S787" s="227"/>
      <c r="T787" s="228"/>
      <c r="AT787" s="229" t="s">
        <v>272</v>
      </c>
      <c r="AU787" s="229" t="s">
        <v>86</v>
      </c>
      <c r="AV787" s="15" t="s">
        <v>137</v>
      </c>
      <c r="AW787" s="15" t="s">
        <v>37</v>
      </c>
      <c r="AX787" s="15" t="s">
        <v>84</v>
      </c>
      <c r="AY787" s="229" t="s">
        <v>259</v>
      </c>
    </row>
    <row r="788" spans="1:65" s="2" customFormat="1" ht="16.5" customHeight="1">
      <c r="A788" s="36"/>
      <c r="B788" s="37"/>
      <c r="C788" s="177" t="s">
        <v>1171</v>
      </c>
      <c r="D788" s="177" t="s">
        <v>261</v>
      </c>
      <c r="E788" s="178" t="s">
        <v>1172</v>
      </c>
      <c r="F788" s="179" t="s">
        <v>1173</v>
      </c>
      <c r="G788" s="180" t="s">
        <v>92</v>
      </c>
      <c r="H788" s="181">
        <v>2.06</v>
      </c>
      <c r="I788" s="182"/>
      <c r="J788" s="183">
        <f>ROUND(I788*H788,2)</f>
        <v>0</v>
      </c>
      <c r="K788" s="179" t="s">
        <v>264</v>
      </c>
      <c r="L788" s="41"/>
      <c r="M788" s="184" t="s">
        <v>19</v>
      </c>
      <c r="N788" s="185" t="s">
        <v>47</v>
      </c>
      <c r="O788" s="66"/>
      <c r="P788" s="186">
        <f>O788*H788</f>
        <v>0</v>
      </c>
      <c r="Q788" s="186">
        <v>0</v>
      </c>
      <c r="R788" s="186">
        <f>Q788*H788</f>
        <v>0</v>
      </c>
      <c r="S788" s="186">
        <v>2</v>
      </c>
      <c r="T788" s="187">
        <f>S788*H788</f>
        <v>4.12</v>
      </c>
      <c r="U788" s="36"/>
      <c r="V788" s="36"/>
      <c r="W788" s="36"/>
      <c r="X788" s="36"/>
      <c r="Y788" s="36"/>
      <c r="Z788" s="36"/>
      <c r="AA788" s="36"/>
      <c r="AB788" s="36"/>
      <c r="AC788" s="36"/>
      <c r="AD788" s="36"/>
      <c r="AE788" s="36"/>
      <c r="AR788" s="188" t="s">
        <v>137</v>
      </c>
      <c r="AT788" s="188" t="s">
        <v>261</v>
      </c>
      <c r="AU788" s="188" t="s">
        <v>86</v>
      </c>
      <c r="AY788" s="19" t="s">
        <v>259</v>
      </c>
      <c r="BE788" s="189">
        <f>IF(N788="základní",J788,0)</f>
        <v>0</v>
      </c>
      <c r="BF788" s="189">
        <f>IF(N788="snížená",J788,0)</f>
        <v>0</v>
      </c>
      <c r="BG788" s="189">
        <f>IF(N788="zákl. přenesená",J788,0)</f>
        <v>0</v>
      </c>
      <c r="BH788" s="189">
        <f>IF(N788="sníž. přenesená",J788,0)</f>
        <v>0</v>
      </c>
      <c r="BI788" s="189">
        <f>IF(N788="nulová",J788,0)</f>
        <v>0</v>
      </c>
      <c r="BJ788" s="19" t="s">
        <v>84</v>
      </c>
      <c r="BK788" s="189">
        <f>ROUND(I788*H788,2)</f>
        <v>0</v>
      </c>
      <c r="BL788" s="19" t="s">
        <v>137</v>
      </c>
      <c r="BM788" s="188" t="s">
        <v>1174</v>
      </c>
    </row>
    <row r="789" spans="1:47" s="2" customFormat="1" ht="11.25">
      <c r="A789" s="36"/>
      <c r="B789" s="37"/>
      <c r="C789" s="38"/>
      <c r="D789" s="190" t="s">
        <v>266</v>
      </c>
      <c r="E789" s="38"/>
      <c r="F789" s="191" t="s">
        <v>1175</v>
      </c>
      <c r="G789" s="38"/>
      <c r="H789" s="38"/>
      <c r="I789" s="192"/>
      <c r="J789" s="38"/>
      <c r="K789" s="38"/>
      <c r="L789" s="41"/>
      <c r="M789" s="193"/>
      <c r="N789" s="194"/>
      <c r="O789" s="66"/>
      <c r="P789" s="66"/>
      <c r="Q789" s="66"/>
      <c r="R789" s="66"/>
      <c r="S789" s="66"/>
      <c r="T789" s="67"/>
      <c r="U789" s="36"/>
      <c r="V789" s="36"/>
      <c r="W789" s="36"/>
      <c r="X789" s="36"/>
      <c r="Y789" s="36"/>
      <c r="Z789" s="36"/>
      <c r="AA789" s="36"/>
      <c r="AB789" s="36"/>
      <c r="AC789" s="36"/>
      <c r="AD789" s="36"/>
      <c r="AE789" s="36"/>
      <c r="AT789" s="19" t="s">
        <v>266</v>
      </c>
      <c r="AU789" s="19" t="s">
        <v>86</v>
      </c>
    </row>
    <row r="790" spans="1:47" s="2" customFormat="1" ht="11.25">
      <c r="A790" s="36"/>
      <c r="B790" s="37"/>
      <c r="C790" s="38"/>
      <c r="D790" s="195" t="s">
        <v>268</v>
      </c>
      <c r="E790" s="38"/>
      <c r="F790" s="196" t="s">
        <v>1176</v>
      </c>
      <c r="G790" s="38"/>
      <c r="H790" s="38"/>
      <c r="I790" s="192"/>
      <c r="J790" s="38"/>
      <c r="K790" s="38"/>
      <c r="L790" s="41"/>
      <c r="M790" s="193"/>
      <c r="N790" s="194"/>
      <c r="O790" s="66"/>
      <c r="P790" s="66"/>
      <c r="Q790" s="66"/>
      <c r="R790" s="66"/>
      <c r="S790" s="66"/>
      <c r="T790" s="67"/>
      <c r="U790" s="36"/>
      <c r="V790" s="36"/>
      <c r="W790" s="36"/>
      <c r="X790" s="36"/>
      <c r="Y790" s="36"/>
      <c r="Z790" s="36"/>
      <c r="AA790" s="36"/>
      <c r="AB790" s="36"/>
      <c r="AC790" s="36"/>
      <c r="AD790" s="36"/>
      <c r="AE790" s="36"/>
      <c r="AT790" s="19" t="s">
        <v>268</v>
      </c>
      <c r="AU790" s="19" t="s">
        <v>86</v>
      </c>
    </row>
    <row r="791" spans="2:51" s="14" customFormat="1" ht="11.25">
      <c r="B791" s="208"/>
      <c r="C791" s="209"/>
      <c r="D791" s="190" t="s">
        <v>272</v>
      </c>
      <c r="E791" s="210" t="s">
        <v>19</v>
      </c>
      <c r="F791" s="211" t="s">
        <v>1177</v>
      </c>
      <c r="G791" s="209"/>
      <c r="H791" s="212">
        <v>1.5</v>
      </c>
      <c r="I791" s="213"/>
      <c r="J791" s="209"/>
      <c r="K791" s="209"/>
      <c r="L791" s="214"/>
      <c r="M791" s="215"/>
      <c r="N791" s="216"/>
      <c r="O791" s="216"/>
      <c r="P791" s="216"/>
      <c r="Q791" s="216"/>
      <c r="R791" s="216"/>
      <c r="S791" s="216"/>
      <c r="T791" s="217"/>
      <c r="AT791" s="218" t="s">
        <v>272</v>
      </c>
      <c r="AU791" s="218" t="s">
        <v>86</v>
      </c>
      <c r="AV791" s="14" t="s">
        <v>86</v>
      </c>
      <c r="AW791" s="14" t="s">
        <v>37</v>
      </c>
      <c r="AX791" s="14" t="s">
        <v>76</v>
      </c>
      <c r="AY791" s="218" t="s">
        <v>259</v>
      </c>
    </row>
    <row r="792" spans="2:51" s="14" customFormat="1" ht="11.25">
      <c r="B792" s="208"/>
      <c r="C792" s="209"/>
      <c r="D792" s="190" t="s">
        <v>272</v>
      </c>
      <c r="E792" s="210" t="s">
        <v>19</v>
      </c>
      <c r="F792" s="211" t="s">
        <v>1178</v>
      </c>
      <c r="G792" s="209"/>
      <c r="H792" s="212">
        <v>0.36</v>
      </c>
      <c r="I792" s="213"/>
      <c r="J792" s="209"/>
      <c r="K792" s="209"/>
      <c r="L792" s="214"/>
      <c r="M792" s="215"/>
      <c r="N792" s="216"/>
      <c r="O792" s="216"/>
      <c r="P792" s="216"/>
      <c r="Q792" s="216"/>
      <c r="R792" s="216"/>
      <c r="S792" s="216"/>
      <c r="T792" s="217"/>
      <c r="AT792" s="218" t="s">
        <v>272</v>
      </c>
      <c r="AU792" s="218" t="s">
        <v>86</v>
      </c>
      <c r="AV792" s="14" t="s">
        <v>86</v>
      </c>
      <c r="AW792" s="14" t="s">
        <v>37</v>
      </c>
      <c r="AX792" s="14" t="s">
        <v>76</v>
      </c>
      <c r="AY792" s="218" t="s">
        <v>259</v>
      </c>
    </row>
    <row r="793" spans="2:51" s="14" customFormat="1" ht="11.25">
      <c r="B793" s="208"/>
      <c r="C793" s="209"/>
      <c r="D793" s="190" t="s">
        <v>272</v>
      </c>
      <c r="E793" s="210" t="s">
        <v>19</v>
      </c>
      <c r="F793" s="211" t="s">
        <v>1179</v>
      </c>
      <c r="G793" s="209"/>
      <c r="H793" s="212">
        <v>0.2</v>
      </c>
      <c r="I793" s="213"/>
      <c r="J793" s="209"/>
      <c r="K793" s="209"/>
      <c r="L793" s="214"/>
      <c r="M793" s="215"/>
      <c r="N793" s="216"/>
      <c r="O793" s="216"/>
      <c r="P793" s="216"/>
      <c r="Q793" s="216"/>
      <c r="R793" s="216"/>
      <c r="S793" s="216"/>
      <c r="T793" s="217"/>
      <c r="AT793" s="218" t="s">
        <v>272</v>
      </c>
      <c r="AU793" s="218" t="s">
        <v>86</v>
      </c>
      <c r="AV793" s="14" t="s">
        <v>86</v>
      </c>
      <c r="AW793" s="14" t="s">
        <v>37</v>
      </c>
      <c r="AX793" s="14" t="s">
        <v>76</v>
      </c>
      <c r="AY793" s="218" t="s">
        <v>259</v>
      </c>
    </row>
    <row r="794" spans="2:51" s="15" customFormat="1" ht="11.25">
      <c r="B794" s="219"/>
      <c r="C794" s="220"/>
      <c r="D794" s="190" t="s">
        <v>272</v>
      </c>
      <c r="E794" s="221" t="s">
        <v>98</v>
      </c>
      <c r="F794" s="222" t="s">
        <v>353</v>
      </c>
      <c r="G794" s="220"/>
      <c r="H794" s="223">
        <v>2.06</v>
      </c>
      <c r="I794" s="224"/>
      <c r="J794" s="220"/>
      <c r="K794" s="220"/>
      <c r="L794" s="225"/>
      <c r="M794" s="226"/>
      <c r="N794" s="227"/>
      <c r="O794" s="227"/>
      <c r="P794" s="227"/>
      <c r="Q794" s="227"/>
      <c r="R794" s="227"/>
      <c r="S794" s="227"/>
      <c r="T794" s="228"/>
      <c r="AT794" s="229" t="s">
        <v>272</v>
      </c>
      <c r="AU794" s="229" t="s">
        <v>86</v>
      </c>
      <c r="AV794" s="15" t="s">
        <v>137</v>
      </c>
      <c r="AW794" s="15" t="s">
        <v>37</v>
      </c>
      <c r="AX794" s="15" t="s">
        <v>84</v>
      </c>
      <c r="AY794" s="229" t="s">
        <v>259</v>
      </c>
    </row>
    <row r="795" spans="1:65" s="2" customFormat="1" ht="16.5" customHeight="1">
      <c r="A795" s="36"/>
      <c r="B795" s="37"/>
      <c r="C795" s="177" t="s">
        <v>1180</v>
      </c>
      <c r="D795" s="177" t="s">
        <v>261</v>
      </c>
      <c r="E795" s="178" t="s">
        <v>1181</v>
      </c>
      <c r="F795" s="179" t="s">
        <v>1182</v>
      </c>
      <c r="G795" s="180" t="s">
        <v>114</v>
      </c>
      <c r="H795" s="181">
        <v>22</v>
      </c>
      <c r="I795" s="182"/>
      <c r="J795" s="183">
        <f>ROUND(I795*H795,2)</f>
        <v>0</v>
      </c>
      <c r="K795" s="179" t="s">
        <v>264</v>
      </c>
      <c r="L795" s="41"/>
      <c r="M795" s="184" t="s">
        <v>19</v>
      </c>
      <c r="N795" s="185" t="s">
        <v>47</v>
      </c>
      <c r="O795" s="66"/>
      <c r="P795" s="186">
        <f>O795*H795</f>
        <v>0</v>
      </c>
      <c r="Q795" s="186">
        <v>0</v>
      </c>
      <c r="R795" s="186">
        <f>Q795*H795</f>
        <v>0</v>
      </c>
      <c r="S795" s="186">
        <v>0.168</v>
      </c>
      <c r="T795" s="187">
        <f>S795*H795</f>
        <v>3.696</v>
      </c>
      <c r="U795" s="36"/>
      <c r="V795" s="36"/>
      <c r="W795" s="36"/>
      <c r="X795" s="36"/>
      <c r="Y795" s="36"/>
      <c r="Z795" s="36"/>
      <c r="AA795" s="36"/>
      <c r="AB795" s="36"/>
      <c r="AC795" s="36"/>
      <c r="AD795" s="36"/>
      <c r="AE795" s="36"/>
      <c r="AR795" s="188" t="s">
        <v>137</v>
      </c>
      <c r="AT795" s="188" t="s">
        <v>261</v>
      </c>
      <c r="AU795" s="188" t="s">
        <v>86</v>
      </c>
      <c r="AY795" s="19" t="s">
        <v>259</v>
      </c>
      <c r="BE795" s="189">
        <f>IF(N795="základní",J795,0)</f>
        <v>0</v>
      </c>
      <c r="BF795" s="189">
        <f>IF(N795="snížená",J795,0)</f>
        <v>0</v>
      </c>
      <c r="BG795" s="189">
        <f>IF(N795="zákl. přenesená",J795,0)</f>
        <v>0</v>
      </c>
      <c r="BH795" s="189">
        <f>IF(N795="sníž. přenesená",J795,0)</f>
        <v>0</v>
      </c>
      <c r="BI795" s="189">
        <f>IF(N795="nulová",J795,0)</f>
        <v>0</v>
      </c>
      <c r="BJ795" s="19" t="s">
        <v>84</v>
      </c>
      <c r="BK795" s="189">
        <f>ROUND(I795*H795,2)</f>
        <v>0</v>
      </c>
      <c r="BL795" s="19" t="s">
        <v>137</v>
      </c>
      <c r="BM795" s="188" t="s">
        <v>1183</v>
      </c>
    </row>
    <row r="796" spans="1:47" s="2" customFormat="1" ht="11.25">
      <c r="A796" s="36"/>
      <c r="B796" s="37"/>
      <c r="C796" s="38"/>
      <c r="D796" s="190" t="s">
        <v>266</v>
      </c>
      <c r="E796" s="38"/>
      <c r="F796" s="191" t="s">
        <v>1184</v>
      </c>
      <c r="G796" s="38"/>
      <c r="H796" s="38"/>
      <c r="I796" s="192"/>
      <c r="J796" s="38"/>
      <c r="K796" s="38"/>
      <c r="L796" s="41"/>
      <c r="M796" s="193"/>
      <c r="N796" s="194"/>
      <c r="O796" s="66"/>
      <c r="P796" s="66"/>
      <c r="Q796" s="66"/>
      <c r="R796" s="66"/>
      <c r="S796" s="66"/>
      <c r="T796" s="67"/>
      <c r="U796" s="36"/>
      <c r="V796" s="36"/>
      <c r="W796" s="36"/>
      <c r="X796" s="36"/>
      <c r="Y796" s="36"/>
      <c r="Z796" s="36"/>
      <c r="AA796" s="36"/>
      <c r="AB796" s="36"/>
      <c r="AC796" s="36"/>
      <c r="AD796" s="36"/>
      <c r="AE796" s="36"/>
      <c r="AT796" s="19" t="s">
        <v>266</v>
      </c>
      <c r="AU796" s="19" t="s">
        <v>86</v>
      </c>
    </row>
    <row r="797" spans="1:47" s="2" customFormat="1" ht="11.25">
      <c r="A797" s="36"/>
      <c r="B797" s="37"/>
      <c r="C797" s="38"/>
      <c r="D797" s="195" t="s">
        <v>268</v>
      </c>
      <c r="E797" s="38"/>
      <c r="F797" s="196" t="s">
        <v>1185</v>
      </c>
      <c r="G797" s="38"/>
      <c r="H797" s="38"/>
      <c r="I797" s="192"/>
      <c r="J797" s="38"/>
      <c r="K797" s="38"/>
      <c r="L797" s="41"/>
      <c r="M797" s="193"/>
      <c r="N797" s="194"/>
      <c r="O797" s="66"/>
      <c r="P797" s="66"/>
      <c r="Q797" s="66"/>
      <c r="R797" s="66"/>
      <c r="S797" s="66"/>
      <c r="T797" s="67"/>
      <c r="U797" s="36"/>
      <c r="V797" s="36"/>
      <c r="W797" s="36"/>
      <c r="X797" s="36"/>
      <c r="Y797" s="36"/>
      <c r="Z797" s="36"/>
      <c r="AA797" s="36"/>
      <c r="AB797" s="36"/>
      <c r="AC797" s="36"/>
      <c r="AD797" s="36"/>
      <c r="AE797" s="36"/>
      <c r="AT797" s="19" t="s">
        <v>268</v>
      </c>
      <c r="AU797" s="19" t="s">
        <v>86</v>
      </c>
    </row>
    <row r="798" spans="1:47" s="2" customFormat="1" ht="29.25">
      <c r="A798" s="36"/>
      <c r="B798" s="37"/>
      <c r="C798" s="38"/>
      <c r="D798" s="190" t="s">
        <v>270</v>
      </c>
      <c r="E798" s="38"/>
      <c r="F798" s="197" t="s">
        <v>1186</v>
      </c>
      <c r="G798" s="38"/>
      <c r="H798" s="38"/>
      <c r="I798" s="192"/>
      <c r="J798" s="38"/>
      <c r="K798" s="38"/>
      <c r="L798" s="41"/>
      <c r="M798" s="193"/>
      <c r="N798" s="194"/>
      <c r="O798" s="66"/>
      <c r="P798" s="66"/>
      <c r="Q798" s="66"/>
      <c r="R798" s="66"/>
      <c r="S798" s="66"/>
      <c r="T798" s="67"/>
      <c r="U798" s="36"/>
      <c r="V798" s="36"/>
      <c r="W798" s="36"/>
      <c r="X798" s="36"/>
      <c r="Y798" s="36"/>
      <c r="Z798" s="36"/>
      <c r="AA798" s="36"/>
      <c r="AB798" s="36"/>
      <c r="AC798" s="36"/>
      <c r="AD798" s="36"/>
      <c r="AE798" s="36"/>
      <c r="AT798" s="19" t="s">
        <v>270</v>
      </c>
      <c r="AU798" s="19" t="s">
        <v>86</v>
      </c>
    </row>
    <row r="799" spans="2:51" s="14" customFormat="1" ht="11.25">
      <c r="B799" s="208"/>
      <c r="C799" s="209"/>
      <c r="D799" s="190" t="s">
        <v>272</v>
      </c>
      <c r="E799" s="210" t="s">
        <v>19</v>
      </c>
      <c r="F799" s="211" t="s">
        <v>1187</v>
      </c>
      <c r="G799" s="209"/>
      <c r="H799" s="212">
        <v>12</v>
      </c>
      <c r="I799" s="213"/>
      <c r="J799" s="209"/>
      <c r="K799" s="209"/>
      <c r="L799" s="214"/>
      <c r="M799" s="215"/>
      <c r="N799" s="216"/>
      <c r="O799" s="216"/>
      <c r="P799" s="216"/>
      <c r="Q799" s="216"/>
      <c r="R799" s="216"/>
      <c r="S799" s="216"/>
      <c r="T799" s="217"/>
      <c r="AT799" s="218" t="s">
        <v>272</v>
      </c>
      <c r="AU799" s="218" t="s">
        <v>86</v>
      </c>
      <c r="AV799" s="14" t="s">
        <v>86</v>
      </c>
      <c r="AW799" s="14" t="s">
        <v>37</v>
      </c>
      <c r="AX799" s="14" t="s">
        <v>76</v>
      </c>
      <c r="AY799" s="218" t="s">
        <v>259</v>
      </c>
    </row>
    <row r="800" spans="2:51" s="14" customFormat="1" ht="11.25">
      <c r="B800" s="208"/>
      <c r="C800" s="209"/>
      <c r="D800" s="190" t="s">
        <v>272</v>
      </c>
      <c r="E800" s="210" t="s">
        <v>19</v>
      </c>
      <c r="F800" s="211" t="s">
        <v>1188</v>
      </c>
      <c r="G800" s="209"/>
      <c r="H800" s="212">
        <v>10</v>
      </c>
      <c r="I800" s="213"/>
      <c r="J800" s="209"/>
      <c r="K800" s="209"/>
      <c r="L800" s="214"/>
      <c r="M800" s="215"/>
      <c r="N800" s="216"/>
      <c r="O800" s="216"/>
      <c r="P800" s="216"/>
      <c r="Q800" s="216"/>
      <c r="R800" s="216"/>
      <c r="S800" s="216"/>
      <c r="T800" s="217"/>
      <c r="AT800" s="218" t="s">
        <v>272</v>
      </c>
      <c r="AU800" s="218" t="s">
        <v>86</v>
      </c>
      <c r="AV800" s="14" t="s">
        <v>86</v>
      </c>
      <c r="AW800" s="14" t="s">
        <v>37</v>
      </c>
      <c r="AX800" s="14" t="s">
        <v>76</v>
      </c>
      <c r="AY800" s="218" t="s">
        <v>259</v>
      </c>
    </row>
    <row r="801" spans="2:51" s="15" customFormat="1" ht="11.25">
      <c r="B801" s="219"/>
      <c r="C801" s="220"/>
      <c r="D801" s="190" t="s">
        <v>272</v>
      </c>
      <c r="E801" s="221" t="s">
        <v>176</v>
      </c>
      <c r="F801" s="222" t="s">
        <v>353</v>
      </c>
      <c r="G801" s="220"/>
      <c r="H801" s="223">
        <v>22</v>
      </c>
      <c r="I801" s="224"/>
      <c r="J801" s="220"/>
      <c r="K801" s="220"/>
      <c r="L801" s="225"/>
      <c r="M801" s="226"/>
      <c r="N801" s="227"/>
      <c r="O801" s="227"/>
      <c r="P801" s="227"/>
      <c r="Q801" s="227"/>
      <c r="R801" s="227"/>
      <c r="S801" s="227"/>
      <c r="T801" s="228"/>
      <c r="AT801" s="229" t="s">
        <v>272</v>
      </c>
      <c r="AU801" s="229" t="s">
        <v>86</v>
      </c>
      <c r="AV801" s="15" t="s">
        <v>137</v>
      </c>
      <c r="AW801" s="15" t="s">
        <v>37</v>
      </c>
      <c r="AX801" s="15" t="s">
        <v>84</v>
      </c>
      <c r="AY801" s="229" t="s">
        <v>259</v>
      </c>
    </row>
    <row r="802" spans="1:65" s="2" customFormat="1" ht="16.5" customHeight="1">
      <c r="A802" s="36"/>
      <c r="B802" s="37"/>
      <c r="C802" s="177" t="s">
        <v>1189</v>
      </c>
      <c r="D802" s="177" t="s">
        <v>261</v>
      </c>
      <c r="E802" s="178" t="s">
        <v>1190</v>
      </c>
      <c r="F802" s="179" t="s">
        <v>1191</v>
      </c>
      <c r="G802" s="180" t="s">
        <v>152</v>
      </c>
      <c r="H802" s="181">
        <v>21</v>
      </c>
      <c r="I802" s="182"/>
      <c r="J802" s="183">
        <f>ROUND(I802*H802,2)</f>
        <v>0</v>
      </c>
      <c r="K802" s="179" t="s">
        <v>264</v>
      </c>
      <c r="L802" s="41"/>
      <c r="M802" s="184" t="s">
        <v>19</v>
      </c>
      <c r="N802" s="185" t="s">
        <v>47</v>
      </c>
      <c r="O802" s="66"/>
      <c r="P802" s="186">
        <f>O802*H802</f>
        <v>0</v>
      </c>
      <c r="Q802" s="186">
        <v>0</v>
      </c>
      <c r="R802" s="186">
        <f>Q802*H802</f>
        <v>0</v>
      </c>
      <c r="S802" s="186">
        <v>0.00248</v>
      </c>
      <c r="T802" s="187">
        <f>S802*H802</f>
        <v>0.05208</v>
      </c>
      <c r="U802" s="36"/>
      <c r="V802" s="36"/>
      <c r="W802" s="36"/>
      <c r="X802" s="36"/>
      <c r="Y802" s="36"/>
      <c r="Z802" s="36"/>
      <c r="AA802" s="36"/>
      <c r="AB802" s="36"/>
      <c r="AC802" s="36"/>
      <c r="AD802" s="36"/>
      <c r="AE802" s="36"/>
      <c r="AR802" s="188" t="s">
        <v>137</v>
      </c>
      <c r="AT802" s="188" t="s">
        <v>261</v>
      </c>
      <c r="AU802" s="188" t="s">
        <v>86</v>
      </c>
      <c r="AY802" s="19" t="s">
        <v>259</v>
      </c>
      <c r="BE802" s="189">
        <f>IF(N802="základní",J802,0)</f>
        <v>0</v>
      </c>
      <c r="BF802" s="189">
        <f>IF(N802="snížená",J802,0)</f>
        <v>0</v>
      </c>
      <c r="BG802" s="189">
        <f>IF(N802="zákl. přenesená",J802,0)</f>
        <v>0</v>
      </c>
      <c r="BH802" s="189">
        <f>IF(N802="sníž. přenesená",J802,0)</f>
        <v>0</v>
      </c>
      <c r="BI802" s="189">
        <f>IF(N802="nulová",J802,0)</f>
        <v>0</v>
      </c>
      <c r="BJ802" s="19" t="s">
        <v>84</v>
      </c>
      <c r="BK802" s="189">
        <f>ROUND(I802*H802,2)</f>
        <v>0</v>
      </c>
      <c r="BL802" s="19" t="s">
        <v>137</v>
      </c>
      <c r="BM802" s="188" t="s">
        <v>1192</v>
      </c>
    </row>
    <row r="803" spans="1:47" s="2" customFormat="1" ht="11.25">
      <c r="A803" s="36"/>
      <c r="B803" s="37"/>
      <c r="C803" s="38"/>
      <c r="D803" s="190" t="s">
        <v>266</v>
      </c>
      <c r="E803" s="38"/>
      <c r="F803" s="191" t="s">
        <v>1193</v>
      </c>
      <c r="G803" s="38"/>
      <c r="H803" s="38"/>
      <c r="I803" s="192"/>
      <c r="J803" s="38"/>
      <c r="K803" s="38"/>
      <c r="L803" s="41"/>
      <c r="M803" s="193"/>
      <c r="N803" s="194"/>
      <c r="O803" s="66"/>
      <c r="P803" s="66"/>
      <c r="Q803" s="66"/>
      <c r="R803" s="66"/>
      <c r="S803" s="66"/>
      <c r="T803" s="67"/>
      <c r="U803" s="36"/>
      <c r="V803" s="36"/>
      <c r="W803" s="36"/>
      <c r="X803" s="36"/>
      <c r="Y803" s="36"/>
      <c r="Z803" s="36"/>
      <c r="AA803" s="36"/>
      <c r="AB803" s="36"/>
      <c r="AC803" s="36"/>
      <c r="AD803" s="36"/>
      <c r="AE803" s="36"/>
      <c r="AT803" s="19" t="s">
        <v>266</v>
      </c>
      <c r="AU803" s="19" t="s">
        <v>86</v>
      </c>
    </row>
    <row r="804" spans="1:47" s="2" customFormat="1" ht="11.25">
      <c r="A804" s="36"/>
      <c r="B804" s="37"/>
      <c r="C804" s="38"/>
      <c r="D804" s="195" t="s">
        <v>268</v>
      </c>
      <c r="E804" s="38"/>
      <c r="F804" s="196" t="s">
        <v>1194</v>
      </c>
      <c r="G804" s="38"/>
      <c r="H804" s="38"/>
      <c r="I804" s="192"/>
      <c r="J804" s="38"/>
      <c r="K804" s="38"/>
      <c r="L804" s="41"/>
      <c r="M804" s="193"/>
      <c r="N804" s="194"/>
      <c r="O804" s="66"/>
      <c r="P804" s="66"/>
      <c r="Q804" s="66"/>
      <c r="R804" s="66"/>
      <c r="S804" s="66"/>
      <c r="T804" s="67"/>
      <c r="U804" s="36"/>
      <c r="V804" s="36"/>
      <c r="W804" s="36"/>
      <c r="X804" s="36"/>
      <c r="Y804" s="36"/>
      <c r="Z804" s="36"/>
      <c r="AA804" s="36"/>
      <c r="AB804" s="36"/>
      <c r="AC804" s="36"/>
      <c r="AD804" s="36"/>
      <c r="AE804" s="36"/>
      <c r="AT804" s="19" t="s">
        <v>268</v>
      </c>
      <c r="AU804" s="19" t="s">
        <v>86</v>
      </c>
    </row>
    <row r="805" spans="1:47" s="2" customFormat="1" ht="39">
      <c r="A805" s="36"/>
      <c r="B805" s="37"/>
      <c r="C805" s="38"/>
      <c r="D805" s="190" t="s">
        <v>270</v>
      </c>
      <c r="E805" s="38"/>
      <c r="F805" s="197" t="s">
        <v>1195</v>
      </c>
      <c r="G805" s="38"/>
      <c r="H805" s="38"/>
      <c r="I805" s="192"/>
      <c r="J805" s="38"/>
      <c r="K805" s="38"/>
      <c r="L805" s="41"/>
      <c r="M805" s="193"/>
      <c r="N805" s="194"/>
      <c r="O805" s="66"/>
      <c r="P805" s="66"/>
      <c r="Q805" s="66"/>
      <c r="R805" s="66"/>
      <c r="S805" s="66"/>
      <c r="T805" s="67"/>
      <c r="U805" s="36"/>
      <c r="V805" s="36"/>
      <c r="W805" s="36"/>
      <c r="X805" s="36"/>
      <c r="Y805" s="36"/>
      <c r="Z805" s="36"/>
      <c r="AA805" s="36"/>
      <c r="AB805" s="36"/>
      <c r="AC805" s="36"/>
      <c r="AD805" s="36"/>
      <c r="AE805" s="36"/>
      <c r="AT805" s="19" t="s">
        <v>270</v>
      </c>
      <c r="AU805" s="19" t="s">
        <v>86</v>
      </c>
    </row>
    <row r="806" spans="2:51" s="14" customFormat="1" ht="11.25">
      <c r="B806" s="208"/>
      <c r="C806" s="209"/>
      <c r="D806" s="190" t="s">
        <v>272</v>
      </c>
      <c r="E806" s="210" t="s">
        <v>19</v>
      </c>
      <c r="F806" s="211" t="s">
        <v>1196</v>
      </c>
      <c r="G806" s="209"/>
      <c r="H806" s="212">
        <v>21</v>
      </c>
      <c r="I806" s="213"/>
      <c r="J806" s="209"/>
      <c r="K806" s="209"/>
      <c r="L806" s="214"/>
      <c r="M806" s="215"/>
      <c r="N806" s="216"/>
      <c r="O806" s="216"/>
      <c r="P806" s="216"/>
      <c r="Q806" s="216"/>
      <c r="R806" s="216"/>
      <c r="S806" s="216"/>
      <c r="T806" s="217"/>
      <c r="AT806" s="218" t="s">
        <v>272</v>
      </c>
      <c r="AU806" s="218" t="s">
        <v>86</v>
      </c>
      <c r="AV806" s="14" t="s">
        <v>86</v>
      </c>
      <c r="AW806" s="14" t="s">
        <v>37</v>
      </c>
      <c r="AX806" s="14" t="s">
        <v>76</v>
      </c>
      <c r="AY806" s="218" t="s">
        <v>259</v>
      </c>
    </row>
    <row r="807" spans="2:51" s="15" customFormat="1" ht="11.25">
      <c r="B807" s="219"/>
      <c r="C807" s="220"/>
      <c r="D807" s="190" t="s">
        <v>272</v>
      </c>
      <c r="E807" s="221" t="s">
        <v>150</v>
      </c>
      <c r="F807" s="222" t="s">
        <v>353</v>
      </c>
      <c r="G807" s="220"/>
      <c r="H807" s="223">
        <v>21</v>
      </c>
      <c r="I807" s="224"/>
      <c r="J807" s="220"/>
      <c r="K807" s="220"/>
      <c r="L807" s="225"/>
      <c r="M807" s="226"/>
      <c r="N807" s="227"/>
      <c r="O807" s="227"/>
      <c r="P807" s="227"/>
      <c r="Q807" s="227"/>
      <c r="R807" s="227"/>
      <c r="S807" s="227"/>
      <c r="T807" s="228"/>
      <c r="AT807" s="229" t="s">
        <v>272</v>
      </c>
      <c r="AU807" s="229" t="s">
        <v>86</v>
      </c>
      <c r="AV807" s="15" t="s">
        <v>137</v>
      </c>
      <c r="AW807" s="15" t="s">
        <v>37</v>
      </c>
      <c r="AX807" s="15" t="s">
        <v>84</v>
      </c>
      <c r="AY807" s="229" t="s">
        <v>259</v>
      </c>
    </row>
    <row r="808" spans="1:65" s="2" customFormat="1" ht="16.5" customHeight="1">
      <c r="A808" s="36"/>
      <c r="B808" s="37"/>
      <c r="C808" s="177" t="s">
        <v>1197</v>
      </c>
      <c r="D808" s="177" t="s">
        <v>261</v>
      </c>
      <c r="E808" s="178" t="s">
        <v>1198</v>
      </c>
      <c r="F808" s="179" t="s">
        <v>1199</v>
      </c>
      <c r="G808" s="180" t="s">
        <v>114</v>
      </c>
      <c r="H808" s="181">
        <v>1</v>
      </c>
      <c r="I808" s="182"/>
      <c r="J808" s="183">
        <f>ROUND(I808*H808,2)</f>
        <v>0</v>
      </c>
      <c r="K808" s="179" t="s">
        <v>264</v>
      </c>
      <c r="L808" s="41"/>
      <c r="M808" s="184" t="s">
        <v>19</v>
      </c>
      <c r="N808" s="185" t="s">
        <v>47</v>
      </c>
      <c r="O808" s="66"/>
      <c r="P808" s="186">
        <f>O808*H808</f>
        <v>0</v>
      </c>
      <c r="Q808" s="186">
        <v>0</v>
      </c>
      <c r="R808" s="186">
        <f>Q808*H808</f>
        <v>0</v>
      </c>
      <c r="S808" s="186">
        <v>0.21</v>
      </c>
      <c r="T808" s="187">
        <f>S808*H808</f>
        <v>0.21</v>
      </c>
      <c r="U808" s="36"/>
      <c r="V808" s="36"/>
      <c r="W808" s="36"/>
      <c r="X808" s="36"/>
      <c r="Y808" s="36"/>
      <c r="Z808" s="36"/>
      <c r="AA808" s="36"/>
      <c r="AB808" s="36"/>
      <c r="AC808" s="36"/>
      <c r="AD808" s="36"/>
      <c r="AE808" s="36"/>
      <c r="AR808" s="188" t="s">
        <v>137</v>
      </c>
      <c r="AT808" s="188" t="s">
        <v>261</v>
      </c>
      <c r="AU808" s="188" t="s">
        <v>86</v>
      </c>
      <c r="AY808" s="19" t="s">
        <v>259</v>
      </c>
      <c r="BE808" s="189">
        <f>IF(N808="základní",J808,0)</f>
        <v>0</v>
      </c>
      <c r="BF808" s="189">
        <f>IF(N808="snížená",J808,0)</f>
        <v>0</v>
      </c>
      <c r="BG808" s="189">
        <f>IF(N808="zákl. přenesená",J808,0)</f>
        <v>0</v>
      </c>
      <c r="BH808" s="189">
        <f>IF(N808="sníž. přenesená",J808,0)</f>
        <v>0</v>
      </c>
      <c r="BI808" s="189">
        <f>IF(N808="nulová",J808,0)</f>
        <v>0</v>
      </c>
      <c r="BJ808" s="19" t="s">
        <v>84</v>
      </c>
      <c r="BK808" s="189">
        <f>ROUND(I808*H808,2)</f>
        <v>0</v>
      </c>
      <c r="BL808" s="19" t="s">
        <v>137</v>
      </c>
      <c r="BM808" s="188" t="s">
        <v>1200</v>
      </c>
    </row>
    <row r="809" spans="1:47" s="2" customFormat="1" ht="11.25">
      <c r="A809" s="36"/>
      <c r="B809" s="37"/>
      <c r="C809" s="38"/>
      <c r="D809" s="190" t="s">
        <v>266</v>
      </c>
      <c r="E809" s="38"/>
      <c r="F809" s="191" t="s">
        <v>1201</v>
      </c>
      <c r="G809" s="38"/>
      <c r="H809" s="38"/>
      <c r="I809" s="192"/>
      <c r="J809" s="38"/>
      <c r="K809" s="38"/>
      <c r="L809" s="41"/>
      <c r="M809" s="193"/>
      <c r="N809" s="194"/>
      <c r="O809" s="66"/>
      <c r="P809" s="66"/>
      <c r="Q809" s="66"/>
      <c r="R809" s="66"/>
      <c r="S809" s="66"/>
      <c r="T809" s="67"/>
      <c r="U809" s="36"/>
      <c r="V809" s="36"/>
      <c r="W809" s="36"/>
      <c r="X809" s="36"/>
      <c r="Y809" s="36"/>
      <c r="Z809" s="36"/>
      <c r="AA809" s="36"/>
      <c r="AB809" s="36"/>
      <c r="AC809" s="36"/>
      <c r="AD809" s="36"/>
      <c r="AE809" s="36"/>
      <c r="AT809" s="19" t="s">
        <v>266</v>
      </c>
      <c r="AU809" s="19" t="s">
        <v>86</v>
      </c>
    </row>
    <row r="810" spans="1:47" s="2" customFormat="1" ht="11.25">
      <c r="A810" s="36"/>
      <c r="B810" s="37"/>
      <c r="C810" s="38"/>
      <c r="D810" s="195" t="s">
        <v>268</v>
      </c>
      <c r="E810" s="38"/>
      <c r="F810" s="196" t="s">
        <v>1202</v>
      </c>
      <c r="G810" s="38"/>
      <c r="H810" s="38"/>
      <c r="I810" s="192"/>
      <c r="J810" s="38"/>
      <c r="K810" s="38"/>
      <c r="L810" s="41"/>
      <c r="M810" s="193"/>
      <c r="N810" s="194"/>
      <c r="O810" s="66"/>
      <c r="P810" s="66"/>
      <c r="Q810" s="66"/>
      <c r="R810" s="66"/>
      <c r="S810" s="66"/>
      <c r="T810" s="67"/>
      <c r="U810" s="36"/>
      <c r="V810" s="36"/>
      <c r="W810" s="36"/>
      <c r="X810" s="36"/>
      <c r="Y810" s="36"/>
      <c r="Z810" s="36"/>
      <c r="AA810" s="36"/>
      <c r="AB810" s="36"/>
      <c r="AC810" s="36"/>
      <c r="AD810" s="36"/>
      <c r="AE810" s="36"/>
      <c r="AT810" s="19" t="s">
        <v>268</v>
      </c>
      <c r="AU810" s="19" t="s">
        <v>86</v>
      </c>
    </row>
    <row r="811" spans="1:47" s="2" customFormat="1" ht="29.25">
      <c r="A811" s="36"/>
      <c r="B811" s="37"/>
      <c r="C811" s="38"/>
      <c r="D811" s="190" t="s">
        <v>270</v>
      </c>
      <c r="E811" s="38"/>
      <c r="F811" s="197" t="s">
        <v>1186</v>
      </c>
      <c r="G811" s="38"/>
      <c r="H811" s="38"/>
      <c r="I811" s="192"/>
      <c r="J811" s="38"/>
      <c r="K811" s="38"/>
      <c r="L811" s="41"/>
      <c r="M811" s="193"/>
      <c r="N811" s="194"/>
      <c r="O811" s="66"/>
      <c r="P811" s="66"/>
      <c r="Q811" s="66"/>
      <c r="R811" s="66"/>
      <c r="S811" s="66"/>
      <c r="T811" s="67"/>
      <c r="U811" s="36"/>
      <c r="V811" s="36"/>
      <c r="W811" s="36"/>
      <c r="X811" s="36"/>
      <c r="Y811" s="36"/>
      <c r="Z811" s="36"/>
      <c r="AA811" s="36"/>
      <c r="AB811" s="36"/>
      <c r="AC811" s="36"/>
      <c r="AD811" s="36"/>
      <c r="AE811" s="36"/>
      <c r="AT811" s="19" t="s">
        <v>270</v>
      </c>
      <c r="AU811" s="19" t="s">
        <v>86</v>
      </c>
    </row>
    <row r="812" spans="2:51" s="14" customFormat="1" ht="11.25">
      <c r="B812" s="208"/>
      <c r="C812" s="209"/>
      <c r="D812" s="190" t="s">
        <v>272</v>
      </c>
      <c r="E812" s="210" t="s">
        <v>148</v>
      </c>
      <c r="F812" s="211" t="s">
        <v>1203</v>
      </c>
      <c r="G812" s="209"/>
      <c r="H812" s="212">
        <v>1</v>
      </c>
      <c r="I812" s="213"/>
      <c r="J812" s="209"/>
      <c r="K812" s="209"/>
      <c r="L812" s="214"/>
      <c r="M812" s="215"/>
      <c r="N812" s="216"/>
      <c r="O812" s="216"/>
      <c r="P812" s="216"/>
      <c r="Q812" s="216"/>
      <c r="R812" s="216"/>
      <c r="S812" s="216"/>
      <c r="T812" s="217"/>
      <c r="AT812" s="218" t="s">
        <v>272</v>
      </c>
      <c r="AU812" s="218" t="s">
        <v>86</v>
      </c>
      <c r="AV812" s="14" t="s">
        <v>86</v>
      </c>
      <c r="AW812" s="14" t="s">
        <v>37</v>
      </c>
      <c r="AX812" s="14" t="s">
        <v>84</v>
      </c>
      <c r="AY812" s="218" t="s">
        <v>259</v>
      </c>
    </row>
    <row r="813" spans="1:65" s="2" customFormat="1" ht="16.5" customHeight="1">
      <c r="A813" s="36"/>
      <c r="B813" s="37"/>
      <c r="C813" s="177" t="s">
        <v>1204</v>
      </c>
      <c r="D813" s="177" t="s">
        <v>261</v>
      </c>
      <c r="E813" s="178" t="s">
        <v>1205</v>
      </c>
      <c r="F813" s="179" t="s">
        <v>1206</v>
      </c>
      <c r="G813" s="180" t="s">
        <v>114</v>
      </c>
      <c r="H813" s="181">
        <v>1</v>
      </c>
      <c r="I813" s="182"/>
      <c r="J813" s="183">
        <f>ROUND(I813*H813,2)</f>
        <v>0</v>
      </c>
      <c r="K813" s="179" t="s">
        <v>264</v>
      </c>
      <c r="L813" s="41"/>
      <c r="M813" s="184" t="s">
        <v>19</v>
      </c>
      <c r="N813" s="185" t="s">
        <v>47</v>
      </c>
      <c r="O813" s="66"/>
      <c r="P813" s="186">
        <f>O813*H813</f>
        <v>0</v>
      </c>
      <c r="Q813" s="186">
        <v>0</v>
      </c>
      <c r="R813" s="186">
        <f>Q813*H813</f>
        <v>0</v>
      </c>
      <c r="S813" s="186">
        <v>0.285</v>
      </c>
      <c r="T813" s="187">
        <f>S813*H813</f>
        <v>0.285</v>
      </c>
      <c r="U813" s="36"/>
      <c r="V813" s="36"/>
      <c r="W813" s="36"/>
      <c r="X813" s="36"/>
      <c r="Y813" s="36"/>
      <c r="Z813" s="36"/>
      <c r="AA813" s="36"/>
      <c r="AB813" s="36"/>
      <c r="AC813" s="36"/>
      <c r="AD813" s="36"/>
      <c r="AE813" s="36"/>
      <c r="AR813" s="188" t="s">
        <v>137</v>
      </c>
      <c r="AT813" s="188" t="s">
        <v>261</v>
      </c>
      <c r="AU813" s="188" t="s">
        <v>86</v>
      </c>
      <c r="AY813" s="19" t="s">
        <v>259</v>
      </c>
      <c r="BE813" s="189">
        <f>IF(N813="základní",J813,0)</f>
        <v>0</v>
      </c>
      <c r="BF813" s="189">
        <f>IF(N813="snížená",J813,0)</f>
        <v>0</v>
      </c>
      <c r="BG813" s="189">
        <f>IF(N813="zákl. přenesená",J813,0)</f>
        <v>0</v>
      </c>
      <c r="BH813" s="189">
        <f>IF(N813="sníž. přenesená",J813,0)</f>
        <v>0</v>
      </c>
      <c r="BI813" s="189">
        <f>IF(N813="nulová",J813,0)</f>
        <v>0</v>
      </c>
      <c r="BJ813" s="19" t="s">
        <v>84</v>
      </c>
      <c r="BK813" s="189">
        <f>ROUND(I813*H813,2)</f>
        <v>0</v>
      </c>
      <c r="BL813" s="19" t="s">
        <v>137</v>
      </c>
      <c r="BM813" s="188" t="s">
        <v>1207</v>
      </c>
    </row>
    <row r="814" spans="1:47" s="2" customFormat="1" ht="11.25">
      <c r="A814" s="36"/>
      <c r="B814" s="37"/>
      <c r="C814" s="38"/>
      <c r="D814" s="190" t="s">
        <v>266</v>
      </c>
      <c r="E814" s="38"/>
      <c r="F814" s="191" t="s">
        <v>1208</v>
      </c>
      <c r="G814" s="38"/>
      <c r="H814" s="38"/>
      <c r="I814" s="192"/>
      <c r="J814" s="38"/>
      <c r="K814" s="38"/>
      <c r="L814" s="41"/>
      <c r="M814" s="193"/>
      <c r="N814" s="194"/>
      <c r="O814" s="66"/>
      <c r="P814" s="66"/>
      <c r="Q814" s="66"/>
      <c r="R814" s="66"/>
      <c r="S814" s="66"/>
      <c r="T814" s="67"/>
      <c r="U814" s="36"/>
      <c r="V814" s="36"/>
      <c r="W814" s="36"/>
      <c r="X814" s="36"/>
      <c r="Y814" s="36"/>
      <c r="Z814" s="36"/>
      <c r="AA814" s="36"/>
      <c r="AB814" s="36"/>
      <c r="AC814" s="36"/>
      <c r="AD814" s="36"/>
      <c r="AE814" s="36"/>
      <c r="AT814" s="19" t="s">
        <v>266</v>
      </c>
      <c r="AU814" s="19" t="s">
        <v>86</v>
      </c>
    </row>
    <row r="815" spans="1:47" s="2" customFormat="1" ht="11.25">
      <c r="A815" s="36"/>
      <c r="B815" s="37"/>
      <c r="C815" s="38"/>
      <c r="D815" s="195" t="s">
        <v>268</v>
      </c>
      <c r="E815" s="38"/>
      <c r="F815" s="196" t="s">
        <v>1209</v>
      </c>
      <c r="G815" s="38"/>
      <c r="H815" s="38"/>
      <c r="I815" s="192"/>
      <c r="J815" s="38"/>
      <c r="K815" s="38"/>
      <c r="L815" s="41"/>
      <c r="M815" s="193"/>
      <c r="N815" s="194"/>
      <c r="O815" s="66"/>
      <c r="P815" s="66"/>
      <c r="Q815" s="66"/>
      <c r="R815" s="66"/>
      <c r="S815" s="66"/>
      <c r="T815" s="67"/>
      <c r="U815" s="36"/>
      <c r="V815" s="36"/>
      <c r="W815" s="36"/>
      <c r="X815" s="36"/>
      <c r="Y815" s="36"/>
      <c r="Z815" s="36"/>
      <c r="AA815" s="36"/>
      <c r="AB815" s="36"/>
      <c r="AC815" s="36"/>
      <c r="AD815" s="36"/>
      <c r="AE815" s="36"/>
      <c r="AT815" s="19" t="s">
        <v>268</v>
      </c>
      <c r="AU815" s="19" t="s">
        <v>86</v>
      </c>
    </row>
    <row r="816" spans="1:47" s="2" customFormat="1" ht="29.25">
      <c r="A816" s="36"/>
      <c r="B816" s="37"/>
      <c r="C816" s="38"/>
      <c r="D816" s="190" t="s">
        <v>270</v>
      </c>
      <c r="E816" s="38"/>
      <c r="F816" s="197" t="s">
        <v>1186</v>
      </c>
      <c r="G816" s="38"/>
      <c r="H816" s="38"/>
      <c r="I816" s="192"/>
      <c r="J816" s="38"/>
      <c r="K816" s="38"/>
      <c r="L816" s="41"/>
      <c r="M816" s="193"/>
      <c r="N816" s="194"/>
      <c r="O816" s="66"/>
      <c r="P816" s="66"/>
      <c r="Q816" s="66"/>
      <c r="R816" s="66"/>
      <c r="S816" s="66"/>
      <c r="T816" s="67"/>
      <c r="U816" s="36"/>
      <c r="V816" s="36"/>
      <c r="W816" s="36"/>
      <c r="X816" s="36"/>
      <c r="Y816" s="36"/>
      <c r="Z816" s="36"/>
      <c r="AA816" s="36"/>
      <c r="AB816" s="36"/>
      <c r="AC816" s="36"/>
      <c r="AD816" s="36"/>
      <c r="AE816" s="36"/>
      <c r="AT816" s="19" t="s">
        <v>270</v>
      </c>
      <c r="AU816" s="19" t="s">
        <v>86</v>
      </c>
    </row>
    <row r="817" spans="2:51" s="14" customFormat="1" ht="11.25">
      <c r="B817" s="208"/>
      <c r="C817" s="209"/>
      <c r="D817" s="190" t="s">
        <v>272</v>
      </c>
      <c r="E817" s="210" t="s">
        <v>153</v>
      </c>
      <c r="F817" s="211" t="s">
        <v>1210</v>
      </c>
      <c r="G817" s="209"/>
      <c r="H817" s="212">
        <v>1</v>
      </c>
      <c r="I817" s="213"/>
      <c r="J817" s="209"/>
      <c r="K817" s="209"/>
      <c r="L817" s="214"/>
      <c r="M817" s="215"/>
      <c r="N817" s="216"/>
      <c r="O817" s="216"/>
      <c r="P817" s="216"/>
      <c r="Q817" s="216"/>
      <c r="R817" s="216"/>
      <c r="S817" s="216"/>
      <c r="T817" s="217"/>
      <c r="AT817" s="218" t="s">
        <v>272</v>
      </c>
      <c r="AU817" s="218" t="s">
        <v>86</v>
      </c>
      <c r="AV817" s="14" t="s">
        <v>86</v>
      </c>
      <c r="AW817" s="14" t="s">
        <v>37</v>
      </c>
      <c r="AX817" s="14" t="s">
        <v>84</v>
      </c>
      <c r="AY817" s="218" t="s">
        <v>259</v>
      </c>
    </row>
    <row r="818" spans="1:65" s="2" customFormat="1" ht="16.5" customHeight="1">
      <c r="A818" s="36"/>
      <c r="B818" s="37"/>
      <c r="C818" s="177" t="s">
        <v>1211</v>
      </c>
      <c r="D818" s="177" t="s">
        <v>261</v>
      </c>
      <c r="E818" s="178" t="s">
        <v>1212</v>
      </c>
      <c r="F818" s="179" t="s">
        <v>1213</v>
      </c>
      <c r="G818" s="180" t="s">
        <v>498</v>
      </c>
      <c r="H818" s="181">
        <v>1</v>
      </c>
      <c r="I818" s="182"/>
      <c r="J818" s="183">
        <f>ROUND(I818*H818,2)</f>
        <v>0</v>
      </c>
      <c r="K818" s="179" t="s">
        <v>19</v>
      </c>
      <c r="L818" s="41"/>
      <c r="M818" s="184" t="s">
        <v>19</v>
      </c>
      <c r="N818" s="185" t="s">
        <v>47</v>
      </c>
      <c r="O818" s="66"/>
      <c r="P818" s="186">
        <f>O818*H818</f>
        <v>0</v>
      </c>
      <c r="Q818" s="186">
        <v>0</v>
      </c>
      <c r="R818" s="186">
        <f>Q818*H818</f>
        <v>0</v>
      </c>
      <c r="S818" s="186">
        <v>0</v>
      </c>
      <c r="T818" s="187">
        <f>S818*H818</f>
        <v>0</v>
      </c>
      <c r="U818" s="36"/>
      <c r="V818" s="36"/>
      <c r="W818" s="36"/>
      <c r="X818" s="36"/>
      <c r="Y818" s="36"/>
      <c r="Z818" s="36"/>
      <c r="AA818" s="36"/>
      <c r="AB818" s="36"/>
      <c r="AC818" s="36"/>
      <c r="AD818" s="36"/>
      <c r="AE818" s="36"/>
      <c r="AR818" s="188" t="s">
        <v>137</v>
      </c>
      <c r="AT818" s="188" t="s">
        <v>261</v>
      </c>
      <c r="AU818" s="188" t="s">
        <v>86</v>
      </c>
      <c r="AY818" s="19" t="s">
        <v>259</v>
      </c>
      <c r="BE818" s="189">
        <f>IF(N818="základní",J818,0)</f>
        <v>0</v>
      </c>
      <c r="BF818" s="189">
        <f>IF(N818="snížená",J818,0)</f>
        <v>0</v>
      </c>
      <c r="BG818" s="189">
        <f>IF(N818="zákl. přenesená",J818,0)</f>
        <v>0</v>
      </c>
      <c r="BH818" s="189">
        <f>IF(N818="sníž. přenesená",J818,0)</f>
        <v>0</v>
      </c>
      <c r="BI818" s="189">
        <f>IF(N818="nulová",J818,0)</f>
        <v>0</v>
      </c>
      <c r="BJ818" s="19" t="s">
        <v>84</v>
      </c>
      <c r="BK818" s="189">
        <f>ROUND(I818*H818,2)</f>
        <v>0</v>
      </c>
      <c r="BL818" s="19" t="s">
        <v>137</v>
      </c>
      <c r="BM818" s="188" t="s">
        <v>1214</v>
      </c>
    </row>
    <row r="819" spans="1:47" s="2" customFormat="1" ht="11.25">
      <c r="A819" s="36"/>
      <c r="B819" s="37"/>
      <c r="C819" s="38"/>
      <c r="D819" s="190" t="s">
        <v>266</v>
      </c>
      <c r="E819" s="38"/>
      <c r="F819" s="191" t="s">
        <v>1213</v>
      </c>
      <c r="G819" s="38"/>
      <c r="H819" s="38"/>
      <c r="I819" s="192"/>
      <c r="J819" s="38"/>
      <c r="K819" s="38"/>
      <c r="L819" s="41"/>
      <c r="M819" s="193"/>
      <c r="N819" s="194"/>
      <c r="O819" s="66"/>
      <c r="P819" s="66"/>
      <c r="Q819" s="66"/>
      <c r="R819" s="66"/>
      <c r="S819" s="66"/>
      <c r="T819" s="67"/>
      <c r="U819" s="36"/>
      <c r="V819" s="36"/>
      <c r="W819" s="36"/>
      <c r="X819" s="36"/>
      <c r="Y819" s="36"/>
      <c r="Z819" s="36"/>
      <c r="AA819" s="36"/>
      <c r="AB819" s="36"/>
      <c r="AC819" s="36"/>
      <c r="AD819" s="36"/>
      <c r="AE819" s="36"/>
      <c r="AT819" s="19" t="s">
        <v>266</v>
      </c>
      <c r="AU819" s="19" t="s">
        <v>86</v>
      </c>
    </row>
    <row r="820" spans="1:65" s="2" customFormat="1" ht="16.5" customHeight="1">
      <c r="A820" s="36"/>
      <c r="B820" s="37"/>
      <c r="C820" s="177" t="s">
        <v>1215</v>
      </c>
      <c r="D820" s="177" t="s">
        <v>261</v>
      </c>
      <c r="E820" s="178" t="s">
        <v>1216</v>
      </c>
      <c r="F820" s="179" t="s">
        <v>1217</v>
      </c>
      <c r="G820" s="180" t="s">
        <v>498</v>
      </c>
      <c r="H820" s="181">
        <v>1</v>
      </c>
      <c r="I820" s="182"/>
      <c r="J820" s="183">
        <f>ROUND(I820*H820,2)</f>
        <v>0</v>
      </c>
      <c r="K820" s="179" t="s">
        <v>19</v>
      </c>
      <c r="L820" s="41"/>
      <c r="M820" s="184" t="s">
        <v>19</v>
      </c>
      <c r="N820" s="185" t="s">
        <v>47</v>
      </c>
      <c r="O820" s="66"/>
      <c r="P820" s="186">
        <f>O820*H820</f>
        <v>0</v>
      </c>
      <c r="Q820" s="186">
        <v>0</v>
      </c>
      <c r="R820" s="186">
        <f>Q820*H820</f>
        <v>0</v>
      </c>
      <c r="S820" s="186">
        <v>0</v>
      </c>
      <c r="T820" s="187">
        <f>S820*H820</f>
        <v>0</v>
      </c>
      <c r="U820" s="36"/>
      <c r="V820" s="36"/>
      <c r="W820" s="36"/>
      <c r="X820" s="36"/>
      <c r="Y820" s="36"/>
      <c r="Z820" s="36"/>
      <c r="AA820" s="36"/>
      <c r="AB820" s="36"/>
      <c r="AC820" s="36"/>
      <c r="AD820" s="36"/>
      <c r="AE820" s="36"/>
      <c r="AR820" s="188" t="s">
        <v>137</v>
      </c>
      <c r="AT820" s="188" t="s">
        <v>261</v>
      </c>
      <c r="AU820" s="188" t="s">
        <v>86</v>
      </c>
      <c r="AY820" s="19" t="s">
        <v>259</v>
      </c>
      <c r="BE820" s="189">
        <f>IF(N820="základní",J820,0)</f>
        <v>0</v>
      </c>
      <c r="BF820" s="189">
        <f>IF(N820="snížená",J820,0)</f>
        <v>0</v>
      </c>
      <c r="BG820" s="189">
        <f>IF(N820="zákl. přenesená",J820,0)</f>
        <v>0</v>
      </c>
      <c r="BH820" s="189">
        <f>IF(N820="sníž. přenesená",J820,0)</f>
        <v>0</v>
      </c>
      <c r="BI820" s="189">
        <f>IF(N820="nulová",J820,0)</f>
        <v>0</v>
      </c>
      <c r="BJ820" s="19" t="s">
        <v>84</v>
      </c>
      <c r="BK820" s="189">
        <f>ROUND(I820*H820,2)</f>
        <v>0</v>
      </c>
      <c r="BL820" s="19" t="s">
        <v>137</v>
      </c>
      <c r="BM820" s="188" t="s">
        <v>1218</v>
      </c>
    </row>
    <row r="821" spans="1:47" s="2" customFormat="1" ht="11.25">
      <c r="A821" s="36"/>
      <c r="B821" s="37"/>
      <c r="C821" s="38"/>
      <c r="D821" s="190" t="s">
        <v>266</v>
      </c>
      <c r="E821" s="38"/>
      <c r="F821" s="191" t="s">
        <v>1217</v>
      </c>
      <c r="G821" s="38"/>
      <c r="H821" s="38"/>
      <c r="I821" s="192"/>
      <c r="J821" s="38"/>
      <c r="K821" s="38"/>
      <c r="L821" s="41"/>
      <c r="M821" s="193"/>
      <c r="N821" s="194"/>
      <c r="O821" s="66"/>
      <c r="P821" s="66"/>
      <c r="Q821" s="66"/>
      <c r="R821" s="66"/>
      <c r="S821" s="66"/>
      <c r="T821" s="67"/>
      <c r="U821" s="36"/>
      <c r="V821" s="36"/>
      <c r="W821" s="36"/>
      <c r="X821" s="36"/>
      <c r="Y821" s="36"/>
      <c r="Z821" s="36"/>
      <c r="AA821" s="36"/>
      <c r="AB821" s="36"/>
      <c r="AC821" s="36"/>
      <c r="AD821" s="36"/>
      <c r="AE821" s="36"/>
      <c r="AT821" s="19" t="s">
        <v>266</v>
      </c>
      <c r="AU821" s="19" t="s">
        <v>86</v>
      </c>
    </row>
    <row r="822" spans="1:65" s="2" customFormat="1" ht="24.2" customHeight="1">
      <c r="A822" s="36"/>
      <c r="B822" s="37"/>
      <c r="C822" s="177" t="s">
        <v>1219</v>
      </c>
      <c r="D822" s="177" t="s">
        <v>261</v>
      </c>
      <c r="E822" s="178" t="s">
        <v>1220</v>
      </c>
      <c r="F822" s="179" t="s">
        <v>1221</v>
      </c>
      <c r="G822" s="180" t="s">
        <v>114</v>
      </c>
      <c r="H822" s="181">
        <v>3</v>
      </c>
      <c r="I822" s="182"/>
      <c r="J822" s="183">
        <f>ROUND(I822*H822,2)</f>
        <v>0</v>
      </c>
      <c r="K822" s="179" t="s">
        <v>19</v>
      </c>
      <c r="L822" s="41"/>
      <c r="M822" s="184" t="s">
        <v>19</v>
      </c>
      <c r="N822" s="185" t="s">
        <v>47</v>
      </c>
      <c r="O822" s="66"/>
      <c r="P822" s="186">
        <f>O822*H822</f>
        <v>0</v>
      </c>
      <c r="Q822" s="186">
        <v>0</v>
      </c>
      <c r="R822" s="186">
        <f>Q822*H822</f>
        <v>0</v>
      </c>
      <c r="S822" s="186">
        <v>0</v>
      </c>
      <c r="T822" s="187">
        <f>S822*H822</f>
        <v>0</v>
      </c>
      <c r="U822" s="36"/>
      <c r="V822" s="36"/>
      <c r="W822" s="36"/>
      <c r="X822" s="36"/>
      <c r="Y822" s="36"/>
      <c r="Z822" s="36"/>
      <c r="AA822" s="36"/>
      <c r="AB822" s="36"/>
      <c r="AC822" s="36"/>
      <c r="AD822" s="36"/>
      <c r="AE822" s="36"/>
      <c r="AR822" s="188" t="s">
        <v>137</v>
      </c>
      <c r="AT822" s="188" t="s">
        <v>261</v>
      </c>
      <c r="AU822" s="188" t="s">
        <v>86</v>
      </c>
      <c r="AY822" s="19" t="s">
        <v>259</v>
      </c>
      <c r="BE822" s="189">
        <f>IF(N822="základní",J822,0)</f>
        <v>0</v>
      </c>
      <c r="BF822" s="189">
        <f>IF(N822="snížená",J822,0)</f>
        <v>0</v>
      </c>
      <c r="BG822" s="189">
        <f>IF(N822="zákl. přenesená",J822,0)</f>
        <v>0</v>
      </c>
      <c r="BH822" s="189">
        <f>IF(N822="sníž. přenesená",J822,0)</f>
        <v>0</v>
      </c>
      <c r="BI822" s="189">
        <f>IF(N822="nulová",J822,0)</f>
        <v>0</v>
      </c>
      <c r="BJ822" s="19" t="s">
        <v>84</v>
      </c>
      <c r="BK822" s="189">
        <f>ROUND(I822*H822,2)</f>
        <v>0</v>
      </c>
      <c r="BL822" s="19" t="s">
        <v>137</v>
      </c>
      <c r="BM822" s="188" t="s">
        <v>1222</v>
      </c>
    </row>
    <row r="823" spans="1:47" s="2" customFormat="1" ht="19.5">
      <c r="A823" s="36"/>
      <c r="B823" s="37"/>
      <c r="C823" s="38"/>
      <c r="D823" s="190" t="s">
        <v>266</v>
      </c>
      <c r="E823" s="38"/>
      <c r="F823" s="191" t="s">
        <v>1221</v>
      </c>
      <c r="G823" s="38"/>
      <c r="H823" s="38"/>
      <c r="I823" s="192"/>
      <c r="J823" s="38"/>
      <c r="K823" s="38"/>
      <c r="L823" s="41"/>
      <c r="M823" s="193"/>
      <c r="N823" s="194"/>
      <c r="O823" s="66"/>
      <c r="P823" s="66"/>
      <c r="Q823" s="66"/>
      <c r="R823" s="66"/>
      <c r="S823" s="66"/>
      <c r="T823" s="67"/>
      <c r="U823" s="36"/>
      <c r="V823" s="36"/>
      <c r="W823" s="36"/>
      <c r="X823" s="36"/>
      <c r="Y823" s="36"/>
      <c r="Z823" s="36"/>
      <c r="AA823" s="36"/>
      <c r="AB823" s="36"/>
      <c r="AC823" s="36"/>
      <c r="AD823" s="36"/>
      <c r="AE823" s="36"/>
      <c r="AT823" s="19" t="s">
        <v>266</v>
      </c>
      <c r="AU823" s="19" t="s">
        <v>86</v>
      </c>
    </row>
    <row r="824" spans="1:65" s="2" customFormat="1" ht="24.2" customHeight="1">
      <c r="A824" s="36"/>
      <c r="B824" s="37"/>
      <c r="C824" s="177" t="s">
        <v>1223</v>
      </c>
      <c r="D824" s="177" t="s">
        <v>261</v>
      </c>
      <c r="E824" s="178" t="s">
        <v>1224</v>
      </c>
      <c r="F824" s="179" t="s">
        <v>1225</v>
      </c>
      <c r="G824" s="180" t="s">
        <v>498</v>
      </c>
      <c r="H824" s="181">
        <v>1</v>
      </c>
      <c r="I824" s="182"/>
      <c r="J824" s="183">
        <f>ROUND(I824*H824,2)</f>
        <v>0</v>
      </c>
      <c r="K824" s="179" t="s">
        <v>19</v>
      </c>
      <c r="L824" s="41"/>
      <c r="M824" s="184" t="s">
        <v>19</v>
      </c>
      <c r="N824" s="185" t="s">
        <v>47</v>
      </c>
      <c r="O824" s="66"/>
      <c r="P824" s="186">
        <f>O824*H824</f>
        <v>0</v>
      </c>
      <c r="Q824" s="186">
        <v>0</v>
      </c>
      <c r="R824" s="186">
        <f>Q824*H824</f>
        <v>0</v>
      </c>
      <c r="S824" s="186">
        <v>0</v>
      </c>
      <c r="T824" s="187">
        <f>S824*H824</f>
        <v>0</v>
      </c>
      <c r="U824" s="36"/>
      <c r="V824" s="36"/>
      <c r="W824" s="36"/>
      <c r="X824" s="36"/>
      <c r="Y824" s="36"/>
      <c r="Z824" s="36"/>
      <c r="AA824" s="36"/>
      <c r="AB824" s="36"/>
      <c r="AC824" s="36"/>
      <c r="AD824" s="36"/>
      <c r="AE824" s="36"/>
      <c r="AR824" s="188" t="s">
        <v>137</v>
      </c>
      <c r="AT824" s="188" t="s">
        <v>261</v>
      </c>
      <c r="AU824" s="188" t="s">
        <v>86</v>
      </c>
      <c r="AY824" s="19" t="s">
        <v>259</v>
      </c>
      <c r="BE824" s="189">
        <f>IF(N824="základní",J824,0)</f>
        <v>0</v>
      </c>
      <c r="BF824" s="189">
        <f>IF(N824="snížená",J824,0)</f>
        <v>0</v>
      </c>
      <c r="BG824" s="189">
        <f>IF(N824="zákl. přenesená",J824,0)</f>
        <v>0</v>
      </c>
      <c r="BH824" s="189">
        <f>IF(N824="sníž. přenesená",J824,0)</f>
        <v>0</v>
      </c>
      <c r="BI824" s="189">
        <f>IF(N824="nulová",J824,0)</f>
        <v>0</v>
      </c>
      <c r="BJ824" s="19" t="s">
        <v>84</v>
      </c>
      <c r="BK824" s="189">
        <f>ROUND(I824*H824,2)</f>
        <v>0</v>
      </c>
      <c r="BL824" s="19" t="s">
        <v>137</v>
      </c>
      <c r="BM824" s="188" t="s">
        <v>1226</v>
      </c>
    </row>
    <row r="825" spans="1:47" s="2" customFormat="1" ht="11.25">
      <c r="A825" s="36"/>
      <c r="B825" s="37"/>
      <c r="C825" s="38"/>
      <c r="D825" s="190" t="s">
        <v>266</v>
      </c>
      <c r="E825" s="38"/>
      <c r="F825" s="191" t="s">
        <v>1225</v>
      </c>
      <c r="G825" s="38"/>
      <c r="H825" s="38"/>
      <c r="I825" s="192"/>
      <c r="J825" s="38"/>
      <c r="K825" s="38"/>
      <c r="L825" s="41"/>
      <c r="M825" s="193"/>
      <c r="N825" s="194"/>
      <c r="O825" s="66"/>
      <c r="P825" s="66"/>
      <c r="Q825" s="66"/>
      <c r="R825" s="66"/>
      <c r="S825" s="66"/>
      <c r="T825" s="67"/>
      <c r="U825" s="36"/>
      <c r="V825" s="36"/>
      <c r="W825" s="36"/>
      <c r="X825" s="36"/>
      <c r="Y825" s="36"/>
      <c r="Z825" s="36"/>
      <c r="AA825" s="36"/>
      <c r="AB825" s="36"/>
      <c r="AC825" s="36"/>
      <c r="AD825" s="36"/>
      <c r="AE825" s="36"/>
      <c r="AT825" s="19" t="s">
        <v>266</v>
      </c>
      <c r="AU825" s="19" t="s">
        <v>86</v>
      </c>
    </row>
    <row r="826" spans="1:65" s="2" customFormat="1" ht="16.5" customHeight="1">
      <c r="A826" s="36"/>
      <c r="B826" s="37"/>
      <c r="C826" s="177" t="s">
        <v>1227</v>
      </c>
      <c r="D826" s="177" t="s">
        <v>261</v>
      </c>
      <c r="E826" s="178" t="s">
        <v>1228</v>
      </c>
      <c r="F826" s="179" t="s">
        <v>1229</v>
      </c>
      <c r="G826" s="180" t="s">
        <v>152</v>
      </c>
      <c r="H826" s="181">
        <v>27</v>
      </c>
      <c r="I826" s="182"/>
      <c r="J826" s="183">
        <f>ROUND(I826*H826,2)</f>
        <v>0</v>
      </c>
      <c r="K826" s="179" t="s">
        <v>19</v>
      </c>
      <c r="L826" s="41"/>
      <c r="M826" s="184" t="s">
        <v>19</v>
      </c>
      <c r="N826" s="185" t="s">
        <v>47</v>
      </c>
      <c r="O826" s="66"/>
      <c r="P826" s="186">
        <f>O826*H826</f>
        <v>0</v>
      </c>
      <c r="Q826" s="186">
        <v>0</v>
      </c>
      <c r="R826" s="186">
        <f>Q826*H826</f>
        <v>0</v>
      </c>
      <c r="S826" s="186">
        <v>0</v>
      </c>
      <c r="T826" s="187">
        <f>S826*H826</f>
        <v>0</v>
      </c>
      <c r="U826" s="36"/>
      <c r="V826" s="36"/>
      <c r="W826" s="36"/>
      <c r="X826" s="36"/>
      <c r="Y826" s="36"/>
      <c r="Z826" s="36"/>
      <c r="AA826" s="36"/>
      <c r="AB826" s="36"/>
      <c r="AC826" s="36"/>
      <c r="AD826" s="36"/>
      <c r="AE826" s="36"/>
      <c r="AR826" s="188" t="s">
        <v>137</v>
      </c>
      <c r="AT826" s="188" t="s">
        <v>261</v>
      </c>
      <c r="AU826" s="188" t="s">
        <v>86</v>
      </c>
      <c r="AY826" s="19" t="s">
        <v>259</v>
      </c>
      <c r="BE826" s="189">
        <f>IF(N826="základní",J826,0)</f>
        <v>0</v>
      </c>
      <c r="BF826" s="189">
        <f>IF(N826="snížená",J826,0)</f>
        <v>0</v>
      </c>
      <c r="BG826" s="189">
        <f>IF(N826="zákl. přenesená",J826,0)</f>
        <v>0</v>
      </c>
      <c r="BH826" s="189">
        <f>IF(N826="sníž. přenesená",J826,0)</f>
        <v>0</v>
      </c>
      <c r="BI826" s="189">
        <f>IF(N826="nulová",J826,0)</f>
        <v>0</v>
      </c>
      <c r="BJ826" s="19" t="s">
        <v>84</v>
      </c>
      <c r="BK826" s="189">
        <f>ROUND(I826*H826,2)</f>
        <v>0</v>
      </c>
      <c r="BL826" s="19" t="s">
        <v>137</v>
      </c>
      <c r="BM826" s="188" t="s">
        <v>1230</v>
      </c>
    </row>
    <row r="827" spans="1:47" s="2" customFormat="1" ht="29.25">
      <c r="A827" s="36"/>
      <c r="B827" s="37"/>
      <c r="C827" s="38"/>
      <c r="D827" s="190" t="s">
        <v>266</v>
      </c>
      <c r="E827" s="38"/>
      <c r="F827" s="191" t="s">
        <v>1231</v>
      </c>
      <c r="G827" s="38"/>
      <c r="H827" s="38"/>
      <c r="I827" s="192"/>
      <c r="J827" s="38"/>
      <c r="K827" s="38"/>
      <c r="L827" s="41"/>
      <c r="M827" s="193"/>
      <c r="N827" s="194"/>
      <c r="O827" s="66"/>
      <c r="P827" s="66"/>
      <c r="Q827" s="66"/>
      <c r="R827" s="66"/>
      <c r="S827" s="66"/>
      <c r="T827" s="67"/>
      <c r="U827" s="36"/>
      <c r="V827" s="36"/>
      <c r="W827" s="36"/>
      <c r="X827" s="36"/>
      <c r="Y827" s="36"/>
      <c r="Z827" s="36"/>
      <c r="AA827" s="36"/>
      <c r="AB827" s="36"/>
      <c r="AC827" s="36"/>
      <c r="AD827" s="36"/>
      <c r="AE827" s="36"/>
      <c r="AT827" s="19" t="s">
        <v>266</v>
      </c>
      <c r="AU827" s="19" t="s">
        <v>86</v>
      </c>
    </row>
    <row r="828" spans="1:65" s="2" customFormat="1" ht="16.5" customHeight="1">
      <c r="A828" s="36"/>
      <c r="B828" s="37"/>
      <c r="C828" s="241" t="s">
        <v>1232</v>
      </c>
      <c r="D828" s="241" t="s">
        <v>751</v>
      </c>
      <c r="E828" s="242" t="s">
        <v>1233</v>
      </c>
      <c r="F828" s="243" t="s">
        <v>1234</v>
      </c>
      <c r="G828" s="244" t="s">
        <v>114</v>
      </c>
      <c r="H828" s="245">
        <v>6</v>
      </c>
      <c r="I828" s="246"/>
      <c r="J828" s="247">
        <f>ROUND(I828*H828,2)</f>
        <v>0</v>
      </c>
      <c r="K828" s="243" t="s">
        <v>19</v>
      </c>
      <c r="L828" s="248"/>
      <c r="M828" s="249" t="s">
        <v>19</v>
      </c>
      <c r="N828" s="250" t="s">
        <v>47</v>
      </c>
      <c r="O828" s="66"/>
      <c r="P828" s="186">
        <f>O828*H828</f>
        <v>0</v>
      </c>
      <c r="Q828" s="186">
        <v>0.088</v>
      </c>
      <c r="R828" s="186">
        <f>Q828*H828</f>
        <v>0.528</v>
      </c>
      <c r="S828" s="186">
        <v>0</v>
      </c>
      <c r="T828" s="187">
        <f>S828*H828</f>
        <v>0</v>
      </c>
      <c r="U828" s="36"/>
      <c r="V828" s="36"/>
      <c r="W828" s="36"/>
      <c r="X828" s="36"/>
      <c r="Y828" s="36"/>
      <c r="Z828" s="36"/>
      <c r="AA828" s="36"/>
      <c r="AB828" s="36"/>
      <c r="AC828" s="36"/>
      <c r="AD828" s="36"/>
      <c r="AE828" s="36"/>
      <c r="AR828" s="188" t="s">
        <v>126</v>
      </c>
      <c r="AT828" s="188" t="s">
        <v>751</v>
      </c>
      <c r="AU828" s="188" t="s">
        <v>86</v>
      </c>
      <c r="AY828" s="19" t="s">
        <v>259</v>
      </c>
      <c r="BE828" s="189">
        <f>IF(N828="základní",J828,0)</f>
        <v>0</v>
      </c>
      <c r="BF828" s="189">
        <f>IF(N828="snížená",J828,0)</f>
        <v>0</v>
      </c>
      <c r="BG828" s="189">
        <f>IF(N828="zákl. přenesená",J828,0)</f>
        <v>0</v>
      </c>
      <c r="BH828" s="189">
        <f>IF(N828="sníž. přenesená",J828,0)</f>
        <v>0</v>
      </c>
      <c r="BI828" s="189">
        <f>IF(N828="nulová",J828,0)</f>
        <v>0</v>
      </c>
      <c r="BJ828" s="19" t="s">
        <v>84</v>
      </c>
      <c r="BK828" s="189">
        <f>ROUND(I828*H828,2)</f>
        <v>0</v>
      </c>
      <c r="BL828" s="19" t="s">
        <v>137</v>
      </c>
      <c r="BM828" s="188" t="s">
        <v>1235</v>
      </c>
    </row>
    <row r="829" spans="1:47" s="2" customFormat="1" ht="11.25">
      <c r="A829" s="36"/>
      <c r="B829" s="37"/>
      <c r="C829" s="38"/>
      <c r="D829" s="190" t="s">
        <v>266</v>
      </c>
      <c r="E829" s="38"/>
      <c r="F829" s="191" t="s">
        <v>1234</v>
      </c>
      <c r="G829" s="38"/>
      <c r="H829" s="38"/>
      <c r="I829" s="192"/>
      <c r="J829" s="38"/>
      <c r="K829" s="38"/>
      <c r="L829" s="41"/>
      <c r="M829" s="193"/>
      <c r="N829" s="194"/>
      <c r="O829" s="66"/>
      <c r="P829" s="66"/>
      <c r="Q829" s="66"/>
      <c r="R829" s="66"/>
      <c r="S829" s="66"/>
      <c r="T829" s="67"/>
      <c r="U829" s="36"/>
      <c r="V829" s="36"/>
      <c r="W829" s="36"/>
      <c r="X829" s="36"/>
      <c r="Y829" s="36"/>
      <c r="Z829" s="36"/>
      <c r="AA829" s="36"/>
      <c r="AB829" s="36"/>
      <c r="AC829" s="36"/>
      <c r="AD829" s="36"/>
      <c r="AE829" s="36"/>
      <c r="AT829" s="19" t="s">
        <v>266</v>
      </c>
      <c r="AU829" s="19" t="s">
        <v>86</v>
      </c>
    </row>
    <row r="830" spans="1:47" s="2" customFormat="1" ht="19.5">
      <c r="A830" s="36"/>
      <c r="B830" s="37"/>
      <c r="C830" s="38"/>
      <c r="D830" s="190" t="s">
        <v>342</v>
      </c>
      <c r="E830" s="38"/>
      <c r="F830" s="197" t="s">
        <v>1236</v>
      </c>
      <c r="G830" s="38"/>
      <c r="H830" s="38"/>
      <c r="I830" s="192"/>
      <c r="J830" s="38"/>
      <c r="K830" s="38"/>
      <c r="L830" s="41"/>
      <c r="M830" s="193"/>
      <c r="N830" s="194"/>
      <c r="O830" s="66"/>
      <c r="P830" s="66"/>
      <c r="Q830" s="66"/>
      <c r="R830" s="66"/>
      <c r="S830" s="66"/>
      <c r="T830" s="67"/>
      <c r="U830" s="36"/>
      <c r="V830" s="36"/>
      <c r="W830" s="36"/>
      <c r="X830" s="36"/>
      <c r="Y830" s="36"/>
      <c r="Z830" s="36"/>
      <c r="AA830" s="36"/>
      <c r="AB830" s="36"/>
      <c r="AC830" s="36"/>
      <c r="AD830" s="36"/>
      <c r="AE830" s="36"/>
      <c r="AT830" s="19" t="s">
        <v>342</v>
      </c>
      <c r="AU830" s="19" t="s">
        <v>86</v>
      </c>
    </row>
    <row r="831" spans="2:63" s="12" customFormat="1" ht="22.9" customHeight="1">
      <c r="B831" s="161"/>
      <c r="C831" s="162"/>
      <c r="D831" s="163" t="s">
        <v>75</v>
      </c>
      <c r="E831" s="175" t="s">
        <v>1237</v>
      </c>
      <c r="F831" s="175" t="s">
        <v>1238</v>
      </c>
      <c r="G831" s="162"/>
      <c r="H831" s="162"/>
      <c r="I831" s="165"/>
      <c r="J831" s="176">
        <f>BK831</f>
        <v>0</v>
      </c>
      <c r="K831" s="162"/>
      <c r="L831" s="167"/>
      <c r="M831" s="168"/>
      <c r="N831" s="169"/>
      <c r="O831" s="169"/>
      <c r="P831" s="170">
        <f>SUM(P832:P907)</f>
        <v>0</v>
      </c>
      <c r="Q831" s="169"/>
      <c r="R831" s="170">
        <f>SUM(R832:R907)</f>
        <v>0</v>
      </c>
      <c r="S831" s="169"/>
      <c r="T831" s="171">
        <f>SUM(T832:T907)</f>
        <v>0</v>
      </c>
      <c r="AR831" s="172" t="s">
        <v>84</v>
      </c>
      <c r="AT831" s="173" t="s">
        <v>75</v>
      </c>
      <c r="AU831" s="173" t="s">
        <v>84</v>
      </c>
      <c r="AY831" s="172" t="s">
        <v>259</v>
      </c>
      <c r="BK831" s="174">
        <f>SUM(BK832:BK907)</f>
        <v>0</v>
      </c>
    </row>
    <row r="832" spans="1:65" s="2" customFormat="1" ht="21.75" customHeight="1">
      <c r="A832" s="36"/>
      <c r="B832" s="37"/>
      <c r="C832" s="177" t="s">
        <v>1239</v>
      </c>
      <c r="D832" s="177" t="s">
        <v>261</v>
      </c>
      <c r="E832" s="178" t="s">
        <v>1240</v>
      </c>
      <c r="F832" s="179" t="s">
        <v>1241</v>
      </c>
      <c r="G832" s="180" t="s">
        <v>107</v>
      </c>
      <c r="H832" s="181">
        <v>0.208</v>
      </c>
      <c r="I832" s="182"/>
      <c r="J832" s="183">
        <f>ROUND(I832*H832,2)</f>
        <v>0</v>
      </c>
      <c r="K832" s="179" t="s">
        <v>264</v>
      </c>
      <c r="L832" s="41"/>
      <c r="M832" s="184" t="s">
        <v>19</v>
      </c>
      <c r="N832" s="185" t="s">
        <v>47</v>
      </c>
      <c r="O832" s="66"/>
      <c r="P832" s="186">
        <f>O832*H832</f>
        <v>0</v>
      </c>
      <c r="Q832" s="186">
        <v>0</v>
      </c>
      <c r="R832" s="186">
        <f>Q832*H832</f>
        <v>0</v>
      </c>
      <c r="S832" s="186">
        <v>0</v>
      </c>
      <c r="T832" s="187">
        <f>S832*H832</f>
        <v>0</v>
      </c>
      <c r="U832" s="36"/>
      <c r="V832" s="36"/>
      <c r="W832" s="36"/>
      <c r="X832" s="36"/>
      <c r="Y832" s="36"/>
      <c r="Z832" s="36"/>
      <c r="AA832" s="36"/>
      <c r="AB832" s="36"/>
      <c r="AC832" s="36"/>
      <c r="AD832" s="36"/>
      <c r="AE832" s="36"/>
      <c r="AR832" s="188" t="s">
        <v>137</v>
      </c>
      <c r="AT832" s="188" t="s">
        <v>261</v>
      </c>
      <c r="AU832" s="188" t="s">
        <v>86</v>
      </c>
      <c r="AY832" s="19" t="s">
        <v>259</v>
      </c>
      <c r="BE832" s="189">
        <f>IF(N832="základní",J832,0)</f>
        <v>0</v>
      </c>
      <c r="BF832" s="189">
        <f>IF(N832="snížená",J832,0)</f>
        <v>0</v>
      </c>
      <c r="BG832" s="189">
        <f>IF(N832="zákl. přenesená",J832,0)</f>
        <v>0</v>
      </c>
      <c r="BH832" s="189">
        <f>IF(N832="sníž. přenesená",J832,0)</f>
        <v>0</v>
      </c>
      <c r="BI832" s="189">
        <f>IF(N832="nulová",J832,0)</f>
        <v>0</v>
      </c>
      <c r="BJ832" s="19" t="s">
        <v>84</v>
      </c>
      <c r="BK832" s="189">
        <f>ROUND(I832*H832,2)</f>
        <v>0</v>
      </c>
      <c r="BL832" s="19" t="s">
        <v>137</v>
      </c>
      <c r="BM832" s="188" t="s">
        <v>1242</v>
      </c>
    </row>
    <row r="833" spans="1:47" s="2" customFormat="1" ht="11.25">
      <c r="A833" s="36"/>
      <c r="B833" s="37"/>
      <c r="C833" s="38"/>
      <c r="D833" s="190" t="s">
        <v>266</v>
      </c>
      <c r="E833" s="38"/>
      <c r="F833" s="191" t="s">
        <v>1243</v>
      </c>
      <c r="G833" s="38"/>
      <c r="H833" s="38"/>
      <c r="I833" s="192"/>
      <c r="J833" s="38"/>
      <c r="K833" s="38"/>
      <c r="L833" s="41"/>
      <c r="M833" s="193"/>
      <c r="N833" s="194"/>
      <c r="O833" s="66"/>
      <c r="P833" s="66"/>
      <c r="Q833" s="66"/>
      <c r="R833" s="66"/>
      <c r="S833" s="66"/>
      <c r="T833" s="67"/>
      <c r="U833" s="36"/>
      <c r="V833" s="36"/>
      <c r="W833" s="36"/>
      <c r="X833" s="36"/>
      <c r="Y833" s="36"/>
      <c r="Z833" s="36"/>
      <c r="AA833" s="36"/>
      <c r="AB833" s="36"/>
      <c r="AC833" s="36"/>
      <c r="AD833" s="36"/>
      <c r="AE833" s="36"/>
      <c r="AT833" s="19" t="s">
        <v>266</v>
      </c>
      <c r="AU833" s="19" t="s">
        <v>86</v>
      </c>
    </row>
    <row r="834" spans="1:47" s="2" customFormat="1" ht="11.25">
      <c r="A834" s="36"/>
      <c r="B834" s="37"/>
      <c r="C834" s="38"/>
      <c r="D834" s="195" t="s">
        <v>268</v>
      </c>
      <c r="E834" s="38"/>
      <c r="F834" s="196" t="s">
        <v>1244</v>
      </c>
      <c r="G834" s="38"/>
      <c r="H834" s="38"/>
      <c r="I834" s="192"/>
      <c r="J834" s="38"/>
      <c r="K834" s="38"/>
      <c r="L834" s="41"/>
      <c r="M834" s="193"/>
      <c r="N834" s="194"/>
      <c r="O834" s="66"/>
      <c r="P834" s="66"/>
      <c r="Q834" s="66"/>
      <c r="R834" s="66"/>
      <c r="S834" s="66"/>
      <c r="T834" s="67"/>
      <c r="U834" s="36"/>
      <c r="V834" s="36"/>
      <c r="W834" s="36"/>
      <c r="X834" s="36"/>
      <c r="Y834" s="36"/>
      <c r="Z834" s="36"/>
      <c r="AA834" s="36"/>
      <c r="AB834" s="36"/>
      <c r="AC834" s="36"/>
      <c r="AD834" s="36"/>
      <c r="AE834" s="36"/>
      <c r="AT834" s="19" t="s">
        <v>268</v>
      </c>
      <c r="AU834" s="19" t="s">
        <v>86</v>
      </c>
    </row>
    <row r="835" spans="1:47" s="2" customFormat="1" ht="58.5">
      <c r="A835" s="36"/>
      <c r="B835" s="37"/>
      <c r="C835" s="38"/>
      <c r="D835" s="190" t="s">
        <v>270</v>
      </c>
      <c r="E835" s="38"/>
      <c r="F835" s="197" t="s">
        <v>1245</v>
      </c>
      <c r="G835" s="38"/>
      <c r="H835" s="38"/>
      <c r="I835" s="192"/>
      <c r="J835" s="38"/>
      <c r="K835" s="38"/>
      <c r="L835" s="41"/>
      <c r="M835" s="193"/>
      <c r="N835" s="194"/>
      <c r="O835" s="66"/>
      <c r="P835" s="66"/>
      <c r="Q835" s="66"/>
      <c r="R835" s="66"/>
      <c r="S835" s="66"/>
      <c r="T835" s="67"/>
      <c r="U835" s="36"/>
      <c r="V835" s="36"/>
      <c r="W835" s="36"/>
      <c r="X835" s="36"/>
      <c r="Y835" s="36"/>
      <c r="Z835" s="36"/>
      <c r="AA835" s="36"/>
      <c r="AB835" s="36"/>
      <c r="AC835" s="36"/>
      <c r="AD835" s="36"/>
      <c r="AE835" s="36"/>
      <c r="AT835" s="19" t="s">
        <v>270</v>
      </c>
      <c r="AU835" s="19" t="s">
        <v>86</v>
      </c>
    </row>
    <row r="836" spans="2:51" s="14" customFormat="1" ht="11.25">
      <c r="B836" s="208"/>
      <c r="C836" s="209"/>
      <c r="D836" s="190" t="s">
        <v>272</v>
      </c>
      <c r="E836" s="210" t="s">
        <v>19</v>
      </c>
      <c r="F836" s="211" t="s">
        <v>1246</v>
      </c>
      <c r="G836" s="209"/>
      <c r="H836" s="212">
        <v>0.208</v>
      </c>
      <c r="I836" s="213"/>
      <c r="J836" s="209"/>
      <c r="K836" s="209"/>
      <c r="L836" s="214"/>
      <c r="M836" s="215"/>
      <c r="N836" s="216"/>
      <c r="O836" s="216"/>
      <c r="P836" s="216"/>
      <c r="Q836" s="216"/>
      <c r="R836" s="216"/>
      <c r="S836" s="216"/>
      <c r="T836" s="217"/>
      <c r="AT836" s="218" t="s">
        <v>272</v>
      </c>
      <c r="AU836" s="218" t="s">
        <v>86</v>
      </c>
      <c r="AV836" s="14" t="s">
        <v>86</v>
      </c>
      <c r="AW836" s="14" t="s">
        <v>37</v>
      </c>
      <c r="AX836" s="14" t="s">
        <v>84</v>
      </c>
      <c r="AY836" s="218" t="s">
        <v>259</v>
      </c>
    </row>
    <row r="837" spans="1:65" s="2" customFormat="1" ht="24.2" customHeight="1">
      <c r="A837" s="36"/>
      <c r="B837" s="37"/>
      <c r="C837" s="177" t="s">
        <v>1247</v>
      </c>
      <c r="D837" s="177" t="s">
        <v>261</v>
      </c>
      <c r="E837" s="178" t="s">
        <v>1248</v>
      </c>
      <c r="F837" s="179" t="s">
        <v>1249</v>
      </c>
      <c r="G837" s="180" t="s">
        <v>107</v>
      </c>
      <c r="H837" s="181">
        <v>4.854</v>
      </c>
      <c r="I837" s="182"/>
      <c r="J837" s="183">
        <f>ROUND(I837*H837,2)</f>
        <v>0</v>
      </c>
      <c r="K837" s="179" t="s">
        <v>264</v>
      </c>
      <c r="L837" s="41"/>
      <c r="M837" s="184" t="s">
        <v>19</v>
      </c>
      <c r="N837" s="185" t="s">
        <v>47</v>
      </c>
      <c r="O837" s="66"/>
      <c r="P837" s="186">
        <f>O837*H837</f>
        <v>0</v>
      </c>
      <c r="Q837" s="186">
        <v>0</v>
      </c>
      <c r="R837" s="186">
        <f>Q837*H837</f>
        <v>0</v>
      </c>
      <c r="S837" s="186">
        <v>0</v>
      </c>
      <c r="T837" s="187">
        <f>S837*H837</f>
        <v>0</v>
      </c>
      <c r="U837" s="36"/>
      <c r="V837" s="36"/>
      <c r="W837" s="36"/>
      <c r="X837" s="36"/>
      <c r="Y837" s="36"/>
      <c r="Z837" s="36"/>
      <c r="AA837" s="36"/>
      <c r="AB837" s="36"/>
      <c r="AC837" s="36"/>
      <c r="AD837" s="36"/>
      <c r="AE837" s="36"/>
      <c r="AR837" s="188" t="s">
        <v>137</v>
      </c>
      <c r="AT837" s="188" t="s">
        <v>261</v>
      </c>
      <c r="AU837" s="188" t="s">
        <v>86</v>
      </c>
      <c r="AY837" s="19" t="s">
        <v>259</v>
      </c>
      <c r="BE837" s="189">
        <f>IF(N837="základní",J837,0)</f>
        <v>0</v>
      </c>
      <c r="BF837" s="189">
        <f>IF(N837="snížená",J837,0)</f>
        <v>0</v>
      </c>
      <c r="BG837" s="189">
        <f>IF(N837="zákl. přenesená",J837,0)</f>
        <v>0</v>
      </c>
      <c r="BH837" s="189">
        <f>IF(N837="sníž. přenesená",J837,0)</f>
        <v>0</v>
      </c>
      <c r="BI837" s="189">
        <f>IF(N837="nulová",J837,0)</f>
        <v>0</v>
      </c>
      <c r="BJ837" s="19" t="s">
        <v>84</v>
      </c>
      <c r="BK837" s="189">
        <f>ROUND(I837*H837,2)</f>
        <v>0</v>
      </c>
      <c r="BL837" s="19" t="s">
        <v>137</v>
      </c>
      <c r="BM837" s="188" t="s">
        <v>1250</v>
      </c>
    </row>
    <row r="838" spans="1:47" s="2" customFormat="1" ht="19.5">
      <c r="A838" s="36"/>
      <c r="B838" s="37"/>
      <c r="C838" s="38"/>
      <c r="D838" s="190" t="s">
        <v>266</v>
      </c>
      <c r="E838" s="38"/>
      <c r="F838" s="191" t="s">
        <v>1251</v>
      </c>
      <c r="G838" s="38"/>
      <c r="H838" s="38"/>
      <c r="I838" s="192"/>
      <c r="J838" s="38"/>
      <c r="K838" s="38"/>
      <c r="L838" s="41"/>
      <c r="M838" s="193"/>
      <c r="N838" s="194"/>
      <c r="O838" s="66"/>
      <c r="P838" s="66"/>
      <c r="Q838" s="66"/>
      <c r="R838" s="66"/>
      <c r="S838" s="66"/>
      <c r="T838" s="67"/>
      <c r="U838" s="36"/>
      <c r="V838" s="36"/>
      <c r="W838" s="36"/>
      <c r="X838" s="36"/>
      <c r="Y838" s="36"/>
      <c r="Z838" s="36"/>
      <c r="AA838" s="36"/>
      <c r="AB838" s="36"/>
      <c r="AC838" s="36"/>
      <c r="AD838" s="36"/>
      <c r="AE838" s="36"/>
      <c r="AT838" s="19" t="s">
        <v>266</v>
      </c>
      <c r="AU838" s="19" t="s">
        <v>86</v>
      </c>
    </row>
    <row r="839" spans="1:47" s="2" customFormat="1" ht="11.25">
      <c r="A839" s="36"/>
      <c r="B839" s="37"/>
      <c r="C839" s="38"/>
      <c r="D839" s="195" t="s">
        <v>268</v>
      </c>
      <c r="E839" s="38"/>
      <c r="F839" s="196" t="s">
        <v>1252</v>
      </c>
      <c r="G839" s="38"/>
      <c r="H839" s="38"/>
      <c r="I839" s="192"/>
      <c r="J839" s="38"/>
      <c r="K839" s="38"/>
      <c r="L839" s="41"/>
      <c r="M839" s="193"/>
      <c r="N839" s="194"/>
      <c r="O839" s="66"/>
      <c r="P839" s="66"/>
      <c r="Q839" s="66"/>
      <c r="R839" s="66"/>
      <c r="S839" s="66"/>
      <c r="T839" s="67"/>
      <c r="U839" s="36"/>
      <c r="V839" s="36"/>
      <c r="W839" s="36"/>
      <c r="X839" s="36"/>
      <c r="Y839" s="36"/>
      <c r="Z839" s="36"/>
      <c r="AA839" s="36"/>
      <c r="AB839" s="36"/>
      <c r="AC839" s="36"/>
      <c r="AD839" s="36"/>
      <c r="AE839" s="36"/>
      <c r="AT839" s="19" t="s">
        <v>268</v>
      </c>
      <c r="AU839" s="19" t="s">
        <v>86</v>
      </c>
    </row>
    <row r="840" spans="1:47" s="2" customFormat="1" ht="39">
      <c r="A840" s="36"/>
      <c r="B840" s="37"/>
      <c r="C840" s="38"/>
      <c r="D840" s="190" t="s">
        <v>270</v>
      </c>
      <c r="E840" s="38"/>
      <c r="F840" s="197" t="s">
        <v>776</v>
      </c>
      <c r="G840" s="38"/>
      <c r="H840" s="38"/>
      <c r="I840" s="192"/>
      <c r="J840" s="38"/>
      <c r="K840" s="38"/>
      <c r="L840" s="41"/>
      <c r="M840" s="193"/>
      <c r="N840" s="194"/>
      <c r="O840" s="66"/>
      <c r="P840" s="66"/>
      <c r="Q840" s="66"/>
      <c r="R840" s="66"/>
      <c r="S840" s="66"/>
      <c r="T840" s="67"/>
      <c r="U840" s="36"/>
      <c r="V840" s="36"/>
      <c r="W840" s="36"/>
      <c r="X840" s="36"/>
      <c r="Y840" s="36"/>
      <c r="Z840" s="36"/>
      <c r="AA840" s="36"/>
      <c r="AB840" s="36"/>
      <c r="AC840" s="36"/>
      <c r="AD840" s="36"/>
      <c r="AE840" s="36"/>
      <c r="AT840" s="19" t="s">
        <v>270</v>
      </c>
      <c r="AU840" s="19" t="s">
        <v>86</v>
      </c>
    </row>
    <row r="841" spans="2:51" s="14" customFormat="1" ht="11.25">
      <c r="B841" s="208"/>
      <c r="C841" s="209"/>
      <c r="D841" s="190" t="s">
        <v>272</v>
      </c>
      <c r="E841" s="210" t="s">
        <v>19</v>
      </c>
      <c r="F841" s="211" t="s">
        <v>1253</v>
      </c>
      <c r="G841" s="209"/>
      <c r="H841" s="212">
        <v>4.12</v>
      </c>
      <c r="I841" s="213"/>
      <c r="J841" s="209"/>
      <c r="K841" s="209"/>
      <c r="L841" s="214"/>
      <c r="M841" s="215"/>
      <c r="N841" s="216"/>
      <c r="O841" s="216"/>
      <c r="P841" s="216"/>
      <c r="Q841" s="216"/>
      <c r="R841" s="216"/>
      <c r="S841" s="216"/>
      <c r="T841" s="217"/>
      <c r="AT841" s="218" t="s">
        <v>272</v>
      </c>
      <c r="AU841" s="218" t="s">
        <v>86</v>
      </c>
      <c r="AV841" s="14" t="s">
        <v>86</v>
      </c>
      <c r="AW841" s="14" t="s">
        <v>37</v>
      </c>
      <c r="AX841" s="14" t="s">
        <v>76</v>
      </c>
      <c r="AY841" s="218" t="s">
        <v>259</v>
      </c>
    </row>
    <row r="842" spans="2:51" s="14" customFormat="1" ht="11.25">
      <c r="B842" s="208"/>
      <c r="C842" s="209"/>
      <c r="D842" s="190" t="s">
        <v>272</v>
      </c>
      <c r="E842" s="210" t="s">
        <v>19</v>
      </c>
      <c r="F842" s="211" t="s">
        <v>1254</v>
      </c>
      <c r="G842" s="209"/>
      <c r="H842" s="212">
        <v>0.734</v>
      </c>
      <c r="I842" s="213"/>
      <c r="J842" s="209"/>
      <c r="K842" s="209"/>
      <c r="L842" s="214"/>
      <c r="M842" s="215"/>
      <c r="N842" s="216"/>
      <c r="O842" s="216"/>
      <c r="P842" s="216"/>
      <c r="Q842" s="216"/>
      <c r="R842" s="216"/>
      <c r="S842" s="216"/>
      <c r="T842" s="217"/>
      <c r="AT842" s="218" t="s">
        <v>272</v>
      </c>
      <c r="AU842" s="218" t="s">
        <v>86</v>
      </c>
      <c r="AV842" s="14" t="s">
        <v>86</v>
      </c>
      <c r="AW842" s="14" t="s">
        <v>37</v>
      </c>
      <c r="AX842" s="14" t="s">
        <v>76</v>
      </c>
      <c r="AY842" s="218" t="s">
        <v>259</v>
      </c>
    </row>
    <row r="843" spans="2:51" s="15" customFormat="1" ht="11.25">
      <c r="B843" s="219"/>
      <c r="C843" s="220"/>
      <c r="D843" s="190" t="s">
        <v>272</v>
      </c>
      <c r="E843" s="221" t="s">
        <v>19</v>
      </c>
      <c r="F843" s="222" t="s">
        <v>353</v>
      </c>
      <c r="G843" s="220"/>
      <c r="H843" s="223">
        <v>4.854</v>
      </c>
      <c r="I843" s="224"/>
      <c r="J843" s="220"/>
      <c r="K843" s="220"/>
      <c r="L843" s="225"/>
      <c r="M843" s="226"/>
      <c r="N843" s="227"/>
      <c r="O843" s="227"/>
      <c r="P843" s="227"/>
      <c r="Q843" s="227"/>
      <c r="R843" s="227"/>
      <c r="S843" s="227"/>
      <c r="T843" s="228"/>
      <c r="AT843" s="229" t="s">
        <v>272</v>
      </c>
      <c r="AU843" s="229" t="s">
        <v>86</v>
      </c>
      <c r="AV843" s="15" t="s">
        <v>137</v>
      </c>
      <c r="AW843" s="15" t="s">
        <v>37</v>
      </c>
      <c r="AX843" s="15" t="s">
        <v>84</v>
      </c>
      <c r="AY843" s="229" t="s">
        <v>259</v>
      </c>
    </row>
    <row r="844" spans="1:65" s="2" customFormat="1" ht="24.2" customHeight="1">
      <c r="A844" s="36"/>
      <c r="B844" s="37"/>
      <c r="C844" s="177" t="s">
        <v>1255</v>
      </c>
      <c r="D844" s="177" t="s">
        <v>261</v>
      </c>
      <c r="E844" s="178" t="s">
        <v>1256</v>
      </c>
      <c r="F844" s="179" t="s">
        <v>1257</v>
      </c>
      <c r="G844" s="180" t="s">
        <v>107</v>
      </c>
      <c r="H844" s="181">
        <v>69.219</v>
      </c>
      <c r="I844" s="182"/>
      <c r="J844" s="183">
        <f>ROUND(I844*H844,2)</f>
        <v>0</v>
      </c>
      <c r="K844" s="179" t="s">
        <v>264</v>
      </c>
      <c r="L844" s="41"/>
      <c r="M844" s="184" t="s">
        <v>19</v>
      </c>
      <c r="N844" s="185" t="s">
        <v>47</v>
      </c>
      <c r="O844" s="66"/>
      <c r="P844" s="186">
        <f>O844*H844</f>
        <v>0</v>
      </c>
      <c r="Q844" s="186">
        <v>0</v>
      </c>
      <c r="R844" s="186">
        <f>Q844*H844</f>
        <v>0</v>
      </c>
      <c r="S844" s="186">
        <v>0</v>
      </c>
      <c r="T844" s="187">
        <f>S844*H844</f>
        <v>0</v>
      </c>
      <c r="U844" s="36"/>
      <c r="V844" s="36"/>
      <c r="W844" s="36"/>
      <c r="X844" s="36"/>
      <c r="Y844" s="36"/>
      <c r="Z844" s="36"/>
      <c r="AA844" s="36"/>
      <c r="AB844" s="36"/>
      <c r="AC844" s="36"/>
      <c r="AD844" s="36"/>
      <c r="AE844" s="36"/>
      <c r="AR844" s="188" t="s">
        <v>137</v>
      </c>
      <c r="AT844" s="188" t="s">
        <v>261</v>
      </c>
      <c r="AU844" s="188" t="s">
        <v>86</v>
      </c>
      <c r="AY844" s="19" t="s">
        <v>259</v>
      </c>
      <c r="BE844" s="189">
        <f>IF(N844="základní",J844,0)</f>
        <v>0</v>
      </c>
      <c r="BF844" s="189">
        <f>IF(N844="snížená",J844,0)</f>
        <v>0</v>
      </c>
      <c r="BG844" s="189">
        <f>IF(N844="zákl. přenesená",J844,0)</f>
        <v>0</v>
      </c>
      <c r="BH844" s="189">
        <f>IF(N844="sníž. přenesená",J844,0)</f>
        <v>0</v>
      </c>
      <c r="BI844" s="189">
        <f>IF(N844="nulová",J844,0)</f>
        <v>0</v>
      </c>
      <c r="BJ844" s="19" t="s">
        <v>84</v>
      </c>
      <c r="BK844" s="189">
        <f>ROUND(I844*H844,2)</f>
        <v>0</v>
      </c>
      <c r="BL844" s="19" t="s">
        <v>137</v>
      </c>
      <c r="BM844" s="188" t="s">
        <v>1258</v>
      </c>
    </row>
    <row r="845" spans="1:47" s="2" customFormat="1" ht="19.5">
      <c r="A845" s="36"/>
      <c r="B845" s="37"/>
      <c r="C845" s="38"/>
      <c r="D845" s="190" t="s">
        <v>266</v>
      </c>
      <c r="E845" s="38"/>
      <c r="F845" s="191" t="s">
        <v>1259</v>
      </c>
      <c r="G845" s="38"/>
      <c r="H845" s="38"/>
      <c r="I845" s="192"/>
      <c r="J845" s="38"/>
      <c r="K845" s="38"/>
      <c r="L845" s="41"/>
      <c r="M845" s="193"/>
      <c r="N845" s="194"/>
      <c r="O845" s="66"/>
      <c r="P845" s="66"/>
      <c r="Q845" s="66"/>
      <c r="R845" s="66"/>
      <c r="S845" s="66"/>
      <c r="T845" s="67"/>
      <c r="U845" s="36"/>
      <c r="V845" s="36"/>
      <c r="W845" s="36"/>
      <c r="X845" s="36"/>
      <c r="Y845" s="36"/>
      <c r="Z845" s="36"/>
      <c r="AA845" s="36"/>
      <c r="AB845" s="36"/>
      <c r="AC845" s="36"/>
      <c r="AD845" s="36"/>
      <c r="AE845" s="36"/>
      <c r="AT845" s="19" t="s">
        <v>266</v>
      </c>
      <c r="AU845" s="19" t="s">
        <v>86</v>
      </c>
    </row>
    <row r="846" spans="1:47" s="2" customFormat="1" ht="11.25">
      <c r="A846" s="36"/>
      <c r="B846" s="37"/>
      <c r="C846" s="38"/>
      <c r="D846" s="195" t="s">
        <v>268</v>
      </c>
      <c r="E846" s="38"/>
      <c r="F846" s="196" t="s">
        <v>1260</v>
      </c>
      <c r="G846" s="38"/>
      <c r="H846" s="38"/>
      <c r="I846" s="192"/>
      <c r="J846" s="38"/>
      <c r="K846" s="38"/>
      <c r="L846" s="41"/>
      <c r="M846" s="193"/>
      <c r="N846" s="194"/>
      <c r="O846" s="66"/>
      <c r="P846" s="66"/>
      <c r="Q846" s="66"/>
      <c r="R846" s="66"/>
      <c r="S846" s="66"/>
      <c r="T846" s="67"/>
      <c r="U846" s="36"/>
      <c r="V846" s="36"/>
      <c r="W846" s="36"/>
      <c r="X846" s="36"/>
      <c r="Y846" s="36"/>
      <c r="Z846" s="36"/>
      <c r="AA846" s="36"/>
      <c r="AB846" s="36"/>
      <c r="AC846" s="36"/>
      <c r="AD846" s="36"/>
      <c r="AE846" s="36"/>
      <c r="AT846" s="19" t="s">
        <v>268</v>
      </c>
      <c r="AU846" s="19" t="s">
        <v>86</v>
      </c>
    </row>
    <row r="847" spans="1:47" s="2" customFormat="1" ht="39">
      <c r="A847" s="36"/>
      <c r="B847" s="37"/>
      <c r="C847" s="38"/>
      <c r="D847" s="190" t="s">
        <v>270</v>
      </c>
      <c r="E847" s="38"/>
      <c r="F847" s="197" t="s">
        <v>776</v>
      </c>
      <c r="G847" s="38"/>
      <c r="H847" s="38"/>
      <c r="I847" s="192"/>
      <c r="J847" s="38"/>
      <c r="K847" s="38"/>
      <c r="L847" s="41"/>
      <c r="M847" s="193"/>
      <c r="N847" s="194"/>
      <c r="O847" s="66"/>
      <c r="P847" s="66"/>
      <c r="Q847" s="66"/>
      <c r="R847" s="66"/>
      <c r="S847" s="66"/>
      <c r="T847" s="67"/>
      <c r="U847" s="36"/>
      <c r="V847" s="36"/>
      <c r="W847" s="36"/>
      <c r="X847" s="36"/>
      <c r="Y847" s="36"/>
      <c r="Z847" s="36"/>
      <c r="AA847" s="36"/>
      <c r="AB847" s="36"/>
      <c r="AC847" s="36"/>
      <c r="AD847" s="36"/>
      <c r="AE847" s="36"/>
      <c r="AT847" s="19" t="s">
        <v>270</v>
      </c>
      <c r="AU847" s="19" t="s">
        <v>86</v>
      </c>
    </row>
    <row r="848" spans="2:51" s="14" customFormat="1" ht="11.25">
      <c r="B848" s="208"/>
      <c r="C848" s="209"/>
      <c r="D848" s="190" t="s">
        <v>272</v>
      </c>
      <c r="E848" s="210" t="s">
        <v>19</v>
      </c>
      <c r="F848" s="211" t="s">
        <v>1261</v>
      </c>
      <c r="G848" s="209"/>
      <c r="H848" s="212">
        <v>1.496</v>
      </c>
      <c r="I848" s="213"/>
      <c r="J848" s="209"/>
      <c r="K848" s="209"/>
      <c r="L848" s="214"/>
      <c r="M848" s="215"/>
      <c r="N848" s="216"/>
      <c r="O848" s="216"/>
      <c r="P848" s="216"/>
      <c r="Q848" s="216"/>
      <c r="R848" s="216"/>
      <c r="S848" s="216"/>
      <c r="T848" s="217"/>
      <c r="AT848" s="218" t="s">
        <v>272</v>
      </c>
      <c r="AU848" s="218" t="s">
        <v>86</v>
      </c>
      <c r="AV848" s="14" t="s">
        <v>86</v>
      </c>
      <c r="AW848" s="14" t="s">
        <v>37</v>
      </c>
      <c r="AX848" s="14" t="s">
        <v>76</v>
      </c>
      <c r="AY848" s="218" t="s">
        <v>259</v>
      </c>
    </row>
    <row r="849" spans="2:51" s="14" customFormat="1" ht="11.25">
      <c r="B849" s="208"/>
      <c r="C849" s="209"/>
      <c r="D849" s="190" t="s">
        <v>272</v>
      </c>
      <c r="E849" s="210" t="s">
        <v>19</v>
      </c>
      <c r="F849" s="211" t="s">
        <v>1262</v>
      </c>
      <c r="G849" s="209"/>
      <c r="H849" s="212">
        <v>67.723</v>
      </c>
      <c r="I849" s="213"/>
      <c r="J849" s="209"/>
      <c r="K849" s="209"/>
      <c r="L849" s="214"/>
      <c r="M849" s="215"/>
      <c r="N849" s="216"/>
      <c r="O849" s="216"/>
      <c r="P849" s="216"/>
      <c r="Q849" s="216"/>
      <c r="R849" s="216"/>
      <c r="S849" s="216"/>
      <c r="T849" s="217"/>
      <c r="AT849" s="218" t="s">
        <v>272</v>
      </c>
      <c r="AU849" s="218" t="s">
        <v>86</v>
      </c>
      <c r="AV849" s="14" t="s">
        <v>86</v>
      </c>
      <c r="AW849" s="14" t="s">
        <v>37</v>
      </c>
      <c r="AX849" s="14" t="s">
        <v>76</v>
      </c>
      <c r="AY849" s="218" t="s">
        <v>259</v>
      </c>
    </row>
    <row r="850" spans="2:51" s="15" customFormat="1" ht="11.25">
      <c r="B850" s="219"/>
      <c r="C850" s="220"/>
      <c r="D850" s="190" t="s">
        <v>272</v>
      </c>
      <c r="E850" s="221" t="s">
        <v>19</v>
      </c>
      <c r="F850" s="222" t="s">
        <v>353</v>
      </c>
      <c r="G850" s="220"/>
      <c r="H850" s="223">
        <v>69.219</v>
      </c>
      <c r="I850" s="224"/>
      <c r="J850" s="220"/>
      <c r="K850" s="220"/>
      <c r="L850" s="225"/>
      <c r="M850" s="226"/>
      <c r="N850" s="227"/>
      <c r="O850" s="227"/>
      <c r="P850" s="227"/>
      <c r="Q850" s="227"/>
      <c r="R850" s="227"/>
      <c r="S850" s="227"/>
      <c r="T850" s="228"/>
      <c r="AT850" s="229" t="s">
        <v>272</v>
      </c>
      <c r="AU850" s="229" t="s">
        <v>86</v>
      </c>
      <c r="AV850" s="15" t="s">
        <v>137</v>
      </c>
      <c r="AW850" s="15" t="s">
        <v>37</v>
      </c>
      <c r="AX850" s="15" t="s">
        <v>84</v>
      </c>
      <c r="AY850" s="229" t="s">
        <v>259</v>
      </c>
    </row>
    <row r="851" spans="1:65" s="2" customFormat="1" ht="24.2" customHeight="1">
      <c r="A851" s="36"/>
      <c r="B851" s="37"/>
      <c r="C851" s="177" t="s">
        <v>1263</v>
      </c>
      <c r="D851" s="177" t="s">
        <v>261</v>
      </c>
      <c r="E851" s="178" t="s">
        <v>1264</v>
      </c>
      <c r="F851" s="179" t="s">
        <v>774</v>
      </c>
      <c r="G851" s="180" t="s">
        <v>107</v>
      </c>
      <c r="H851" s="181">
        <v>63.273</v>
      </c>
      <c r="I851" s="182"/>
      <c r="J851" s="183">
        <f>ROUND(I851*H851,2)</f>
        <v>0</v>
      </c>
      <c r="K851" s="179" t="s">
        <v>264</v>
      </c>
      <c r="L851" s="41"/>
      <c r="M851" s="184" t="s">
        <v>19</v>
      </c>
      <c r="N851" s="185" t="s">
        <v>47</v>
      </c>
      <c r="O851" s="66"/>
      <c r="P851" s="186">
        <f>O851*H851</f>
        <v>0</v>
      </c>
      <c r="Q851" s="186">
        <v>0</v>
      </c>
      <c r="R851" s="186">
        <f>Q851*H851</f>
        <v>0</v>
      </c>
      <c r="S851" s="186">
        <v>0</v>
      </c>
      <c r="T851" s="187">
        <f>S851*H851</f>
        <v>0</v>
      </c>
      <c r="U851" s="36"/>
      <c r="V851" s="36"/>
      <c r="W851" s="36"/>
      <c r="X851" s="36"/>
      <c r="Y851" s="36"/>
      <c r="Z851" s="36"/>
      <c r="AA851" s="36"/>
      <c r="AB851" s="36"/>
      <c r="AC851" s="36"/>
      <c r="AD851" s="36"/>
      <c r="AE851" s="36"/>
      <c r="AR851" s="188" t="s">
        <v>137</v>
      </c>
      <c r="AT851" s="188" t="s">
        <v>261</v>
      </c>
      <c r="AU851" s="188" t="s">
        <v>86</v>
      </c>
      <c r="AY851" s="19" t="s">
        <v>259</v>
      </c>
      <c r="BE851" s="189">
        <f>IF(N851="základní",J851,0)</f>
        <v>0</v>
      </c>
      <c r="BF851" s="189">
        <f>IF(N851="snížená",J851,0)</f>
        <v>0</v>
      </c>
      <c r="BG851" s="189">
        <f>IF(N851="zákl. přenesená",J851,0)</f>
        <v>0</v>
      </c>
      <c r="BH851" s="189">
        <f>IF(N851="sníž. přenesená",J851,0)</f>
        <v>0</v>
      </c>
      <c r="BI851" s="189">
        <f>IF(N851="nulová",J851,0)</f>
        <v>0</v>
      </c>
      <c r="BJ851" s="19" t="s">
        <v>84</v>
      </c>
      <c r="BK851" s="189">
        <f>ROUND(I851*H851,2)</f>
        <v>0</v>
      </c>
      <c r="BL851" s="19" t="s">
        <v>137</v>
      </c>
      <c r="BM851" s="188" t="s">
        <v>1265</v>
      </c>
    </row>
    <row r="852" spans="1:47" s="2" customFormat="1" ht="19.5">
      <c r="A852" s="36"/>
      <c r="B852" s="37"/>
      <c r="C852" s="38"/>
      <c r="D852" s="190" t="s">
        <v>266</v>
      </c>
      <c r="E852" s="38"/>
      <c r="F852" s="191" t="s">
        <v>774</v>
      </c>
      <c r="G852" s="38"/>
      <c r="H852" s="38"/>
      <c r="I852" s="192"/>
      <c r="J852" s="38"/>
      <c r="K852" s="38"/>
      <c r="L852" s="41"/>
      <c r="M852" s="193"/>
      <c r="N852" s="194"/>
      <c r="O852" s="66"/>
      <c r="P852" s="66"/>
      <c r="Q852" s="66"/>
      <c r="R852" s="66"/>
      <c r="S852" s="66"/>
      <c r="T852" s="67"/>
      <c r="U852" s="36"/>
      <c r="V852" s="36"/>
      <c r="W852" s="36"/>
      <c r="X852" s="36"/>
      <c r="Y852" s="36"/>
      <c r="Z852" s="36"/>
      <c r="AA852" s="36"/>
      <c r="AB852" s="36"/>
      <c r="AC852" s="36"/>
      <c r="AD852" s="36"/>
      <c r="AE852" s="36"/>
      <c r="AT852" s="19" t="s">
        <v>266</v>
      </c>
      <c r="AU852" s="19" t="s">
        <v>86</v>
      </c>
    </row>
    <row r="853" spans="1:47" s="2" customFormat="1" ht="11.25">
      <c r="A853" s="36"/>
      <c r="B853" s="37"/>
      <c r="C853" s="38"/>
      <c r="D853" s="195" t="s">
        <v>268</v>
      </c>
      <c r="E853" s="38"/>
      <c r="F853" s="196" t="s">
        <v>1266</v>
      </c>
      <c r="G853" s="38"/>
      <c r="H853" s="38"/>
      <c r="I853" s="192"/>
      <c r="J853" s="38"/>
      <c r="K853" s="38"/>
      <c r="L853" s="41"/>
      <c r="M853" s="193"/>
      <c r="N853" s="194"/>
      <c r="O853" s="66"/>
      <c r="P853" s="66"/>
      <c r="Q853" s="66"/>
      <c r="R853" s="66"/>
      <c r="S853" s="66"/>
      <c r="T853" s="67"/>
      <c r="U853" s="36"/>
      <c r="V853" s="36"/>
      <c r="W853" s="36"/>
      <c r="X853" s="36"/>
      <c r="Y853" s="36"/>
      <c r="Z853" s="36"/>
      <c r="AA853" s="36"/>
      <c r="AB853" s="36"/>
      <c r="AC853" s="36"/>
      <c r="AD853" s="36"/>
      <c r="AE853" s="36"/>
      <c r="AT853" s="19" t="s">
        <v>268</v>
      </c>
      <c r="AU853" s="19" t="s">
        <v>86</v>
      </c>
    </row>
    <row r="854" spans="1:47" s="2" customFormat="1" ht="39">
      <c r="A854" s="36"/>
      <c r="B854" s="37"/>
      <c r="C854" s="38"/>
      <c r="D854" s="190" t="s">
        <v>270</v>
      </c>
      <c r="E854" s="38"/>
      <c r="F854" s="197" t="s">
        <v>776</v>
      </c>
      <c r="G854" s="38"/>
      <c r="H854" s="38"/>
      <c r="I854" s="192"/>
      <c r="J854" s="38"/>
      <c r="K854" s="38"/>
      <c r="L854" s="41"/>
      <c r="M854" s="193"/>
      <c r="N854" s="194"/>
      <c r="O854" s="66"/>
      <c r="P854" s="66"/>
      <c r="Q854" s="66"/>
      <c r="R854" s="66"/>
      <c r="S854" s="66"/>
      <c r="T854" s="67"/>
      <c r="U854" s="36"/>
      <c r="V854" s="36"/>
      <c r="W854" s="36"/>
      <c r="X854" s="36"/>
      <c r="Y854" s="36"/>
      <c r="Z854" s="36"/>
      <c r="AA854" s="36"/>
      <c r="AB854" s="36"/>
      <c r="AC854" s="36"/>
      <c r="AD854" s="36"/>
      <c r="AE854" s="36"/>
      <c r="AT854" s="19" t="s">
        <v>270</v>
      </c>
      <c r="AU854" s="19" t="s">
        <v>86</v>
      </c>
    </row>
    <row r="855" spans="2:51" s="14" customFormat="1" ht="11.25">
      <c r="B855" s="208"/>
      <c r="C855" s="209"/>
      <c r="D855" s="190" t="s">
        <v>272</v>
      </c>
      <c r="E855" s="210" t="s">
        <v>19</v>
      </c>
      <c r="F855" s="211" t="s">
        <v>1267</v>
      </c>
      <c r="G855" s="209"/>
      <c r="H855" s="212">
        <v>63.273</v>
      </c>
      <c r="I855" s="213"/>
      <c r="J855" s="209"/>
      <c r="K855" s="209"/>
      <c r="L855" s="214"/>
      <c r="M855" s="215"/>
      <c r="N855" s="216"/>
      <c r="O855" s="216"/>
      <c r="P855" s="216"/>
      <c r="Q855" s="216"/>
      <c r="R855" s="216"/>
      <c r="S855" s="216"/>
      <c r="T855" s="217"/>
      <c r="AT855" s="218" t="s">
        <v>272</v>
      </c>
      <c r="AU855" s="218" t="s">
        <v>86</v>
      </c>
      <c r="AV855" s="14" t="s">
        <v>86</v>
      </c>
      <c r="AW855" s="14" t="s">
        <v>37</v>
      </c>
      <c r="AX855" s="14" t="s">
        <v>76</v>
      </c>
      <c r="AY855" s="218" t="s">
        <v>259</v>
      </c>
    </row>
    <row r="856" spans="2:51" s="15" customFormat="1" ht="11.25">
      <c r="B856" s="219"/>
      <c r="C856" s="220"/>
      <c r="D856" s="190" t="s">
        <v>272</v>
      </c>
      <c r="E856" s="221" t="s">
        <v>19</v>
      </c>
      <c r="F856" s="222" t="s">
        <v>353</v>
      </c>
      <c r="G856" s="220"/>
      <c r="H856" s="223">
        <v>63.273</v>
      </c>
      <c r="I856" s="224"/>
      <c r="J856" s="220"/>
      <c r="K856" s="220"/>
      <c r="L856" s="225"/>
      <c r="M856" s="226"/>
      <c r="N856" s="227"/>
      <c r="O856" s="227"/>
      <c r="P856" s="227"/>
      <c r="Q856" s="227"/>
      <c r="R856" s="227"/>
      <c r="S856" s="227"/>
      <c r="T856" s="228"/>
      <c r="AT856" s="229" t="s">
        <v>272</v>
      </c>
      <c r="AU856" s="229" t="s">
        <v>86</v>
      </c>
      <c r="AV856" s="15" t="s">
        <v>137</v>
      </c>
      <c r="AW856" s="15" t="s">
        <v>37</v>
      </c>
      <c r="AX856" s="15" t="s">
        <v>84</v>
      </c>
      <c r="AY856" s="229" t="s">
        <v>259</v>
      </c>
    </row>
    <row r="857" spans="1:65" s="2" customFormat="1" ht="24.2" customHeight="1">
      <c r="A857" s="36"/>
      <c r="B857" s="37"/>
      <c r="C857" s="177" t="s">
        <v>1268</v>
      </c>
      <c r="D857" s="177" t="s">
        <v>261</v>
      </c>
      <c r="E857" s="178" t="s">
        <v>1269</v>
      </c>
      <c r="F857" s="179" t="s">
        <v>774</v>
      </c>
      <c r="G857" s="180" t="s">
        <v>107</v>
      </c>
      <c r="H857" s="181">
        <v>85.26</v>
      </c>
      <c r="I857" s="182"/>
      <c r="J857" s="183">
        <f>ROUND(I857*H857,2)</f>
        <v>0</v>
      </c>
      <c r="K857" s="179" t="s">
        <v>264</v>
      </c>
      <c r="L857" s="41"/>
      <c r="M857" s="184" t="s">
        <v>19</v>
      </c>
      <c r="N857" s="185" t="s">
        <v>47</v>
      </c>
      <c r="O857" s="66"/>
      <c r="P857" s="186">
        <f>O857*H857</f>
        <v>0</v>
      </c>
      <c r="Q857" s="186">
        <v>0</v>
      </c>
      <c r="R857" s="186">
        <f>Q857*H857</f>
        <v>0</v>
      </c>
      <c r="S857" s="186">
        <v>0</v>
      </c>
      <c r="T857" s="187">
        <f>S857*H857</f>
        <v>0</v>
      </c>
      <c r="U857" s="36"/>
      <c r="V857" s="36"/>
      <c r="W857" s="36"/>
      <c r="X857" s="36"/>
      <c r="Y857" s="36"/>
      <c r="Z857" s="36"/>
      <c r="AA857" s="36"/>
      <c r="AB857" s="36"/>
      <c r="AC857" s="36"/>
      <c r="AD857" s="36"/>
      <c r="AE857" s="36"/>
      <c r="AR857" s="188" t="s">
        <v>137</v>
      </c>
      <c r="AT857" s="188" t="s">
        <v>261</v>
      </c>
      <c r="AU857" s="188" t="s">
        <v>86</v>
      </c>
      <c r="AY857" s="19" t="s">
        <v>259</v>
      </c>
      <c r="BE857" s="189">
        <f>IF(N857="základní",J857,0)</f>
        <v>0</v>
      </c>
      <c r="BF857" s="189">
        <f>IF(N857="snížená",J857,0)</f>
        <v>0</v>
      </c>
      <c r="BG857" s="189">
        <f>IF(N857="zákl. přenesená",J857,0)</f>
        <v>0</v>
      </c>
      <c r="BH857" s="189">
        <f>IF(N857="sníž. přenesená",J857,0)</f>
        <v>0</v>
      </c>
      <c r="BI857" s="189">
        <f>IF(N857="nulová",J857,0)</f>
        <v>0</v>
      </c>
      <c r="BJ857" s="19" t="s">
        <v>84</v>
      </c>
      <c r="BK857" s="189">
        <f>ROUND(I857*H857,2)</f>
        <v>0</v>
      </c>
      <c r="BL857" s="19" t="s">
        <v>137</v>
      </c>
      <c r="BM857" s="188" t="s">
        <v>1270</v>
      </c>
    </row>
    <row r="858" spans="1:47" s="2" customFormat="1" ht="19.5">
      <c r="A858" s="36"/>
      <c r="B858" s="37"/>
      <c r="C858" s="38"/>
      <c r="D858" s="190" t="s">
        <v>266</v>
      </c>
      <c r="E858" s="38"/>
      <c r="F858" s="191" t="s">
        <v>774</v>
      </c>
      <c r="G858" s="38"/>
      <c r="H858" s="38"/>
      <c r="I858" s="192"/>
      <c r="J858" s="38"/>
      <c r="K858" s="38"/>
      <c r="L858" s="41"/>
      <c r="M858" s="193"/>
      <c r="N858" s="194"/>
      <c r="O858" s="66"/>
      <c r="P858" s="66"/>
      <c r="Q858" s="66"/>
      <c r="R858" s="66"/>
      <c r="S858" s="66"/>
      <c r="T858" s="67"/>
      <c r="U858" s="36"/>
      <c r="V858" s="36"/>
      <c r="W858" s="36"/>
      <c r="X858" s="36"/>
      <c r="Y858" s="36"/>
      <c r="Z858" s="36"/>
      <c r="AA858" s="36"/>
      <c r="AB858" s="36"/>
      <c r="AC858" s="36"/>
      <c r="AD858" s="36"/>
      <c r="AE858" s="36"/>
      <c r="AT858" s="19" t="s">
        <v>266</v>
      </c>
      <c r="AU858" s="19" t="s">
        <v>86</v>
      </c>
    </row>
    <row r="859" spans="1:47" s="2" customFormat="1" ht="11.25">
      <c r="A859" s="36"/>
      <c r="B859" s="37"/>
      <c r="C859" s="38"/>
      <c r="D859" s="195" t="s">
        <v>268</v>
      </c>
      <c r="E859" s="38"/>
      <c r="F859" s="196" t="s">
        <v>1271</v>
      </c>
      <c r="G859" s="38"/>
      <c r="H859" s="38"/>
      <c r="I859" s="192"/>
      <c r="J859" s="38"/>
      <c r="K859" s="38"/>
      <c r="L859" s="41"/>
      <c r="M859" s="193"/>
      <c r="N859" s="194"/>
      <c r="O859" s="66"/>
      <c r="P859" s="66"/>
      <c r="Q859" s="66"/>
      <c r="R859" s="66"/>
      <c r="S859" s="66"/>
      <c r="T859" s="67"/>
      <c r="U859" s="36"/>
      <c r="V859" s="36"/>
      <c r="W859" s="36"/>
      <c r="X859" s="36"/>
      <c r="Y859" s="36"/>
      <c r="Z859" s="36"/>
      <c r="AA859" s="36"/>
      <c r="AB859" s="36"/>
      <c r="AC859" s="36"/>
      <c r="AD859" s="36"/>
      <c r="AE859" s="36"/>
      <c r="AT859" s="19" t="s">
        <v>268</v>
      </c>
      <c r="AU859" s="19" t="s">
        <v>86</v>
      </c>
    </row>
    <row r="860" spans="1:47" s="2" customFormat="1" ht="39">
      <c r="A860" s="36"/>
      <c r="B860" s="37"/>
      <c r="C860" s="38"/>
      <c r="D860" s="190" t="s">
        <v>270</v>
      </c>
      <c r="E860" s="38"/>
      <c r="F860" s="197" t="s">
        <v>776</v>
      </c>
      <c r="G860" s="38"/>
      <c r="H860" s="38"/>
      <c r="I860" s="192"/>
      <c r="J860" s="38"/>
      <c r="K860" s="38"/>
      <c r="L860" s="41"/>
      <c r="M860" s="193"/>
      <c r="N860" s="194"/>
      <c r="O860" s="66"/>
      <c r="P860" s="66"/>
      <c r="Q860" s="66"/>
      <c r="R860" s="66"/>
      <c r="S860" s="66"/>
      <c r="T860" s="67"/>
      <c r="U860" s="36"/>
      <c r="V860" s="36"/>
      <c r="W860" s="36"/>
      <c r="X860" s="36"/>
      <c r="Y860" s="36"/>
      <c r="Z860" s="36"/>
      <c r="AA860" s="36"/>
      <c r="AB860" s="36"/>
      <c r="AC860" s="36"/>
      <c r="AD860" s="36"/>
      <c r="AE860" s="36"/>
      <c r="AT860" s="19" t="s">
        <v>270</v>
      </c>
      <c r="AU860" s="19" t="s">
        <v>86</v>
      </c>
    </row>
    <row r="861" spans="2:51" s="14" customFormat="1" ht="11.25">
      <c r="B861" s="208"/>
      <c r="C861" s="209"/>
      <c r="D861" s="190" t="s">
        <v>272</v>
      </c>
      <c r="E861" s="210" t="s">
        <v>19</v>
      </c>
      <c r="F861" s="211" t="s">
        <v>1272</v>
      </c>
      <c r="G861" s="209"/>
      <c r="H861" s="212">
        <v>85.26</v>
      </c>
      <c r="I861" s="213"/>
      <c r="J861" s="209"/>
      <c r="K861" s="209"/>
      <c r="L861" s="214"/>
      <c r="M861" s="215"/>
      <c r="N861" s="216"/>
      <c r="O861" s="216"/>
      <c r="P861" s="216"/>
      <c r="Q861" s="216"/>
      <c r="R861" s="216"/>
      <c r="S861" s="216"/>
      <c r="T861" s="217"/>
      <c r="AT861" s="218" t="s">
        <v>272</v>
      </c>
      <c r="AU861" s="218" t="s">
        <v>86</v>
      </c>
      <c r="AV861" s="14" t="s">
        <v>86</v>
      </c>
      <c r="AW861" s="14" t="s">
        <v>37</v>
      </c>
      <c r="AX861" s="14" t="s">
        <v>84</v>
      </c>
      <c r="AY861" s="218" t="s">
        <v>259</v>
      </c>
    </row>
    <row r="862" spans="1:65" s="2" customFormat="1" ht="16.5" customHeight="1">
      <c r="A862" s="36"/>
      <c r="B862" s="37"/>
      <c r="C862" s="177" t="s">
        <v>1273</v>
      </c>
      <c r="D862" s="177" t="s">
        <v>261</v>
      </c>
      <c r="E862" s="178" t="s">
        <v>1274</v>
      </c>
      <c r="F862" s="179" t="s">
        <v>1275</v>
      </c>
      <c r="G862" s="180" t="s">
        <v>107</v>
      </c>
      <c r="H862" s="181">
        <v>225.601</v>
      </c>
      <c r="I862" s="182"/>
      <c r="J862" s="183">
        <f>ROUND(I862*H862,2)</f>
        <v>0</v>
      </c>
      <c r="K862" s="179" t="s">
        <v>264</v>
      </c>
      <c r="L862" s="41"/>
      <c r="M862" s="184" t="s">
        <v>19</v>
      </c>
      <c r="N862" s="185" t="s">
        <v>47</v>
      </c>
      <c r="O862" s="66"/>
      <c r="P862" s="186">
        <f>O862*H862</f>
        <v>0</v>
      </c>
      <c r="Q862" s="186">
        <v>0</v>
      </c>
      <c r="R862" s="186">
        <f>Q862*H862</f>
        <v>0</v>
      </c>
      <c r="S862" s="186">
        <v>0</v>
      </c>
      <c r="T862" s="187">
        <f>S862*H862</f>
        <v>0</v>
      </c>
      <c r="U862" s="36"/>
      <c r="V862" s="36"/>
      <c r="W862" s="36"/>
      <c r="X862" s="36"/>
      <c r="Y862" s="36"/>
      <c r="Z862" s="36"/>
      <c r="AA862" s="36"/>
      <c r="AB862" s="36"/>
      <c r="AC862" s="36"/>
      <c r="AD862" s="36"/>
      <c r="AE862" s="36"/>
      <c r="AR862" s="188" t="s">
        <v>137</v>
      </c>
      <c r="AT862" s="188" t="s">
        <v>261</v>
      </c>
      <c r="AU862" s="188" t="s">
        <v>86</v>
      </c>
      <c r="AY862" s="19" t="s">
        <v>259</v>
      </c>
      <c r="BE862" s="189">
        <f>IF(N862="základní",J862,0)</f>
        <v>0</v>
      </c>
      <c r="BF862" s="189">
        <f>IF(N862="snížená",J862,0)</f>
        <v>0</v>
      </c>
      <c r="BG862" s="189">
        <f>IF(N862="zákl. přenesená",J862,0)</f>
        <v>0</v>
      </c>
      <c r="BH862" s="189">
        <f>IF(N862="sníž. přenesená",J862,0)</f>
        <v>0</v>
      </c>
      <c r="BI862" s="189">
        <f>IF(N862="nulová",J862,0)</f>
        <v>0</v>
      </c>
      <c r="BJ862" s="19" t="s">
        <v>84</v>
      </c>
      <c r="BK862" s="189">
        <f>ROUND(I862*H862,2)</f>
        <v>0</v>
      </c>
      <c r="BL862" s="19" t="s">
        <v>137</v>
      </c>
      <c r="BM862" s="188" t="s">
        <v>1276</v>
      </c>
    </row>
    <row r="863" spans="1:47" s="2" customFormat="1" ht="11.25">
      <c r="A863" s="36"/>
      <c r="B863" s="37"/>
      <c r="C863" s="38"/>
      <c r="D863" s="190" t="s">
        <v>266</v>
      </c>
      <c r="E863" s="38"/>
      <c r="F863" s="191" t="s">
        <v>1277</v>
      </c>
      <c r="G863" s="38"/>
      <c r="H863" s="38"/>
      <c r="I863" s="192"/>
      <c r="J863" s="38"/>
      <c r="K863" s="38"/>
      <c r="L863" s="41"/>
      <c r="M863" s="193"/>
      <c r="N863" s="194"/>
      <c r="O863" s="66"/>
      <c r="P863" s="66"/>
      <c r="Q863" s="66"/>
      <c r="R863" s="66"/>
      <c r="S863" s="66"/>
      <c r="T863" s="67"/>
      <c r="U863" s="36"/>
      <c r="V863" s="36"/>
      <c r="W863" s="36"/>
      <c r="X863" s="36"/>
      <c r="Y863" s="36"/>
      <c r="Z863" s="36"/>
      <c r="AA863" s="36"/>
      <c r="AB863" s="36"/>
      <c r="AC863" s="36"/>
      <c r="AD863" s="36"/>
      <c r="AE863" s="36"/>
      <c r="AT863" s="19" t="s">
        <v>266</v>
      </c>
      <c r="AU863" s="19" t="s">
        <v>86</v>
      </c>
    </row>
    <row r="864" spans="1:47" s="2" customFormat="1" ht="11.25">
      <c r="A864" s="36"/>
      <c r="B864" s="37"/>
      <c r="C864" s="38"/>
      <c r="D864" s="195" t="s">
        <v>268</v>
      </c>
      <c r="E864" s="38"/>
      <c r="F864" s="196" t="s">
        <v>1278</v>
      </c>
      <c r="G864" s="38"/>
      <c r="H864" s="38"/>
      <c r="I864" s="192"/>
      <c r="J864" s="38"/>
      <c r="K864" s="38"/>
      <c r="L864" s="41"/>
      <c r="M864" s="193"/>
      <c r="N864" s="194"/>
      <c r="O864" s="66"/>
      <c r="P864" s="66"/>
      <c r="Q864" s="66"/>
      <c r="R864" s="66"/>
      <c r="S864" s="66"/>
      <c r="T864" s="67"/>
      <c r="U864" s="36"/>
      <c r="V864" s="36"/>
      <c r="W864" s="36"/>
      <c r="X864" s="36"/>
      <c r="Y864" s="36"/>
      <c r="Z864" s="36"/>
      <c r="AA864" s="36"/>
      <c r="AB864" s="36"/>
      <c r="AC864" s="36"/>
      <c r="AD864" s="36"/>
      <c r="AE864" s="36"/>
      <c r="AT864" s="19" t="s">
        <v>268</v>
      </c>
      <c r="AU864" s="19" t="s">
        <v>86</v>
      </c>
    </row>
    <row r="865" spans="1:47" s="2" customFormat="1" ht="175.5">
      <c r="A865" s="36"/>
      <c r="B865" s="37"/>
      <c r="C865" s="38"/>
      <c r="D865" s="190" t="s">
        <v>270</v>
      </c>
      <c r="E865" s="38"/>
      <c r="F865" s="197" t="s">
        <v>1279</v>
      </c>
      <c r="G865" s="38"/>
      <c r="H865" s="38"/>
      <c r="I865" s="192"/>
      <c r="J865" s="38"/>
      <c r="K865" s="38"/>
      <c r="L865" s="41"/>
      <c r="M865" s="193"/>
      <c r="N865" s="194"/>
      <c r="O865" s="66"/>
      <c r="P865" s="66"/>
      <c r="Q865" s="66"/>
      <c r="R865" s="66"/>
      <c r="S865" s="66"/>
      <c r="T865" s="67"/>
      <c r="U865" s="36"/>
      <c r="V865" s="36"/>
      <c r="W865" s="36"/>
      <c r="X865" s="36"/>
      <c r="Y865" s="36"/>
      <c r="Z865" s="36"/>
      <c r="AA865" s="36"/>
      <c r="AB865" s="36"/>
      <c r="AC865" s="36"/>
      <c r="AD865" s="36"/>
      <c r="AE865" s="36"/>
      <c r="AT865" s="19" t="s">
        <v>270</v>
      </c>
      <c r="AU865" s="19" t="s">
        <v>86</v>
      </c>
    </row>
    <row r="866" spans="2:51" s="14" customFormat="1" ht="11.25">
      <c r="B866" s="208"/>
      <c r="C866" s="209"/>
      <c r="D866" s="190" t="s">
        <v>272</v>
      </c>
      <c r="E866" s="210" t="s">
        <v>19</v>
      </c>
      <c r="F866" s="211" t="s">
        <v>1253</v>
      </c>
      <c r="G866" s="209"/>
      <c r="H866" s="212">
        <v>4.12</v>
      </c>
      <c r="I866" s="213"/>
      <c r="J866" s="209"/>
      <c r="K866" s="209"/>
      <c r="L866" s="214"/>
      <c r="M866" s="215"/>
      <c r="N866" s="216"/>
      <c r="O866" s="216"/>
      <c r="P866" s="216"/>
      <c r="Q866" s="216"/>
      <c r="R866" s="216"/>
      <c r="S866" s="216"/>
      <c r="T866" s="217"/>
      <c r="AT866" s="218" t="s">
        <v>272</v>
      </c>
      <c r="AU866" s="218" t="s">
        <v>86</v>
      </c>
      <c r="AV866" s="14" t="s">
        <v>86</v>
      </c>
      <c r="AW866" s="14" t="s">
        <v>37</v>
      </c>
      <c r="AX866" s="14" t="s">
        <v>76</v>
      </c>
      <c r="AY866" s="218" t="s">
        <v>259</v>
      </c>
    </row>
    <row r="867" spans="2:51" s="14" customFormat="1" ht="11.25">
      <c r="B867" s="208"/>
      <c r="C867" s="209"/>
      <c r="D867" s="190" t="s">
        <v>272</v>
      </c>
      <c r="E867" s="210" t="s">
        <v>19</v>
      </c>
      <c r="F867" s="211" t="s">
        <v>1261</v>
      </c>
      <c r="G867" s="209"/>
      <c r="H867" s="212">
        <v>1.496</v>
      </c>
      <c r="I867" s="213"/>
      <c r="J867" s="209"/>
      <c r="K867" s="209"/>
      <c r="L867" s="214"/>
      <c r="M867" s="215"/>
      <c r="N867" s="216"/>
      <c r="O867" s="216"/>
      <c r="P867" s="216"/>
      <c r="Q867" s="216"/>
      <c r="R867" s="216"/>
      <c r="S867" s="216"/>
      <c r="T867" s="217"/>
      <c r="AT867" s="218" t="s">
        <v>272</v>
      </c>
      <c r="AU867" s="218" t="s">
        <v>86</v>
      </c>
      <c r="AV867" s="14" t="s">
        <v>86</v>
      </c>
      <c r="AW867" s="14" t="s">
        <v>37</v>
      </c>
      <c r="AX867" s="14" t="s">
        <v>76</v>
      </c>
      <c r="AY867" s="218" t="s">
        <v>259</v>
      </c>
    </row>
    <row r="868" spans="2:51" s="14" customFormat="1" ht="11.25">
      <c r="B868" s="208"/>
      <c r="C868" s="209"/>
      <c r="D868" s="190" t="s">
        <v>272</v>
      </c>
      <c r="E868" s="210" t="s">
        <v>19</v>
      </c>
      <c r="F868" s="211" t="s">
        <v>1262</v>
      </c>
      <c r="G868" s="209"/>
      <c r="H868" s="212">
        <v>67.723</v>
      </c>
      <c r="I868" s="213"/>
      <c r="J868" s="209"/>
      <c r="K868" s="209"/>
      <c r="L868" s="214"/>
      <c r="M868" s="215"/>
      <c r="N868" s="216"/>
      <c r="O868" s="216"/>
      <c r="P868" s="216"/>
      <c r="Q868" s="216"/>
      <c r="R868" s="216"/>
      <c r="S868" s="216"/>
      <c r="T868" s="217"/>
      <c r="AT868" s="218" t="s">
        <v>272</v>
      </c>
      <c r="AU868" s="218" t="s">
        <v>86</v>
      </c>
      <c r="AV868" s="14" t="s">
        <v>86</v>
      </c>
      <c r="AW868" s="14" t="s">
        <v>37</v>
      </c>
      <c r="AX868" s="14" t="s">
        <v>76</v>
      </c>
      <c r="AY868" s="218" t="s">
        <v>259</v>
      </c>
    </row>
    <row r="869" spans="2:51" s="14" customFormat="1" ht="11.25">
      <c r="B869" s="208"/>
      <c r="C869" s="209"/>
      <c r="D869" s="190" t="s">
        <v>272</v>
      </c>
      <c r="E869" s="210" t="s">
        <v>19</v>
      </c>
      <c r="F869" s="211" t="s">
        <v>1254</v>
      </c>
      <c r="G869" s="209"/>
      <c r="H869" s="212">
        <v>0.734</v>
      </c>
      <c r="I869" s="213"/>
      <c r="J869" s="209"/>
      <c r="K869" s="209"/>
      <c r="L869" s="214"/>
      <c r="M869" s="215"/>
      <c r="N869" s="216"/>
      <c r="O869" s="216"/>
      <c r="P869" s="216"/>
      <c r="Q869" s="216"/>
      <c r="R869" s="216"/>
      <c r="S869" s="216"/>
      <c r="T869" s="217"/>
      <c r="AT869" s="218" t="s">
        <v>272</v>
      </c>
      <c r="AU869" s="218" t="s">
        <v>86</v>
      </c>
      <c r="AV869" s="14" t="s">
        <v>86</v>
      </c>
      <c r="AW869" s="14" t="s">
        <v>37</v>
      </c>
      <c r="AX869" s="14" t="s">
        <v>76</v>
      </c>
      <c r="AY869" s="218" t="s">
        <v>259</v>
      </c>
    </row>
    <row r="870" spans="2:51" s="14" customFormat="1" ht="11.25">
      <c r="B870" s="208"/>
      <c r="C870" s="209"/>
      <c r="D870" s="190" t="s">
        <v>272</v>
      </c>
      <c r="E870" s="210" t="s">
        <v>19</v>
      </c>
      <c r="F870" s="211" t="s">
        <v>1267</v>
      </c>
      <c r="G870" s="209"/>
      <c r="H870" s="212">
        <v>63.273</v>
      </c>
      <c r="I870" s="213"/>
      <c r="J870" s="209"/>
      <c r="K870" s="209"/>
      <c r="L870" s="214"/>
      <c r="M870" s="215"/>
      <c r="N870" s="216"/>
      <c r="O870" s="216"/>
      <c r="P870" s="216"/>
      <c r="Q870" s="216"/>
      <c r="R870" s="216"/>
      <c r="S870" s="216"/>
      <c r="T870" s="217"/>
      <c r="AT870" s="218" t="s">
        <v>272</v>
      </c>
      <c r="AU870" s="218" t="s">
        <v>86</v>
      </c>
      <c r="AV870" s="14" t="s">
        <v>86</v>
      </c>
      <c r="AW870" s="14" t="s">
        <v>37</v>
      </c>
      <c r="AX870" s="14" t="s">
        <v>76</v>
      </c>
      <c r="AY870" s="218" t="s">
        <v>259</v>
      </c>
    </row>
    <row r="871" spans="2:51" s="14" customFormat="1" ht="11.25">
      <c r="B871" s="208"/>
      <c r="C871" s="209"/>
      <c r="D871" s="190" t="s">
        <v>272</v>
      </c>
      <c r="E871" s="210" t="s">
        <v>19</v>
      </c>
      <c r="F871" s="211" t="s">
        <v>1280</v>
      </c>
      <c r="G871" s="209"/>
      <c r="H871" s="212">
        <v>0.042</v>
      </c>
      <c r="I871" s="213"/>
      <c r="J871" s="209"/>
      <c r="K871" s="209"/>
      <c r="L871" s="214"/>
      <c r="M871" s="215"/>
      <c r="N871" s="216"/>
      <c r="O871" s="216"/>
      <c r="P871" s="216"/>
      <c r="Q871" s="216"/>
      <c r="R871" s="216"/>
      <c r="S871" s="216"/>
      <c r="T871" s="217"/>
      <c r="AT871" s="218" t="s">
        <v>272</v>
      </c>
      <c r="AU871" s="218" t="s">
        <v>86</v>
      </c>
      <c r="AV871" s="14" t="s">
        <v>86</v>
      </c>
      <c r="AW871" s="14" t="s">
        <v>37</v>
      </c>
      <c r="AX871" s="14" t="s">
        <v>76</v>
      </c>
      <c r="AY871" s="218" t="s">
        <v>259</v>
      </c>
    </row>
    <row r="872" spans="2:51" s="14" customFormat="1" ht="11.25">
      <c r="B872" s="208"/>
      <c r="C872" s="209"/>
      <c r="D872" s="190" t="s">
        <v>272</v>
      </c>
      <c r="E872" s="210" t="s">
        <v>19</v>
      </c>
      <c r="F872" s="211" t="s">
        <v>1281</v>
      </c>
      <c r="G872" s="209"/>
      <c r="H872" s="212">
        <v>0.285</v>
      </c>
      <c r="I872" s="213"/>
      <c r="J872" s="209"/>
      <c r="K872" s="209"/>
      <c r="L872" s="214"/>
      <c r="M872" s="215"/>
      <c r="N872" s="216"/>
      <c r="O872" s="216"/>
      <c r="P872" s="216"/>
      <c r="Q872" s="216"/>
      <c r="R872" s="216"/>
      <c r="S872" s="216"/>
      <c r="T872" s="217"/>
      <c r="AT872" s="218" t="s">
        <v>272</v>
      </c>
      <c r="AU872" s="218" t="s">
        <v>86</v>
      </c>
      <c r="AV872" s="14" t="s">
        <v>86</v>
      </c>
      <c r="AW872" s="14" t="s">
        <v>37</v>
      </c>
      <c r="AX872" s="14" t="s">
        <v>76</v>
      </c>
      <c r="AY872" s="218" t="s">
        <v>259</v>
      </c>
    </row>
    <row r="873" spans="2:51" s="14" customFormat="1" ht="11.25">
      <c r="B873" s="208"/>
      <c r="C873" s="209"/>
      <c r="D873" s="190" t="s">
        <v>272</v>
      </c>
      <c r="E873" s="210" t="s">
        <v>19</v>
      </c>
      <c r="F873" s="211" t="s">
        <v>1282</v>
      </c>
      <c r="G873" s="209"/>
      <c r="H873" s="212">
        <v>0.21</v>
      </c>
      <c r="I873" s="213"/>
      <c r="J873" s="209"/>
      <c r="K873" s="209"/>
      <c r="L873" s="214"/>
      <c r="M873" s="215"/>
      <c r="N873" s="216"/>
      <c r="O873" s="216"/>
      <c r="P873" s="216"/>
      <c r="Q873" s="216"/>
      <c r="R873" s="216"/>
      <c r="S873" s="216"/>
      <c r="T873" s="217"/>
      <c r="AT873" s="218" t="s">
        <v>272</v>
      </c>
      <c r="AU873" s="218" t="s">
        <v>86</v>
      </c>
      <c r="AV873" s="14" t="s">
        <v>86</v>
      </c>
      <c r="AW873" s="14" t="s">
        <v>37</v>
      </c>
      <c r="AX873" s="14" t="s">
        <v>76</v>
      </c>
      <c r="AY873" s="218" t="s">
        <v>259</v>
      </c>
    </row>
    <row r="874" spans="2:51" s="14" customFormat="1" ht="11.25">
      <c r="B874" s="208"/>
      <c r="C874" s="209"/>
      <c r="D874" s="190" t="s">
        <v>272</v>
      </c>
      <c r="E874" s="210" t="s">
        <v>19</v>
      </c>
      <c r="F874" s="211" t="s">
        <v>1283</v>
      </c>
      <c r="G874" s="209"/>
      <c r="H874" s="212">
        <v>2.25</v>
      </c>
      <c r="I874" s="213"/>
      <c r="J874" s="209"/>
      <c r="K874" s="209"/>
      <c r="L874" s="214"/>
      <c r="M874" s="215"/>
      <c r="N874" s="216"/>
      <c r="O874" s="216"/>
      <c r="P874" s="216"/>
      <c r="Q874" s="216"/>
      <c r="R874" s="216"/>
      <c r="S874" s="216"/>
      <c r="T874" s="217"/>
      <c r="AT874" s="218" t="s">
        <v>272</v>
      </c>
      <c r="AU874" s="218" t="s">
        <v>86</v>
      </c>
      <c r="AV874" s="14" t="s">
        <v>86</v>
      </c>
      <c r="AW874" s="14" t="s">
        <v>37</v>
      </c>
      <c r="AX874" s="14" t="s">
        <v>76</v>
      </c>
      <c r="AY874" s="218" t="s">
        <v>259</v>
      </c>
    </row>
    <row r="875" spans="2:51" s="14" customFormat="1" ht="11.25">
      <c r="B875" s="208"/>
      <c r="C875" s="209"/>
      <c r="D875" s="190" t="s">
        <v>272</v>
      </c>
      <c r="E875" s="210" t="s">
        <v>19</v>
      </c>
      <c r="F875" s="211" t="s">
        <v>1284</v>
      </c>
      <c r="G875" s="209"/>
      <c r="H875" s="212">
        <v>85.26</v>
      </c>
      <c r="I875" s="213"/>
      <c r="J875" s="209"/>
      <c r="K875" s="209"/>
      <c r="L875" s="214"/>
      <c r="M875" s="215"/>
      <c r="N875" s="216"/>
      <c r="O875" s="216"/>
      <c r="P875" s="216"/>
      <c r="Q875" s="216"/>
      <c r="R875" s="216"/>
      <c r="S875" s="216"/>
      <c r="T875" s="217"/>
      <c r="AT875" s="218" t="s">
        <v>272</v>
      </c>
      <c r="AU875" s="218" t="s">
        <v>86</v>
      </c>
      <c r="AV875" s="14" t="s">
        <v>86</v>
      </c>
      <c r="AW875" s="14" t="s">
        <v>37</v>
      </c>
      <c r="AX875" s="14" t="s">
        <v>76</v>
      </c>
      <c r="AY875" s="218" t="s">
        <v>259</v>
      </c>
    </row>
    <row r="876" spans="2:51" s="14" customFormat="1" ht="11.25">
      <c r="B876" s="208"/>
      <c r="C876" s="209"/>
      <c r="D876" s="190" t="s">
        <v>272</v>
      </c>
      <c r="E876" s="210" t="s">
        <v>19</v>
      </c>
      <c r="F876" s="211" t="s">
        <v>1285</v>
      </c>
      <c r="G876" s="209"/>
      <c r="H876" s="212">
        <v>0.208</v>
      </c>
      <c r="I876" s="213"/>
      <c r="J876" s="209"/>
      <c r="K876" s="209"/>
      <c r="L876" s="214"/>
      <c r="M876" s="215"/>
      <c r="N876" s="216"/>
      <c r="O876" s="216"/>
      <c r="P876" s="216"/>
      <c r="Q876" s="216"/>
      <c r="R876" s="216"/>
      <c r="S876" s="216"/>
      <c r="T876" s="217"/>
      <c r="AT876" s="218" t="s">
        <v>272</v>
      </c>
      <c r="AU876" s="218" t="s">
        <v>86</v>
      </c>
      <c r="AV876" s="14" t="s">
        <v>86</v>
      </c>
      <c r="AW876" s="14" t="s">
        <v>37</v>
      </c>
      <c r="AX876" s="14" t="s">
        <v>76</v>
      </c>
      <c r="AY876" s="218" t="s">
        <v>259</v>
      </c>
    </row>
    <row r="877" spans="2:51" s="15" customFormat="1" ht="11.25">
      <c r="B877" s="219"/>
      <c r="C877" s="220"/>
      <c r="D877" s="190" t="s">
        <v>272</v>
      </c>
      <c r="E877" s="221" t="s">
        <v>19</v>
      </c>
      <c r="F877" s="222" t="s">
        <v>353</v>
      </c>
      <c r="G877" s="220"/>
      <c r="H877" s="223">
        <v>225.601</v>
      </c>
      <c r="I877" s="224"/>
      <c r="J877" s="220"/>
      <c r="K877" s="220"/>
      <c r="L877" s="225"/>
      <c r="M877" s="226"/>
      <c r="N877" s="227"/>
      <c r="O877" s="227"/>
      <c r="P877" s="227"/>
      <c r="Q877" s="227"/>
      <c r="R877" s="227"/>
      <c r="S877" s="227"/>
      <c r="T877" s="228"/>
      <c r="AT877" s="229" t="s">
        <v>272</v>
      </c>
      <c r="AU877" s="229" t="s">
        <v>86</v>
      </c>
      <c r="AV877" s="15" t="s">
        <v>137</v>
      </c>
      <c r="AW877" s="15" t="s">
        <v>37</v>
      </c>
      <c r="AX877" s="15" t="s">
        <v>84</v>
      </c>
      <c r="AY877" s="229" t="s">
        <v>259</v>
      </c>
    </row>
    <row r="878" spans="1:65" s="2" customFormat="1" ht="16.5" customHeight="1">
      <c r="A878" s="36"/>
      <c r="B878" s="37"/>
      <c r="C878" s="177" t="s">
        <v>1286</v>
      </c>
      <c r="D878" s="177" t="s">
        <v>261</v>
      </c>
      <c r="E878" s="178" t="s">
        <v>1287</v>
      </c>
      <c r="F878" s="179" t="s">
        <v>1288</v>
      </c>
      <c r="G878" s="180" t="s">
        <v>107</v>
      </c>
      <c r="H878" s="181">
        <v>4286.426</v>
      </c>
      <c r="I878" s="182"/>
      <c r="J878" s="183">
        <f>ROUND(I878*H878,2)</f>
        <v>0</v>
      </c>
      <c r="K878" s="179" t="s">
        <v>264</v>
      </c>
      <c r="L878" s="41"/>
      <c r="M878" s="184" t="s">
        <v>19</v>
      </c>
      <c r="N878" s="185" t="s">
        <v>47</v>
      </c>
      <c r="O878" s="66"/>
      <c r="P878" s="186">
        <f>O878*H878</f>
        <v>0</v>
      </c>
      <c r="Q878" s="186">
        <v>0</v>
      </c>
      <c r="R878" s="186">
        <f>Q878*H878</f>
        <v>0</v>
      </c>
      <c r="S878" s="186">
        <v>0</v>
      </c>
      <c r="T878" s="187">
        <f>S878*H878</f>
        <v>0</v>
      </c>
      <c r="U878" s="36"/>
      <c r="V878" s="36"/>
      <c r="W878" s="36"/>
      <c r="X878" s="36"/>
      <c r="Y878" s="36"/>
      <c r="Z878" s="36"/>
      <c r="AA878" s="36"/>
      <c r="AB878" s="36"/>
      <c r="AC878" s="36"/>
      <c r="AD878" s="36"/>
      <c r="AE878" s="36"/>
      <c r="AR878" s="188" t="s">
        <v>137</v>
      </c>
      <c r="AT878" s="188" t="s">
        <v>261</v>
      </c>
      <c r="AU878" s="188" t="s">
        <v>86</v>
      </c>
      <c r="AY878" s="19" t="s">
        <v>259</v>
      </c>
      <c r="BE878" s="189">
        <f>IF(N878="základní",J878,0)</f>
        <v>0</v>
      </c>
      <c r="BF878" s="189">
        <f>IF(N878="snížená",J878,0)</f>
        <v>0</v>
      </c>
      <c r="BG878" s="189">
        <f>IF(N878="zákl. přenesená",J878,0)</f>
        <v>0</v>
      </c>
      <c r="BH878" s="189">
        <f>IF(N878="sníž. přenesená",J878,0)</f>
        <v>0</v>
      </c>
      <c r="BI878" s="189">
        <f>IF(N878="nulová",J878,0)</f>
        <v>0</v>
      </c>
      <c r="BJ878" s="19" t="s">
        <v>84</v>
      </c>
      <c r="BK878" s="189">
        <f>ROUND(I878*H878,2)</f>
        <v>0</v>
      </c>
      <c r="BL878" s="19" t="s">
        <v>137</v>
      </c>
      <c r="BM878" s="188" t="s">
        <v>1289</v>
      </c>
    </row>
    <row r="879" spans="1:47" s="2" customFormat="1" ht="19.5">
      <c r="A879" s="36"/>
      <c r="B879" s="37"/>
      <c r="C879" s="38"/>
      <c r="D879" s="190" t="s">
        <v>266</v>
      </c>
      <c r="E879" s="38"/>
      <c r="F879" s="191" t="s">
        <v>1290</v>
      </c>
      <c r="G879" s="38"/>
      <c r="H879" s="38"/>
      <c r="I879" s="192"/>
      <c r="J879" s="38"/>
      <c r="K879" s="38"/>
      <c r="L879" s="41"/>
      <c r="M879" s="193"/>
      <c r="N879" s="194"/>
      <c r="O879" s="66"/>
      <c r="P879" s="66"/>
      <c r="Q879" s="66"/>
      <c r="R879" s="66"/>
      <c r="S879" s="66"/>
      <c r="T879" s="67"/>
      <c r="U879" s="36"/>
      <c r="V879" s="36"/>
      <c r="W879" s="36"/>
      <c r="X879" s="36"/>
      <c r="Y879" s="36"/>
      <c r="Z879" s="36"/>
      <c r="AA879" s="36"/>
      <c r="AB879" s="36"/>
      <c r="AC879" s="36"/>
      <c r="AD879" s="36"/>
      <c r="AE879" s="36"/>
      <c r="AT879" s="19" t="s">
        <v>266</v>
      </c>
      <c r="AU879" s="19" t="s">
        <v>86</v>
      </c>
    </row>
    <row r="880" spans="1:47" s="2" customFormat="1" ht="11.25">
      <c r="A880" s="36"/>
      <c r="B880" s="37"/>
      <c r="C880" s="38"/>
      <c r="D880" s="195" t="s">
        <v>268</v>
      </c>
      <c r="E880" s="38"/>
      <c r="F880" s="196" t="s">
        <v>1291</v>
      </c>
      <c r="G880" s="38"/>
      <c r="H880" s="38"/>
      <c r="I880" s="192"/>
      <c r="J880" s="38"/>
      <c r="K880" s="38"/>
      <c r="L880" s="41"/>
      <c r="M880" s="193"/>
      <c r="N880" s="194"/>
      <c r="O880" s="66"/>
      <c r="P880" s="66"/>
      <c r="Q880" s="66"/>
      <c r="R880" s="66"/>
      <c r="S880" s="66"/>
      <c r="T880" s="67"/>
      <c r="U880" s="36"/>
      <c r="V880" s="36"/>
      <c r="W880" s="36"/>
      <c r="X880" s="36"/>
      <c r="Y880" s="36"/>
      <c r="Z880" s="36"/>
      <c r="AA880" s="36"/>
      <c r="AB880" s="36"/>
      <c r="AC880" s="36"/>
      <c r="AD880" s="36"/>
      <c r="AE880" s="36"/>
      <c r="AT880" s="19" t="s">
        <v>268</v>
      </c>
      <c r="AU880" s="19" t="s">
        <v>86</v>
      </c>
    </row>
    <row r="881" spans="1:47" s="2" customFormat="1" ht="175.5">
      <c r="A881" s="36"/>
      <c r="B881" s="37"/>
      <c r="C881" s="38"/>
      <c r="D881" s="190" t="s">
        <v>270</v>
      </c>
      <c r="E881" s="38"/>
      <c r="F881" s="197" t="s">
        <v>1279</v>
      </c>
      <c r="G881" s="38"/>
      <c r="H881" s="38"/>
      <c r="I881" s="192"/>
      <c r="J881" s="38"/>
      <c r="K881" s="38"/>
      <c r="L881" s="41"/>
      <c r="M881" s="193"/>
      <c r="N881" s="194"/>
      <c r="O881" s="66"/>
      <c r="P881" s="66"/>
      <c r="Q881" s="66"/>
      <c r="R881" s="66"/>
      <c r="S881" s="66"/>
      <c r="T881" s="67"/>
      <c r="U881" s="36"/>
      <c r="V881" s="36"/>
      <c r="W881" s="36"/>
      <c r="X881" s="36"/>
      <c r="Y881" s="36"/>
      <c r="Z881" s="36"/>
      <c r="AA881" s="36"/>
      <c r="AB881" s="36"/>
      <c r="AC881" s="36"/>
      <c r="AD881" s="36"/>
      <c r="AE881" s="36"/>
      <c r="AT881" s="19" t="s">
        <v>270</v>
      </c>
      <c r="AU881" s="19" t="s">
        <v>86</v>
      </c>
    </row>
    <row r="882" spans="2:51" s="14" customFormat="1" ht="11.25">
      <c r="B882" s="208"/>
      <c r="C882" s="209"/>
      <c r="D882" s="190" t="s">
        <v>272</v>
      </c>
      <c r="E882" s="210" t="s">
        <v>19</v>
      </c>
      <c r="F882" s="211" t="s">
        <v>1292</v>
      </c>
      <c r="G882" s="209"/>
      <c r="H882" s="212">
        <v>78.28</v>
      </c>
      <c r="I882" s="213"/>
      <c r="J882" s="209"/>
      <c r="K882" s="209"/>
      <c r="L882" s="214"/>
      <c r="M882" s="215"/>
      <c r="N882" s="216"/>
      <c r="O882" s="216"/>
      <c r="P882" s="216"/>
      <c r="Q882" s="216"/>
      <c r="R882" s="216"/>
      <c r="S882" s="216"/>
      <c r="T882" s="217"/>
      <c r="AT882" s="218" t="s">
        <v>272</v>
      </c>
      <c r="AU882" s="218" t="s">
        <v>86</v>
      </c>
      <c r="AV882" s="14" t="s">
        <v>86</v>
      </c>
      <c r="AW882" s="14" t="s">
        <v>37</v>
      </c>
      <c r="AX882" s="14" t="s">
        <v>76</v>
      </c>
      <c r="AY882" s="218" t="s">
        <v>259</v>
      </c>
    </row>
    <row r="883" spans="2:51" s="14" customFormat="1" ht="11.25">
      <c r="B883" s="208"/>
      <c r="C883" s="209"/>
      <c r="D883" s="190" t="s">
        <v>272</v>
      </c>
      <c r="E883" s="210" t="s">
        <v>19</v>
      </c>
      <c r="F883" s="211" t="s">
        <v>1293</v>
      </c>
      <c r="G883" s="209"/>
      <c r="H883" s="212">
        <v>28.424</v>
      </c>
      <c r="I883" s="213"/>
      <c r="J883" s="209"/>
      <c r="K883" s="209"/>
      <c r="L883" s="214"/>
      <c r="M883" s="215"/>
      <c r="N883" s="216"/>
      <c r="O883" s="216"/>
      <c r="P883" s="216"/>
      <c r="Q883" s="216"/>
      <c r="R883" s="216"/>
      <c r="S883" s="216"/>
      <c r="T883" s="217"/>
      <c r="AT883" s="218" t="s">
        <v>272</v>
      </c>
      <c r="AU883" s="218" t="s">
        <v>86</v>
      </c>
      <c r="AV883" s="14" t="s">
        <v>86</v>
      </c>
      <c r="AW883" s="14" t="s">
        <v>37</v>
      </c>
      <c r="AX883" s="14" t="s">
        <v>76</v>
      </c>
      <c r="AY883" s="218" t="s">
        <v>259</v>
      </c>
    </row>
    <row r="884" spans="2:51" s="14" customFormat="1" ht="11.25">
      <c r="B884" s="208"/>
      <c r="C884" s="209"/>
      <c r="D884" s="190" t="s">
        <v>272</v>
      </c>
      <c r="E884" s="210" t="s">
        <v>19</v>
      </c>
      <c r="F884" s="211" t="s">
        <v>1294</v>
      </c>
      <c r="G884" s="209"/>
      <c r="H884" s="212">
        <v>1286.74</v>
      </c>
      <c r="I884" s="213"/>
      <c r="J884" s="209"/>
      <c r="K884" s="209"/>
      <c r="L884" s="214"/>
      <c r="M884" s="215"/>
      <c r="N884" s="216"/>
      <c r="O884" s="216"/>
      <c r="P884" s="216"/>
      <c r="Q884" s="216"/>
      <c r="R884" s="216"/>
      <c r="S884" s="216"/>
      <c r="T884" s="217"/>
      <c r="AT884" s="218" t="s">
        <v>272</v>
      </c>
      <c r="AU884" s="218" t="s">
        <v>86</v>
      </c>
      <c r="AV884" s="14" t="s">
        <v>86</v>
      </c>
      <c r="AW884" s="14" t="s">
        <v>37</v>
      </c>
      <c r="AX884" s="14" t="s">
        <v>76</v>
      </c>
      <c r="AY884" s="218" t="s">
        <v>259</v>
      </c>
    </row>
    <row r="885" spans="2:51" s="14" customFormat="1" ht="11.25">
      <c r="B885" s="208"/>
      <c r="C885" s="209"/>
      <c r="D885" s="190" t="s">
        <v>272</v>
      </c>
      <c r="E885" s="210" t="s">
        <v>19</v>
      </c>
      <c r="F885" s="211" t="s">
        <v>1295</v>
      </c>
      <c r="G885" s="209"/>
      <c r="H885" s="212">
        <v>13.948</v>
      </c>
      <c r="I885" s="213"/>
      <c r="J885" s="209"/>
      <c r="K885" s="209"/>
      <c r="L885" s="214"/>
      <c r="M885" s="215"/>
      <c r="N885" s="216"/>
      <c r="O885" s="216"/>
      <c r="P885" s="216"/>
      <c r="Q885" s="216"/>
      <c r="R885" s="216"/>
      <c r="S885" s="216"/>
      <c r="T885" s="217"/>
      <c r="AT885" s="218" t="s">
        <v>272</v>
      </c>
      <c r="AU885" s="218" t="s">
        <v>86</v>
      </c>
      <c r="AV885" s="14" t="s">
        <v>86</v>
      </c>
      <c r="AW885" s="14" t="s">
        <v>37</v>
      </c>
      <c r="AX885" s="14" t="s">
        <v>76</v>
      </c>
      <c r="AY885" s="218" t="s">
        <v>259</v>
      </c>
    </row>
    <row r="886" spans="2:51" s="14" customFormat="1" ht="11.25">
      <c r="B886" s="208"/>
      <c r="C886" s="209"/>
      <c r="D886" s="190" t="s">
        <v>272</v>
      </c>
      <c r="E886" s="210" t="s">
        <v>19</v>
      </c>
      <c r="F886" s="211" t="s">
        <v>1296</v>
      </c>
      <c r="G886" s="209"/>
      <c r="H886" s="212">
        <v>1202.189</v>
      </c>
      <c r="I886" s="213"/>
      <c r="J886" s="209"/>
      <c r="K886" s="209"/>
      <c r="L886" s="214"/>
      <c r="M886" s="215"/>
      <c r="N886" s="216"/>
      <c r="O886" s="216"/>
      <c r="P886" s="216"/>
      <c r="Q886" s="216"/>
      <c r="R886" s="216"/>
      <c r="S886" s="216"/>
      <c r="T886" s="217"/>
      <c r="AT886" s="218" t="s">
        <v>272</v>
      </c>
      <c r="AU886" s="218" t="s">
        <v>86</v>
      </c>
      <c r="AV886" s="14" t="s">
        <v>86</v>
      </c>
      <c r="AW886" s="14" t="s">
        <v>37</v>
      </c>
      <c r="AX886" s="14" t="s">
        <v>76</v>
      </c>
      <c r="AY886" s="218" t="s">
        <v>259</v>
      </c>
    </row>
    <row r="887" spans="2:51" s="14" customFormat="1" ht="11.25">
      <c r="B887" s="208"/>
      <c r="C887" s="209"/>
      <c r="D887" s="190" t="s">
        <v>272</v>
      </c>
      <c r="E887" s="210" t="s">
        <v>19</v>
      </c>
      <c r="F887" s="211" t="s">
        <v>1297</v>
      </c>
      <c r="G887" s="209"/>
      <c r="H887" s="212">
        <v>0.798</v>
      </c>
      <c r="I887" s="213"/>
      <c r="J887" s="209"/>
      <c r="K887" s="209"/>
      <c r="L887" s="214"/>
      <c r="M887" s="215"/>
      <c r="N887" s="216"/>
      <c r="O887" s="216"/>
      <c r="P887" s="216"/>
      <c r="Q887" s="216"/>
      <c r="R887" s="216"/>
      <c r="S887" s="216"/>
      <c r="T887" s="217"/>
      <c r="AT887" s="218" t="s">
        <v>272</v>
      </c>
      <c r="AU887" s="218" t="s">
        <v>86</v>
      </c>
      <c r="AV887" s="14" t="s">
        <v>86</v>
      </c>
      <c r="AW887" s="14" t="s">
        <v>37</v>
      </c>
      <c r="AX887" s="14" t="s">
        <v>76</v>
      </c>
      <c r="AY887" s="218" t="s">
        <v>259</v>
      </c>
    </row>
    <row r="888" spans="2:51" s="14" customFormat="1" ht="11.25">
      <c r="B888" s="208"/>
      <c r="C888" s="209"/>
      <c r="D888" s="190" t="s">
        <v>272</v>
      </c>
      <c r="E888" s="210" t="s">
        <v>19</v>
      </c>
      <c r="F888" s="211" t="s">
        <v>1298</v>
      </c>
      <c r="G888" s="209"/>
      <c r="H888" s="212">
        <v>5.415</v>
      </c>
      <c r="I888" s="213"/>
      <c r="J888" s="209"/>
      <c r="K888" s="209"/>
      <c r="L888" s="214"/>
      <c r="M888" s="215"/>
      <c r="N888" s="216"/>
      <c r="O888" s="216"/>
      <c r="P888" s="216"/>
      <c r="Q888" s="216"/>
      <c r="R888" s="216"/>
      <c r="S888" s="216"/>
      <c r="T888" s="217"/>
      <c r="AT888" s="218" t="s">
        <v>272</v>
      </c>
      <c r="AU888" s="218" t="s">
        <v>86</v>
      </c>
      <c r="AV888" s="14" t="s">
        <v>86</v>
      </c>
      <c r="AW888" s="14" t="s">
        <v>37</v>
      </c>
      <c r="AX888" s="14" t="s">
        <v>76</v>
      </c>
      <c r="AY888" s="218" t="s">
        <v>259</v>
      </c>
    </row>
    <row r="889" spans="2:51" s="14" customFormat="1" ht="11.25">
      <c r="B889" s="208"/>
      <c r="C889" s="209"/>
      <c r="D889" s="190" t="s">
        <v>272</v>
      </c>
      <c r="E889" s="210" t="s">
        <v>19</v>
      </c>
      <c r="F889" s="211" t="s">
        <v>1299</v>
      </c>
      <c r="G889" s="209"/>
      <c r="H889" s="212">
        <v>3.99</v>
      </c>
      <c r="I889" s="213"/>
      <c r="J889" s="209"/>
      <c r="K889" s="209"/>
      <c r="L889" s="214"/>
      <c r="M889" s="215"/>
      <c r="N889" s="216"/>
      <c r="O889" s="216"/>
      <c r="P889" s="216"/>
      <c r="Q889" s="216"/>
      <c r="R889" s="216"/>
      <c r="S889" s="216"/>
      <c r="T889" s="217"/>
      <c r="AT889" s="218" t="s">
        <v>272</v>
      </c>
      <c r="AU889" s="218" t="s">
        <v>86</v>
      </c>
      <c r="AV889" s="14" t="s">
        <v>86</v>
      </c>
      <c r="AW889" s="14" t="s">
        <v>37</v>
      </c>
      <c r="AX889" s="14" t="s">
        <v>76</v>
      </c>
      <c r="AY889" s="218" t="s">
        <v>259</v>
      </c>
    </row>
    <row r="890" spans="2:51" s="14" customFormat="1" ht="11.25">
      <c r="B890" s="208"/>
      <c r="C890" s="209"/>
      <c r="D890" s="190" t="s">
        <v>272</v>
      </c>
      <c r="E890" s="210" t="s">
        <v>19</v>
      </c>
      <c r="F890" s="211" t="s">
        <v>1300</v>
      </c>
      <c r="G890" s="209"/>
      <c r="H890" s="212">
        <v>42.75</v>
      </c>
      <c r="I890" s="213"/>
      <c r="J890" s="209"/>
      <c r="K890" s="209"/>
      <c r="L890" s="214"/>
      <c r="M890" s="215"/>
      <c r="N890" s="216"/>
      <c r="O890" s="216"/>
      <c r="P890" s="216"/>
      <c r="Q890" s="216"/>
      <c r="R890" s="216"/>
      <c r="S890" s="216"/>
      <c r="T890" s="217"/>
      <c r="AT890" s="218" t="s">
        <v>272</v>
      </c>
      <c r="AU890" s="218" t="s">
        <v>86</v>
      </c>
      <c r="AV890" s="14" t="s">
        <v>86</v>
      </c>
      <c r="AW890" s="14" t="s">
        <v>37</v>
      </c>
      <c r="AX890" s="14" t="s">
        <v>76</v>
      </c>
      <c r="AY890" s="218" t="s">
        <v>259</v>
      </c>
    </row>
    <row r="891" spans="2:51" s="14" customFormat="1" ht="11.25">
      <c r="B891" s="208"/>
      <c r="C891" s="209"/>
      <c r="D891" s="190" t="s">
        <v>272</v>
      </c>
      <c r="E891" s="210" t="s">
        <v>19</v>
      </c>
      <c r="F891" s="211" t="s">
        <v>1301</v>
      </c>
      <c r="G891" s="209"/>
      <c r="H891" s="212">
        <v>1619.94</v>
      </c>
      <c r="I891" s="213"/>
      <c r="J891" s="209"/>
      <c r="K891" s="209"/>
      <c r="L891" s="214"/>
      <c r="M891" s="215"/>
      <c r="N891" s="216"/>
      <c r="O891" s="216"/>
      <c r="P891" s="216"/>
      <c r="Q891" s="216"/>
      <c r="R891" s="216"/>
      <c r="S891" s="216"/>
      <c r="T891" s="217"/>
      <c r="AT891" s="218" t="s">
        <v>272</v>
      </c>
      <c r="AU891" s="218" t="s">
        <v>86</v>
      </c>
      <c r="AV891" s="14" t="s">
        <v>86</v>
      </c>
      <c r="AW891" s="14" t="s">
        <v>37</v>
      </c>
      <c r="AX891" s="14" t="s">
        <v>76</v>
      </c>
      <c r="AY891" s="218" t="s">
        <v>259</v>
      </c>
    </row>
    <row r="892" spans="2:51" s="14" customFormat="1" ht="11.25">
      <c r="B892" s="208"/>
      <c r="C892" s="209"/>
      <c r="D892" s="190" t="s">
        <v>272</v>
      </c>
      <c r="E892" s="210" t="s">
        <v>19</v>
      </c>
      <c r="F892" s="211" t="s">
        <v>1302</v>
      </c>
      <c r="G892" s="209"/>
      <c r="H892" s="212">
        <v>3.952</v>
      </c>
      <c r="I892" s="213"/>
      <c r="J892" s="209"/>
      <c r="K892" s="209"/>
      <c r="L892" s="214"/>
      <c r="M892" s="215"/>
      <c r="N892" s="216"/>
      <c r="O892" s="216"/>
      <c r="P892" s="216"/>
      <c r="Q892" s="216"/>
      <c r="R892" s="216"/>
      <c r="S892" s="216"/>
      <c r="T892" s="217"/>
      <c r="AT892" s="218" t="s">
        <v>272</v>
      </c>
      <c r="AU892" s="218" t="s">
        <v>86</v>
      </c>
      <c r="AV892" s="14" t="s">
        <v>86</v>
      </c>
      <c r="AW892" s="14" t="s">
        <v>37</v>
      </c>
      <c r="AX892" s="14" t="s">
        <v>76</v>
      </c>
      <c r="AY892" s="218" t="s">
        <v>259</v>
      </c>
    </row>
    <row r="893" spans="2:51" s="15" customFormat="1" ht="11.25">
      <c r="B893" s="219"/>
      <c r="C893" s="220"/>
      <c r="D893" s="190" t="s">
        <v>272</v>
      </c>
      <c r="E893" s="221" t="s">
        <v>19</v>
      </c>
      <c r="F893" s="222" t="s">
        <v>353</v>
      </c>
      <c r="G893" s="220"/>
      <c r="H893" s="223">
        <v>4286.426</v>
      </c>
      <c r="I893" s="224"/>
      <c r="J893" s="220"/>
      <c r="K893" s="220"/>
      <c r="L893" s="225"/>
      <c r="M893" s="226"/>
      <c r="N893" s="227"/>
      <c r="O893" s="227"/>
      <c r="P893" s="227"/>
      <c r="Q893" s="227"/>
      <c r="R893" s="227"/>
      <c r="S893" s="227"/>
      <c r="T893" s="228"/>
      <c r="AT893" s="229" t="s">
        <v>272</v>
      </c>
      <c r="AU893" s="229" t="s">
        <v>86</v>
      </c>
      <c r="AV893" s="15" t="s">
        <v>137</v>
      </c>
      <c r="AW893" s="15" t="s">
        <v>37</v>
      </c>
      <c r="AX893" s="15" t="s">
        <v>84</v>
      </c>
      <c r="AY893" s="229" t="s">
        <v>259</v>
      </c>
    </row>
    <row r="894" spans="1:65" s="2" customFormat="1" ht="16.5" customHeight="1">
      <c r="A894" s="36"/>
      <c r="B894" s="37"/>
      <c r="C894" s="177" t="s">
        <v>1303</v>
      </c>
      <c r="D894" s="177" t="s">
        <v>261</v>
      </c>
      <c r="E894" s="178" t="s">
        <v>1304</v>
      </c>
      <c r="F894" s="179" t="s">
        <v>1305</v>
      </c>
      <c r="G894" s="180" t="s">
        <v>107</v>
      </c>
      <c r="H894" s="181">
        <v>140.133</v>
      </c>
      <c r="I894" s="182"/>
      <c r="J894" s="183">
        <f>ROUND(I894*H894,2)</f>
        <v>0</v>
      </c>
      <c r="K894" s="179" t="s">
        <v>264</v>
      </c>
      <c r="L894" s="41"/>
      <c r="M894" s="184" t="s">
        <v>19</v>
      </c>
      <c r="N894" s="185" t="s">
        <v>47</v>
      </c>
      <c r="O894" s="66"/>
      <c r="P894" s="186">
        <f>O894*H894</f>
        <v>0</v>
      </c>
      <c r="Q894" s="186">
        <v>0</v>
      </c>
      <c r="R894" s="186">
        <f>Q894*H894</f>
        <v>0</v>
      </c>
      <c r="S894" s="186">
        <v>0</v>
      </c>
      <c r="T894" s="187">
        <f>S894*H894</f>
        <v>0</v>
      </c>
      <c r="U894" s="36"/>
      <c r="V894" s="36"/>
      <c r="W894" s="36"/>
      <c r="X894" s="36"/>
      <c r="Y894" s="36"/>
      <c r="Z894" s="36"/>
      <c r="AA894" s="36"/>
      <c r="AB894" s="36"/>
      <c r="AC894" s="36"/>
      <c r="AD894" s="36"/>
      <c r="AE894" s="36"/>
      <c r="AR894" s="188" t="s">
        <v>137</v>
      </c>
      <c r="AT894" s="188" t="s">
        <v>261</v>
      </c>
      <c r="AU894" s="188" t="s">
        <v>86</v>
      </c>
      <c r="AY894" s="19" t="s">
        <v>259</v>
      </c>
      <c r="BE894" s="189">
        <f>IF(N894="základní",J894,0)</f>
        <v>0</v>
      </c>
      <c r="BF894" s="189">
        <f>IF(N894="snížená",J894,0)</f>
        <v>0</v>
      </c>
      <c r="BG894" s="189">
        <f>IF(N894="zákl. přenesená",J894,0)</f>
        <v>0</v>
      </c>
      <c r="BH894" s="189">
        <f>IF(N894="sníž. přenesená",J894,0)</f>
        <v>0</v>
      </c>
      <c r="BI894" s="189">
        <f>IF(N894="nulová",J894,0)</f>
        <v>0</v>
      </c>
      <c r="BJ894" s="19" t="s">
        <v>84</v>
      </c>
      <c r="BK894" s="189">
        <f>ROUND(I894*H894,2)</f>
        <v>0</v>
      </c>
      <c r="BL894" s="19" t="s">
        <v>137</v>
      </c>
      <c r="BM894" s="188" t="s">
        <v>1306</v>
      </c>
    </row>
    <row r="895" spans="1:47" s="2" customFormat="1" ht="19.5">
      <c r="A895" s="36"/>
      <c r="B895" s="37"/>
      <c r="C895" s="38"/>
      <c r="D895" s="190" t="s">
        <v>266</v>
      </c>
      <c r="E895" s="38"/>
      <c r="F895" s="191" t="s">
        <v>1307</v>
      </c>
      <c r="G895" s="38"/>
      <c r="H895" s="38"/>
      <c r="I895" s="192"/>
      <c r="J895" s="38"/>
      <c r="K895" s="38"/>
      <c r="L895" s="41"/>
      <c r="M895" s="193"/>
      <c r="N895" s="194"/>
      <c r="O895" s="66"/>
      <c r="P895" s="66"/>
      <c r="Q895" s="66"/>
      <c r="R895" s="66"/>
      <c r="S895" s="66"/>
      <c r="T895" s="67"/>
      <c r="U895" s="36"/>
      <c r="V895" s="36"/>
      <c r="W895" s="36"/>
      <c r="X895" s="36"/>
      <c r="Y895" s="36"/>
      <c r="Z895" s="36"/>
      <c r="AA895" s="36"/>
      <c r="AB895" s="36"/>
      <c r="AC895" s="36"/>
      <c r="AD895" s="36"/>
      <c r="AE895" s="36"/>
      <c r="AT895" s="19" t="s">
        <v>266</v>
      </c>
      <c r="AU895" s="19" t="s">
        <v>86</v>
      </c>
    </row>
    <row r="896" spans="1:47" s="2" customFormat="1" ht="11.25">
      <c r="A896" s="36"/>
      <c r="B896" s="37"/>
      <c r="C896" s="38"/>
      <c r="D896" s="195" t="s">
        <v>268</v>
      </c>
      <c r="E896" s="38"/>
      <c r="F896" s="196" t="s">
        <v>1308</v>
      </c>
      <c r="G896" s="38"/>
      <c r="H896" s="38"/>
      <c r="I896" s="192"/>
      <c r="J896" s="38"/>
      <c r="K896" s="38"/>
      <c r="L896" s="41"/>
      <c r="M896" s="193"/>
      <c r="N896" s="194"/>
      <c r="O896" s="66"/>
      <c r="P896" s="66"/>
      <c r="Q896" s="66"/>
      <c r="R896" s="66"/>
      <c r="S896" s="66"/>
      <c r="T896" s="67"/>
      <c r="U896" s="36"/>
      <c r="V896" s="36"/>
      <c r="W896" s="36"/>
      <c r="X896" s="36"/>
      <c r="Y896" s="36"/>
      <c r="Z896" s="36"/>
      <c r="AA896" s="36"/>
      <c r="AB896" s="36"/>
      <c r="AC896" s="36"/>
      <c r="AD896" s="36"/>
      <c r="AE896" s="36"/>
      <c r="AT896" s="19" t="s">
        <v>268</v>
      </c>
      <c r="AU896" s="19" t="s">
        <v>86</v>
      </c>
    </row>
    <row r="897" spans="1:47" s="2" customFormat="1" ht="175.5">
      <c r="A897" s="36"/>
      <c r="B897" s="37"/>
      <c r="C897" s="38"/>
      <c r="D897" s="190" t="s">
        <v>270</v>
      </c>
      <c r="E897" s="38"/>
      <c r="F897" s="197" t="s">
        <v>1279</v>
      </c>
      <c r="G897" s="38"/>
      <c r="H897" s="38"/>
      <c r="I897" s="192"/>
      <c r="J897" s="38"/>
      <c r="K897" s="38"/>
      <c r="L897" s="41"/>
      <c r="M897" s="193"/>
      <c r="N897" s="194"/>
      <c r="O897" s="66"/>
      <c r="P897" s="66"/>
      <c r="Q897" s="66"/>
      <c r="R897" s="66"/>
      <c r="S897" s="66"/>
      <c r="T897" s="67"/>
      <c r="U897" s="36"/>
      <c r="V897" s="36"/>
      <c r="W897" s="36"/>
      <c r="X897" s="36"/>
      <c r="Y897" s="36"/>
      <c r="Z897" s="36"/>
      <c r="AA897" s="36"/>
      <c r="AB897" s="36"/>
      <c r="AC897" s="36"/>
      <c r="AD897" s="36"/>
      <c r="AE897" s="36"/>
      <c r="AT897" s="19" t="s">
        <v>270</v>
      </c>
      <c r="AU897" s="19" t="s">
        <v>86</v>
      </c>
    </row>
    <row r="898" spans="2:51" s="14" customFormat="1" ht="11.25">
      <c r="B898" s="208"/>
      <c r="C898" s="209"/>
      <c r="D898" s="190" t="s">
        <v>272</v>
      </c>
      <c r="E898" s="210" t="s">
        <v>19</v>
      </c>
      <c r="F898" s="211" t="s">
        <v>1253</v>
      </c>
      <c r="G898" s="209"/>
      <c r="H898" s="212">
        <v>4.12</v>
      </c>
      <c r="I898" s="213"/>
      <c r="J898" s="209"/>
      <c r="K898" s="209"/>
      <c r="L898" s="214"/>
      <c r="M898" s="215"/>
      <c r="N898" s="216"/>
      <c r="O898" s="216"/>
      <c r="P898" s="216"/>
      <c r="Q898" s="216"/>
      <c r="R898" s="216"/>
      <c r="S898" s="216"/>
      <c r="T898" s="217"/>
      <c r="AT898" s="218" t="s">
        <v>272</v>
      </c>
      <c r="AU898" s="218" t="s">
        <v>86</v>
      </c>
      <c r="AV898" s="14" t="s">
        <v>86</v>
      </c>
      <c r="AW898" s="14" t="s">
        <v>37</v>
      </c>
      <c r="AX898" s="14" t="s">
        <v>76</v>
      </c>
      <c r="AY898" s="218" t="s">
        <v>259</v>
      </c>
    </row>
    <row r="899" spans="2:51" s="14" customFormat="1" ht="11.25">
      <c r="B899" s="208"/>
      <c r="C899" s="209"/>
      <c r="D899" s="190" t="s">
        <v>272</v>
      </c>
      <c r="E899" s="210" t="s">
        <v>19</v>
      </c>
      <c r="F899" s="211" t="s">
        <v>1261</v>
      </c>
      <c r="G899" s="209"/>
      <c r="H899" s="212">
        <v>1.496</v>
      </c>
      <c r="I899" s="213"/>
      <c r="J899" s="209"/>
      <c r="K899" s="209"/>
      <c r="L899" s="214"/>
      <c r="M899" s="215"/>
      <c r="N899" s="216"/>
      <c r="O899" s="216"/>
      <c r="P899" s="216"/>
      <c r="Q899" s="216"/>
      <c r="R899" s="216"/>
      <c r="S899" s="216"/>
      <c r="T899" s="217"/>
      <c r="AT899" s="218" t="s">
        <v>272</v>
      </c>
      <c r="AU899" s="218" t="s">
        <v>86</v>
      </c>
      <c r="AV899" s="14" t="s">
        <v>86</v>
      </c>
      <c r="AW899" s="14" t="s">
        <v>37</v>
      </c>
      <c r="AX899" s="14" t="s">
        <v>76</v>
      </c>
      <c r="AY899" s="218" t="s">
        <v>259</v>
      </c>
    </row>
    <row r="900" spans="2:51" s="14" customFormat="1" ht="11.25">
      <c r="B900" s="208"/>
      <c r="C900" s="209"/>
      <c r="D900" s="190" t="s">
        <v>272</v>
      </c>
      <c r="E900" s="210" t="s">
        <v>19</v>
      </c>
      <c r="F900" s="211" t="s">
        <v>1262</v>
      </c>
      <c r="G900" s="209"/>
      <c r="H900" s="212">
        <v>67.723</v>
      </c>
      <c r="I900" s="213"/>
      <c r="J900" s="209"/>
      <c r="K900" s="209"/>
      <c r="L900" s="214"/>
      <c r="M900" s="215"/>
      <c r="N900" s="216"/>
      <c r="O900" s="216"/>
      <c r="P900" s="216"/>
      <c r="Q900" s="216"/>
      <c r="R900" s="216"/>
      <c r="S900" s="216"/>
      <c r="T900" s="217"/>
      <c r="AT900" s="218" t="s">
        <v>272</v>
      </c>
      <c r="AU900" s="218" t="s">
        <v>86</v>
      </c>
      <c r="AV900" s="14" t="s">
        <v>86</v>
      </c>
      <c r="AW900" s="14" t="s">
        <v>37</v>
      </c>
      <c r="AX900" s="14" t="s">
        <v>76</v>
      </c>
      <c r="AY900" s="218" t="s">
        <v>259</v>
      </c>
    </row>
    <row r="901" spans="2:51" s="14" customFormat="1" ht="11.25">
      <c r="B901" s="208"/>
      <c r="C901" s="209"/>
      <c r="D901" s="190" t="s">
        <v>272</v>
      </c>
      <c r="E901" s="210" t="s">
        <v>19</v>
      </c>
      <c r="F901" s="211" t="s">
        <v>1254</v>
      </c>
      <c r="G901" s="209"/>
      <c r="H901" s="212">
        <v>0.734</v>
      </c>
      <c r="I901" s="213"/>
      <c r="J901" s="209"/>
      <c r="K901" s="209"/>
      <c r="L901" s="214"/>
      <c r="M901" s="215"/>
      <c r="N901" s="216"/>
      <c r="O901" s="216"/>
      <c r="P901" s="216"/>
      <c r="Q901" s="216"/>
      <c r="R901" s="216"/>
      <c r="S901" s="216"/>
      <c r="T901" s="217"/>
      <c r="AT901" s="218" t="s">
        <v>272</v>
      </c>
      <c r="AU901" s="218" t="s">
        <v>86</v>
      </c>
      <c r="AV901" s="14" t="s">
        <v>86</v>
      </c>
      <c r="AW901" s="14" t="s">
        <v>37</v>
      </c>
      <c r="AX901" s="14" t="s">
        <v>76</v>
      </c>
      <c r="AY901" s="218" t="s">
        <v>259</v>
      </c>
    </row>
    <row r="902" spans="2:51" s="14" customFormat="1" ht="11.25">
      <c r="B902" s="208"/>
      <c r="C902" s="209"/>
      <c r="D902" s="190" t="s">
        <v>272</v>
      </c>
      <c r="E902" s="210" t="s">
        <v>19</v>
      </c>
      <c r="F902" s="211" t="s">
        <v>1267</v>
      </c>
      <c r="G902" s="209"/>
      <c r="H902" s="212">
        <v>63.273</v>
      </c>
      <c r="I902" s="213"/>
      <c r="J902" s="209"/>
      <c r="K902" s="209"/>
      <c r="L902" s="214"/>
      <c r="M902" s="215"/>
      <c r="N902" s="216"/>
      <c r="O902" s="216"/>
      <c r="P902" s="216"/>
      <c r="Q902" s="216"/>
      <c r="R902" s="216"/>
      <c r="S902" s="216"/>
      <c r="T902" s="217"/>
      <c r="AT902" s="218" t="s">
        <v>272</v>
      </c>
      <c r="AU902" s="218" t="s">
        <v>86</v>
      </c>
      <c r="AV902" s="14" t="s">
        <v>86</v>
      </c>
      <c r="AW902" s="14" t="s">
        <v>37</v>
      </c>
      <c r="AX902" s="14" t="s">
        <v>76</v>
      </c>
      <c r="AY902" s="218" t="s">
        <v>259</v>
      </c>
    </row>
    <row r="903" spans="2:51" s="14" customFormat="1" ht="11.25">
      <c r="B903" s="208"/>
      <c r="C903" s="209"/>
      <c r="D903" s="190" t="s">
        <v>272</v>
      </c>
      <c r="E903" s="210" t="s">
        <v>19</v>
      </c>
      <c r="F903" s="211" t="s">
        <v>1280</v>
      </c>
      <c r="G903" s="209"/>
      <c r="H903" s="212">
        <v>0.042</v>
      </c>
      <c r="I903" s="213"/>
      <c r="J903" s="209"/>
      <c r="K903" s="209"/>
      <c r="L903" s="214"/>
      <c r="M903" s="215"/>
      <c r="N903" s="216"/>
      <c r="O903" s="216"/>
      <c r="P903" s="216"/>
      <c r="Q903" s="216"/>
      <c r="R903" s="216"/>
      <c r="S903" s="216"/>
      <c r="T903" s="217"/>
      <c r="AT903" s="218" t="s">
        <v>272</v>
      </c>
      <c r="AU903" s="218" t="s">
        <v>86</v>
      </c>
      <c r="AV903" s="14" t="s">
        <v>86</v>
      </c>
      <c r="AW903" s="14" t="s">
        <v>37</v>
      </c>
      <c r="AX903" s="14" t="s">
        <v>76</v>
      </c>
      <c r="AY903" s="218" t="s">
        <v>259</v>
      </c>
    </row>
    <row r="904" spans="2:51" s="14" customFormat="1" ht="11.25">
      <c r="B904" s="208"/>
      <c r="C904" s="209"/>
      <c r="D904" s="190" t="s">
        <v>272</v>
      </c>
      <c r="E904" s="210" t="s">
        <v>19</v>
      </c>
      <c r="F904" s="211" t="s">
        <v>1281</v>
      </c>
      <c r="G904" s="209"/>
      <c r="H904" s="212">
        <v>0.285</v>
      </c>
      <c r="I904" s="213"/>
      <c r="J904" s="209"/>
      <c r="K904" s="209"/>
      <c r="L904" s="214"/>
      <c r="M904" s="215"/>
      <c r="N904" s="216"/>
      <c r="O904" s="216"/>
      <c r="P904" s="216"/>
      <c r="Q904" s="216"/>
      <c r="R904" s="216"/>
      <c r="S904" s="216"/>
      <c r="T904" s="217"/>
      <c r="AT904" s="218" t="s">
        <v>272</v>
      </c>
      <c r="AU904" s="218" t="s">
        <v>86</v>
      </c>
      <c r="AV904" s="14" t="s">
        <v>86</v>
      </c>
      <c r="AW904" s="14" t="s">
        <v>37</v>
      </c>
      <c r="AX904" s="14" t="s">
        <v>76</v>
      </c>
      <c r="AY904" s="218" t="s">
        <v>259</v>
      </c>
    </row>
    <row r="905" spans="2:51" s="14" customFormat="1" ht="11.25">
      <c r="B905" s="208"/>
      <c r="C905" s="209"/>
      <c r="D905" s="190" t="s">
        <v>272</v>
      </c>
      <c r="E905" s="210" t="s">
        <v>19</v>
      </c>
      <c r="F905" s="211" t="s">
        <v>1282</v>
      </c>
      <c r="G905" s="209"/>
      <c r="H905" s="212">
        <v>0.21</v>
      </c>
      <c r="I905" s="213"/>
      <c r="J905" s="209"/>
      <c r="K905" s="209"/>
      <c r="L905" s="214"/>
      <c r="M905" s="215"/>
      <c r="N905" s="216"/>
      <c r="O905" s="216"/>
      <c r="P905" s="216"/>
      <c r="Q905" s="216"/>
      <c r="R905" s="216"/>
      <c r="S905" s="216"/>
      <c r="T905" s="217"/>
      <c r="AT905" s="218" t="s">
        <v>272</v>
      </c>
      <c r="AU905" s="218" t="s">
        <v>86</v>
      </c>
      <c r="AV905" s="14" t="s">
        <v>86</v>
      </c>
      <c r="AW905" s="14" t="s">
        <v>37</v>
      </c>
      <c r="AX905" s="14" t="s">
        <v>76</v>
      </c>
      <c r="AY905" s="218" t="s">
        <v>259</v>
      </c>
    </row>
    <row r="906" spans="2:51" s="14" customFormat="1" ht="11.25">
      <c r="B906" s="208"/>
      <c r="C906" s="209"/>
      <c r="D906" s="190" t="s">
        <v>272</v>
      </c>
      <c r="E906" s="210" t="s">
        <v>19</v>
      </c>
      <c r="F906" s="211" t="s">
        <v>1283</v>
      </c>
      <c r="G906" s="209"/>
      <c r="H906" s="212">
        <v>2.25</v>
      </c>
      <c r="I906" s="213"/>
      <c r="J906" s="209"/>
      <c r="K906" s="209"/>
      <c r="L906" s="214"/>
      <c r="M906" s="215"/>
      <c r="N906" s="216"/>
      <c r="O906" s="216"/>
      <c r="P906" s="216"/>
      <c r="Q906" s="216"/>
      <c r="R906" s="216"/>
      <c r="S906" s="216"/>
      <c r="T906" s="217"/>
      <c r="AT906" s="218" t="s">
        <v>272</v>
      </c>
      <c r="AU906" s="218" t="s">
        <v>86</v>
      </c>
      <c r="AV906" s="14" t="s">
        <v>86</v>
      </c>
      <c r="AW906" s="14" t="s">
        <v>37</v>
      </c>
      <c r="AX906" s="14" t="s">
        <v>76</v>
      </c>
      <c r="AY906" s="218" t="s">
        <v>259</v>
      </c>
    </row>
    <row r="907" spans="2:51" s="15" customFormat="1" ht="11.25">
      <c r="B907" s="219"/>
      <c r="C907" s="220"/>
      <c r="D907" s="190" t="s">
        <v>272</v>
      </c>
      <c r="E907" s="221" t="s">
        <v>19</v>
      </c>
      <c r="F907" s="222" t="s">
        <v>353</v>
      </c>
      <c r="G907" s="220"/>
      <c r="H907" s="223">
        <v>140.133</v>
      </c>
      <c r="I907" s="224"/>
      <c r="J907" s="220"/>
      <c r="K907" s="220"/>
      <c r="L907" s="225"/>
      <c r="M907" s="226"/>
      <c r="N907" s="227"/>
      <c r="O907" s="227"/>
      <c r="P907" s="227"/>
      <c r="Q907" s="227"/>
      <c r="R907" s="227"/>
      <c r="S907" s="227"/>
      <c r="T907" s="228"/>
      <c r="AT907" s="229" t="s">
        <v>272</v>
      </c>
      <c r="AU907" s="229" t="s">
        <v>86</v>
      </c>
      <c r="AV907" s="15" t="s">
        <v>137</v>
      </c>
      <c r="AW907" s="15" t="s">
        <v>37</v>
      </c>
      <c r="AX907" s="15" t="s">
        <v>84</v>
      </c>
      <c r="AY907" s="229" t="s">
        <v>259</v>
      </c>
    </row>
    <row r="908" spans="2:63" s="12" customFormat="1" ht="22.9" customHeight="1">
      <c r="B908" s="161"/>
      <c r="C908" s="162"/>
      <c r="D908" s="163" t="s">
        <v>75</v>
      </c>
      <c r="E908" s="175" t="s">
        <v>1309</v>
      </c>
      <c r="F908" s="175" t="s">
        <v>1310</v>
      </c>
      <c r="G908" s="162"/>
      <c r="H908" s="162"/>
      <c r="I908" s="165"/>
      <c r="J908" s="176">
        <f>BK908</f>
        <v>0</v>
      </c>
      <c r="K908" s="162"/>
      <c r="L908" s="167"/>
      <c r="M908" s="168"/>
      <c r="N908" s="169"/>
      <c r="O908" s="169"/>
      <c r="P908" s="170">
        <f>SUM(P909:P912)</f>
        <v>0</v>
      </c>
      <c r="Q908" s="169"/>
      <c r="R908" s="170">
        <f>SUM(R909:R912)</f>
        <v>0</v>
      </c>
      <c r="S908" s="169"/>
      <c r="T908" s="171">
        <f>SUM(T909:T912)</f>
        <v>0</v>
      </c>
      <c r="AR908" s="172" t="s">
        <v>84</v>
      </c>
      <c r="AT908" s="173" t="s">
        <v>75</v>
      </c>
      <c r="AU908" s="173" t="s">
        <v>84</v>
      </c>
      <c r="AY908" s="172" t="s">
        <v>259</v>
      </c>
      <c r="BK908" s="174">
        <f>SUM(BK909:BK912)</f>
        <v>0</v>
      </c>
    </row>
    <row r="909" spans="1:65" s="2" customFormat="1" ht="16.5" customHeight="1">
      <c r="A909" s="36"/>
      <c r="B909" s="37"/>
      <c r="C909" s="177" t="s">
        <v>1311</v>
      </c>
      <c r="D909" s="177" t="s">
        <v>261</v>
      </c>
      <c r="E909" s="178" t="s">
        <v>1312</v>
      </c>
      <c r="F909" s="179" t="s">
        <v>1313</v>
      </c>
      <c r="G909" s="180" t="s">
        <v>107</v>
      </c>
      <c r="H909" s="181">
        <v>1172.178</v>
      </c>
      <c r="I909" s="182"/>
      <c r="J909" s="183">
        <f>ROUND(I909*H909,2)</f>
        <v>0</v>
      </c>
      <c r="K909" s="179" t="s">
        <v>264</v>
      </c>
      <c r="L909" s="41"/>
      <c r="M909" s="184" t="s">
        <v>19</v>
      </c>
      <c r="N909" s="185" t="s">
        <v>47</v>
      </c>
      <c r="O909" s="66"/>
      <c r="P909" s="186">
        <f>O909*H909</f>
        <v>0</v>
      </c>
      <c r="Q909" s="186">
        <v>0</v>
      </c>
      <c r="R909" s="186">
        <f>Q909*H909</f>
        <v>0</v>
      </c>
      <c r="S909" s="186">
        <v>0</v>
      </c>
      <c r="T909" s="187">
        <f>S909*H909</f>
        <v>0</v>
      </c>
      <c r="U909" s="36"/>
      <c r="V909" s="36"/>
      <c r="W909" s="36"/>
      <c r="X909" s="36"/>
      <c r="Y909" s="36"/>
      <c r="Z909" s="36"/>
      <c r="AA909" s="36"/>
      <c r="AB909" s="36"/>
      <c r="AC909" s="36"/>
      <c r="AD909" s="36"/>
      <c r="AE909" s="36"/>
      <c r="AR909" s="188" t="s">
        <v>137</v>
      </c>
      <c r="AT909" s="188" t="s">
        <v>261</v>
      </c>
      <c r="AU909" s="188" t="s">
        <v>86</v>
      </c>
      <c r="AY909" s="19" t="s">
        <v>259</v>
      </c>
      <c r="BE909" s="189">
        <f>IF(N909="základní",J909,0)</f>
        <v>0</v>
      </c>
      <c r="BF909" s="189">
        <f>IF(N909="snížená",J909,0)</f>
        <v>0</v>
      </c>
      <c r="BG909" s="189">
        <f>IF(N909="zákl. přenesená",J909,0)</f>
        <v>0</v>
      </c>
      <c r="BH909" s="189">
        <f>IF(N909="sníž. přenesená",J909,0)</f>
        <v>0</v>
      </c>
      <c r="BI909" s="189">
        <f>IF(N909="nulová",J909,0)</f>
        <v>0</v>
      </c>
      <c r="BJ909" s="19" t="s">
        <v>84</v>
      </c>
      <c r="BK909" s="189">
        <f>ROUND(I909*H909,2)</f>
        <v>0</v>
      </c>
      <c r="BL909" s="19" t="s">
        <v>137</v>
      </c>
      <c r="BM909" s="188" t="s">
        <v>1314</v>
      </c>
    </row>
    <row r="910" spans="1:47" s="2" customFormat="1" ht="11.25">
      <c r="A910" s="36"/>
      <c r="B910" s="37"/>
      <c r="C910" s="38"/>
      <c r="D910" s="190" t="s">
        <v>266</v>
      </c>
      <c r="E910" s="38"/>
      <c r="F910" s="191" t="s">
        <v>1315</v>
      </c>
      <c r="G910" s="38"/>
      <c r="H910" s="38"/>
      <c r="I910" s="192"/>
      <c r="J910" s="38"/>
      <c r="K910" s="38"/>
      <c r="L910" s="41"/>
      <c r="M910" s="193"/>
      <c r="N910" s="194"/>
      <c r="O910" s="66"/>
      <c r="P910" s="66"/>
      <c r="Q910" s="66"/>
      <c r="R910" s="66"/>
      <c r="S910" s="66"/>
      <c r="T910" s="67"/>
      <c r="U910" s="36"/>
      <c r="V910" s="36"/>
      <c r="W910" s="36"/>
      <c r="X910" s="36"/>
      <c r="Y910" s="36"/>
      <c r="Z910" s="36"/>
      <c r="AA910" s="36"/>
      <c r="AB910" s="36"/>
      <c r="AC910" s="36"/>
      <c r="AD910" s="36"/>
      <c r="AE910" s="36"/>
      <c r="AT910" s="19" t="s">
        <v>266</v>
      </c>
      <c r="AU910" s="19" t="s">
        <v>86</v>
      </c>
    </row>
    <row r="911" spans="1:47" s="2" customFormat="1" ht="11.25">
      <c r="A911" s="36"/>
      <c r="B911" s="37"/>
      <c r="C911" s="38"/>
      <c r="D911" s="195" t="s">
        <v>268</v>
      </c>
      <c r="E911" s="38"/>
      <c r="F911" s="196" t="s">
        <v>1316</v>
      </c>
      <c r="G911" s="38"/>
      <c r="H911" s="38"/>
      <c r="I911" s="192"/>
      <c r="J911" s="38"/>
      <c r="K911" s="38"/>
      <c r="L911" s="41"/>
      <c r="M911" s="193"/>
      <c r="N911" s="194"/>
      <c r="O911" s="66"/>
      <c r="P911" s="66"/>
      <c r="Q911" s="66"/>
      <c r="R911" s="66"/>
      <c r="S911" s="66"/>
      <c r="T911" s="67"/>
      <c r="U911" s="36"/>
      <c r="V911" s="36"/>
      <c r="W911" s="36"/>
      <c r="X911" s="36"/>
      <c r="Y911" s="36"/>
      <c r="Z911" s="36"/>
      <c r="AA911" s="36"/>
      <c r="AB911" s="36"/>
      <c r="AC911" s="36"/>
      <c r="AD911" s="36"/>
      <c r="AE911" s="36"/>
      <c r="AT911" s="19" t="s">
        <v>268</v>
      </c>
      <c r="AU911" s="19" t="s">
        <v>86</v>
      </c>
    </row>
    <row r="912" spans="1:47" s="2" customFormat="1" ht="29.25">
      <c r="A912" s="36"/>
      <c r="B912" s="37"/>
      <c r="C912" s="38"/>
      <c r="D912" s="190" t="s">
        <v>270</v>
      </c>
      <c r="E912" s="38"/>
      <c r="F912" s="197" t="s">
        <v>1317</v>
      </c>
      <c r="G912" s="38"/>
      <c r="H912" s="38"/>
      <c r="I912" s="192"/>
      <c r="J912" s="38"/>
      <c r="K912" s="38"/>
      <c r="L912" s="41"/>
      <c r="M912" s="251"/>
      <c r="N912" s="252"/>
      <c r="O912" s="253"/>
      <c r="P912" s="253"/>
      <c r="Q912" s="253"/>
      <c r="R912" s="253"/>
      <c r="S912" s="253"/>
      <c r="T912" s="254"/>
      <c r="U912" s="36"/>
      <c r="V912" s="36"/>
      <c r="W912" s="36"/>
      <c r="X912" s="36"/>
      <c r="Y912" s="36"/>
      <c r="Z912" s="36"/>
      <c r="AA912" s="36"/>
      <c r="AB912" s="36"/>
      <c r="AC912" s="36"/>
      <c r="AD912" s="36"/>
      <c r="AE912" s="36"/>
      <c r="AT912" s="19" t="s">
        <v>270</v>
      </c>
      <c r="AU912" s="19" t="s">
        <v>86</v>
      </c>
    </row>
    <row r="913" spans="1:31" s="2" customFormat="1" ht="6.95" customHeight="1">
      <c r="A913" s="36"/>
      <c r="B913" s="49"/>
      <c r="C913" s="50"/>
      <c r="D913" s="50"/>
      <c r="E913" s="50"/>
      <c r="F913" s="50"/>
      <c r="G913" s="50"/>
      <c r="H913" s="50"/>
      <c r="I913" s="50"/>
      <c r="J913" s="50"/>
      <c r="K913" s="50"/>
      <c r="L913" s="41"/>
      <c r="M913" s="36"/>
      <c r="O913" s="36"/>
      <c r="P913" s="36"/>
      <c r="Q913" s="36"/>
      <c r="R913" s="36"/>
      <c r="S913" s="36"/>
      <c r="T913" s="36"/>
      <c r="U913" s="36"/>
      <c r="V913" s="36"/>
      <c r="W913" s="36"/>
      <c r="X913" s="36"/>
      <c r="Y913" s="36"/>
      <c r="Z913" s="36"/>
      <c r="AA913" s="36"/>
      <c r="AB913" s="36"/>
      <c r="AC913" s="36"/>
      <c r="AD913" s="36"/>
      <c r="AE913" s="36"/>
    </row>
  </sheetData>
  <sheetProtection algorithmName="SHA-512" hashValue="5mxwKT58Kj3y1Xyoe32mW5h2dbc/15sz0hNlIkLHl0T24ubBeZgAawnsmjlDQncWaoqw93I2JbFHwaSQC5UF7A==" saltValue="X6QKqtnVA3N3VJwwAkwsuj/u4BWC7c2tQ+a7R/OBzIs3ra0wtFliYnMeYGcL0JH9fZeVCgMd/Dfj/cA7Ey913Q==" spinCount="100000" sheet="1" objects="1" scenarios="1" formatColumns="0" formatRows="0" autoFilter="0"/>
  <autoFilter ref="C87:K912"/>
  <mergeCells count="9">
    <mergeCell ref="E50:H50"/>
    <mergeCell ref="E78:H78"/>
    <mergeCell ref="E80:H80"/>
    <mergeCell ref="L2:V2"/>
    <mergeCell ref="E7:H7"/>
    <mergeCell ref="E9:H9"/>
    <mergeCell ref="E18:H18"/>
    <mergeCell ref="E27:H27"/>
    <mergeCell ref="E48:H48"/>
  </mergeCells>
  <hyperlinks>
    <hyperlink ref="F93" r:id="rId1" display="https://podminky.urs.cz/item/CS_URS_2021_02/111251202"/>
    <hyperlink ref="F99" r:id="rId2" display="https://podminky.urs.cz/item/CS_URS_2021_02/112151111"/>
    <hyperlink ref="F104" r:id="rId3" display="https://podminky.urs.cz/item/CS_URS_2021_02/112151112"/>
    <hyperlink ref="F109" r:id="rId4" display="https://podminky.urs.cz/item/CS_URS_2021_02/112151311"/>
    <hyperlink ref="F114" r:id="rId5" display="https://podminky.urs.cz/item/CS_URS_2021_02/112151312"/>
    <hyperlink ref="F119" r:id="rId6" display="https://podminky.urs.cz/item/CS_URS_2021_02/112151313"/>
    <hyperlink ref="F124" r:id="rId7" display="https://podminky.urs.cz/item/CS_URS_2021_02/112151317"/>
    <hyperlink ref="F129" r:id="rId8" display="https://podminky.urs.cz/item/CS_URS_2021_02/112151351"/>
    <hyperlink ref="F134" r:id="rId9" display="https://podminky.urs.cz/item/CS_URS_2021_02/112151352"/>
    <hyperlink ref="F139" r:id="rId10" display="https://podminky.urs.cz/item/CS_URS_2021_02/112151353"/>
    <hyperlink ref="F144" r:id="rId11" display="https://podminky.urs.cz/item/CS_URS_2021_02/112151355"/>
    <hyperlink ref="F149" r:id="rId12" display="https://podminky.urs.cz/item/CS_URS_2021_02/112151513"/>
    <hyperlink ref="F156" r:id="rId13" display="https://podminky.urs.cz/item/CS_URS_2021_02/112155215"/>
    <hyperlink ref="F162" r:id="rId14" display="https://podminky.urs.cz/item/CS_URS_2021_02/112155221"/>
    <hyperlink ref="F168" r:id="rId15" display="https://podminky.urs.cz/item/CS_URS_2021_02/112155225"/>
    <hyperlink ref="F175" r:id="rId16" display="https://podminky.urs.cz/item/CS_URS_2021_02/112155315"/>
    <hyperlink ref="F179" r:id="rId17" display="https://podminky.urs.cz/item/CS_URS_2021_02/112201111"/>
    <hyperlink ref="F184" r:id="rId18" display="https://podminky.urs.cz/item/CS_URS_2021_02/112201112"/>
    <hyperlink ref="F189" r:id="rId19" display="https://podminky.urs.cz/item/CS_URS_2021_02/112201113"/>
    <hyperlink ref="F194" r:id="rId20" display="https://podminky.urs.cz/item/CS_URS_2021_02/112201114"/>
    <hyperlink ref="F199" r:id="rId21" display="https://podminky.urs.cz/item/CS_URS_2021_02/112201115"/>
    <hyperlink ref="F204" r:id="rId22" display="https://podminky.urs.cz/item/CS_URS_2021_02/112201117"/>
    <hyperlink ref="F209" r:id="rId23" display="https://podminky.urs.cz/item/CS_URS_2021_02/112201118"/>
    <hyperlink ref="F214" r:id="rId24" display="https://podminky.urs.cz/item/CS_URS_2021_02/112201119"/>
    <hyperlink ref="F219" r:id="rId25" display="https://podminky.urs.cz/item/CS_URS_2021_02/113106242"/>
    <hyperlink ref="F224" r:id="rId26" display="https://podminky.urs.cz/item/CS_URS_2021_02/113107222"/>
    <hyperlink ref="F229" r:id="rId27" display="https://podminky.urs.cz/item/CS_URS_2021_02/113311121"/>
    <hyperlink ref="F234" r:id="rId28" display="https://podminky.urs.cz/item/CS_URS_2021_02/114203104"/>
    <hyperlink ref="F240" r:id="rId29" display="https://podminky.urs.cz/item/CS_URS_2021_02/114203201"/>
    <hyperlink ref="F245" r:id="rId30" display="https://podminky.urs.cz/item/CS_URS_2021_02/114203301"/>
    <hyperlink ref="F250" r:id="rId31" display="https://podminky.urs.cz/item/CS_URS_2021_02/114203401"/>
    <hyperlink ref="F255" r:id="rId32" display="https://podminky.urs.cz/item/CS_URS_2021_02/114203409"/>
    <hyperlink ref="F260" r:id="rId33" display="https://podminky.urs.cz/item/CS_URS_2021_02/115001105"/>
    <hyperlink ref="F267" r:id="rId34" display="https://podminky.urs.cz/item/CS_URS_2021_02/115101201"/>
    <hyperlink ref="F272" r:id="rId35" display="https://podminky.urs.cz/item/CS_URS_2021_02/115101301"/>
    <hyperlink ref="F277" r:id="rId36" display="https://podminky.urs.cz/item/CS_URS_2021_02/121151105"/>
    <hyperlink ref="F283" r:id="rId37" display="https://podminky.urs.cz/item/CS_URS_2021_02/121151117"/>
    <hyperlink ref="F290" r:id="rId38" display="https://podminky.urs.cz/item/CS_URS_2021_02/122911113"/>
    <hyperlink ref="F296" r:id="rId39" display="https://podminky.urs.cz/item/CS_URS_2021_02/124253101"/>
    <hyperlink ref="F310" r:id="rId40" display="https://podminky.urs.cz/item/CS_URS_2021_02/127751101"/>
    <hyperlink ref="F314" r:id="rId41" display="https://podminky.urs.cz/item/CS_URS_2021_02/129911121"/>
    <hyperlink ref="F321" r:id="rId42" display="https://podminky.urs.cz/item/CS_URS_2021_02/131213102"/>
    <hyperlink ref="F347" r:id="rId43" display="https://podminky.urs.cz/item/CS_URS_2021_02/131251105"/>
    <hyperlink ref="F367" r:id="rId44" display="https://podminky.urs.cz/item/CS_URS_2021_02/162201421"/>
    <hyperlink ref="F374" r:id="rId45" display="https://podminky.urs.cz/item/CS_URS_2021_02/162201422"/>
    <hyperlink ref="F381" r:id="rId46" display="https://podminky.urs.cz/item/CS_URS_2021_02/162201423"/>
    <hyperlink ref="F387" r:id="rId47" display="https://podminky.urs.cz/item/CS_URS_2021_02/162201424"/>
    <hyperlink ref="F394" r:id="rId48" display="https://podminky.urs.cz/item/CS_URS_2021_02/162201520"/>
    <hyperlink ref="F400" r:id="rId49" display="https://podminky.urs.cz/item/CS_URS_2021_02/162301971"/>
    <hyperlink ref="F405" r:id="rId50" display="https://podminky.urs.cz/item/CS_URS_2021_02/162301972"/>
    <hyperlink ref="F410" r:id="rId51" display="https://podminky.urs.cz/item/CS_URS_2021_02/162301973"/>
    <hyperlink ref="F415" r:id="rId52" display="https://podminky.urs.cz/item/CS_URS_2021_02/162301974"/>
    <hyperlink ref="F420" r:id="rId53" display="https://podminky.urs.cz/item/CS_URS_2021_02/162301975"/>
    <hyperlink ref="F427" r:id="rId54" display="https://podminky.urs.cz/item/CS_URS_2021_02/162351103"/>
    <hyperlink ref="F436" r:id="rId55" display="https://podminky.urs.cz/item/CS_URS_2021_02/162751117"/>
    <hyperlink ref="F447" r:id="rId56" display="https://podminky.urs.cz/item/CS_URS_2021_02/162751119"/>
    <hyperlink ref="F452" r:id="rId57" display="https://podminky.urs.cz/item/CS_URS_2021_02/167151111"/>
    <hyperlink ref="F461" r:id="rId58" display="https://podminky.urs.cz/item/CS_URS_2021_02/171151103"/>
    <hyperlink ref="F475" r:id="rId59" display="https://podminky.urs.cz/item/CS_URS_2021_02/171151131"/>
    <hyperlink ref="F483" r:id="rId60" display="https://podminky.urs.cz/item/CS_URS_2021_02/10364100"/>
    <hyperlink ref="F488" r:id="rId61" display="https://podminky.urs.cz/item/CS_URS_2021_02/171153101"/>
    <hyperlink ref="F498" r:id="rId62" display="https://podminky.urs.cz/item/CS_URS_2021_02/171201231"/>
    <hyperlink ref="F503" r:id="rId63" display="https://podminky.urs.cz/item/CS_URS_2021_02/171251201"/>
    <hyperlink ref="F536" r:id="rId64" display="https://podminky.urs.cz/item/CS_URS_2021_02/181351003"/>
    <hyperlink ref="F542" r:id="rId65" display="https://podminky.urs.cz/item/CS_URS_2021_02/181351005"/>
    <hyperlink ref="F548" r:id="rId66" display="https://podminky.urs.cz/item/CS_URS_2021_02/10364101"/>
    <hyperlink ref="F558" r:id="rId67" display="https://podminky.urs.cz/item/CS_URS_2021_02/181411121"/>
    <hyperlink ref="F565" r:id="rId68" display="https://podminky.urs.cz/item/CS_URS_2021_02/00572472"/>
    <hyperlink ref="F571" r:id="rId69" display="https://podminky.urs.cz/item/CS_URS_2021_02/181411123"/>
    <hyperlink ref="F576" r:id="rId70" display="https://podminky.urs.cz/item/CS_URS_2021_02/00572474"/>
    <hyperlink ref="F580" r:id="rId71" display="https://podminky.urs.cz/item/CS_URS_2021_02/181951112"/>
    <hyperlink ref="F585" r:id="rId72" display="https://podminky.urs.cz/item/CS_URS_2021_02/182351133"/>
    <hyperlink ref="F595" r:id="rId73" display="https://podminky.urs.cz/item/CS_URS_2021_02/183101113"/>
    <hyperlink ref="F600" r:id="rId74" display="https://podminky.urs.cz/item/CS_URS_2021_02/183101115"/>
    <hyperlink ref="F625" r:id="rId75" display="https://podminky.urs.cz/item/CS_URS_2021_02/184215133"/>
    <hyperlink ref="F633" r:id="rId76" display="https://podminky.urs.cz/item/CS_URS_2021_02/184801121"/>
    <hyperlink ref="F642" r:id="rId77" display="https://podminky.urs.cz/item/CS_URS_2021_02/184813121"/>
    <hyperlink ref="F647" r:id="rId78" display="https://podminky.urs.cz/item/CS_URS_2021_02/31324806"/>
    <hyperlink ref="F651" r:id="rId79" display="https://podminky.urs.cz/item/CS_URS_2021_02/184818245"/>
    <hyperlink ref="F657" r:id="rId80" display="https://podminky.urs.cz/item/CS_URS_2021_02/184911431"/>
    <hyperlink ref="F662" r:id="rId81" display="https://podminky.urs.cz/item/CS_URS_2021_02/103911000"/>
    <hyperlink ref="F669" r:id="rId82" display="https://podminky.urs.cz/item/CS_URS_2021_02/185802114"/>
    <hyperlink ref="F676" r:id="rId83" display="https://podminky.urs.cz/item/CS_URS_2021_02/25191155"/>
    <hyperlink ref="F680" r:id="rId84" display="https://podminky.urs.cz/item/CS_URS_2021_02/185803111"/>
    <hyperlink ref="F687" r:id="rId85" display="https://podminky.urs.cz/item/CS_URS_2021_02/185803113"/>
    <hyperlink ref="F692" r:id="rId86" display="https://podminky.urs.cz/item/CS_URS_2021_02/185804312"/>
    <hyperlink ref="F711" r:id="rId87" display="https://podminky.urs.cz/item/CS_URS_2021_02/232231121"/>
    <hyperlink ref="F716" r:id="rId88" display="https://podminky.urs.cz/item/CS_URS_2021_02/457532112"/>
    <hyperlink ref="F722" r:id="rId89" display="https://podminky.urs.cz/item/CS_URS_2021_02/462512270"/>
    <hyperlink ref="F735" r:id="rId90" display="https://podminky.urs.cz/item/CS_URS_2021_02/462519002"/>
    <hyperlink ref="F743" r:id="rId91" display="https://podminky.urs.cz/item/CS_URS_2021_02/564231111"/>
    <hyperlink ref="F747" r:id="rId92" display="https://podminky.urs.cz/item/CS_URS_2021_02/584121111"/>
    <hyperlink ref="F763" r:id="rId93" display="https://podminky.urs.cz/item/CS_URS_2021_02/59223021"/>
    <hyperlink ref="F768" r:id="rId94" display="https://podminky.urs.cz/item/CS_URS_2021_02/59221006"/>
    <hyperlink ref="F776" r:id="rId95" display="https://podminky.urs.cz/item/CS_URS_2021_02/919726121"/>
    <hyperlink ref="F790" r:id="rId96" display="https://podminky.urs.cz/item/CS_URS_2021_02/961044111"/>
    <hyperlink ref="F797" r:id="rId97" display="https://podminky.urs.cz/item/CS_URS_2021_02/966052121"/>
    <hyperlink ref="F804" r:id="rId98" display="https://podminky.urs.cz/item/CS_URS_2021_02/966071822"/>
    <hyperlink ref="F810" r:id="rId99" display="https://podminky.urs.cz/item/CS_URS_2021_02/966073811"/>
    <hyperlink ref="F815" r:id="rId100" display="https://podminky.urs.cz/item/CS_URS_2021_02/966073812"/>
    <hyperlink ref="F834" r:id="rId101" display="https://podminky.urs.cz/item/CS_URS_2021_02/997013813"/>
    <hyperlink ref="F839" r:id="rId102" display="https://podminky.urs.cz/item/CS_URS_2021_02/997013861"/>
    <hyperlink ref="F846" r:id="rId103" display="https://podminky.urs.cz/item/CS_URS_2021_02/997013862"/>
    <hyperlink ref="F853" r:id="rId104" display="https://podminky.urs.cz/item/CS_URS_2021_02/997013873"/>
    <hyperlink ref="F859" r:id="rId105" display="https://podminky.urs.cz/item/CS_URS_2021_02/997221873"/>
    <hyperlink ref="F864" r:id="rId106" display="https://podminky.urs.cz/item/CS_URS_2021_02/997321511"/>
    <hyperlink ref="F880" r:id="rId107" display="https://podminky.urs.cz/item/CS_URS_2021_02/997321519"/>
    <hyperlink ref="F896" r:id="rId108" display="https://podminky.urs.cz/item/CS_URS_2021_02/997321611"/>
    <hyperlink ref="F911" r:id="rId109" display="https://podminky.urs.cz/item/CS_URS_2021_02/9983320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9"/>
      <c r="M2" s="389"/>
      <c r="N2" s="389"/>
      <c r="O2" s="389"/>
      <c r="P2" s="389"/>
      <c r="Q2" s="389"/>
      <c r="R2" s="389"/>
      <c r="S2" s="389"/>
      <c r="T2" s="389"/>
      <c r="U2" s="389"/>
      <c r="V2" s="389"/>
      <c r="AT2" s="19" t="s">
        <v>89</v>
      </c>
    </row>
    <row r="3" spans="2:46" s="1" customFormat="1" ht="6.95" customHeight="1">
      <c r="B3" s="104"/>
      <c r="C3" s="105"/>
      <c r="D3" s="105"/>
      <c r="E3" s="105"/>
      <c r="F3" s="105"/>
      <c r="G3" s="105"/>
      <c r="H3" s="105"/>
      <c r="I3" s="105"/>
      <c r="J3" s="105"/>
      <c r="K3" s="105"/>
      <c r="L3" s="22"/>
      <c r="AT3" s="19" t="s">
        <v>86</v>
      </c>
    </row>
    <row r="4" spans="2:46" s="1" customFormat="1" ht="24.95" customHeight="1">
      <c r="B4" s="22"/>
      <c r="D4" s="106" t="s">
        <v>97</v>
      </c>
      <c r="L4" s="22"/>
      <c r="M4" s="107" t="s">
        <v>10</v>
      </c>
      <c r="AT4" s="19" t="s">
        <v>4</v>
      </c>
    </row>
    <row r="5" spans="2:12" s="1" customFormat="1" ht="6.95" customHeight="1">
      <c r="B5" s="22"/>
      <c r="L5" s="22"/>
    </row>
    <row r="6" spans="2:12" s="1" customFormat="1" ht="12" customHeight="1">
      <c r="B6" s="22"/>
      <c r="D6" s="108" t="s">
        <v>16</v>
      </c>
      <c r="L6" s="22"/>
    </row>
    <row r="7" spans="2:12" s="1" customFormat="1" ht="16.5" customHeight="1">
      <c r="B7" s="22"/>
      <c r="E7" s="390" t="str">
        <f>'Rekapitulace stavby'!K6</f>
        <v>VT Líštnice, Dolní Líštná, km 1,208 - 1,333, rekonstrukce PB opevnění</v>
      </c>
      <c r="F7" s="391"/>
      <c r="G7" s="391"/>
      <c r="H7" s="391"/>
      <c r="L7" s="22"/>
    </row>
    <row r="8" spans="1:31" s="2" customFormat="1" ht="12" customHeight="1">
      <c r="A8" s="36"/>
      <c r="B8" s="41"/>
      <c r="C8" s="36"/>
      <c r="D8" s="108" t="s">
        <v>111</v>
      </c>
      <c r="E8" s="36"/>
      <c r="F8" s="36"/>
      <c r="G8" s="36"/>
      <c r="H8" s="36"/>
      <c r="I8" s="36"/>
      <c r="J8" s="36"/>
      <c r="K8" s="36"/>
      <c r="L8" s="109"/>
      <c r="S8" s="36"/>
      <c r="T8" s="36"/>
      <c r="U8" s="36"/>
      <c r="V8" s="36"/>
      <c r="W8" s="36"/>
      <c r="X8" s="36"/>
      <c r="Y8" s="36"/>
      <c r="Z8" s="36"/>
      <c r="AA8" s="36"/>
      <c r="AB8" s="36"/>
      <c r="AC8" s="36"/>
      <c r="AD8" s="36"/>
      <c r="AE8" s="36"/>
    </row>
    <row r="9" spans="1:31" s="2" customFormat="1" ht="16.5" customHeight="1">
      <c r="A9" s="36"/>
      <c r="B9" s="41"/>
      <c r="C9" s="36"/>
      <c r="D9" s="36"/>
      <c r="E9" s="392" t="s">
        <v>1318</v>
      </c>
      <c r="F9" s="393"/>
      <c r="G9" s="393"/>
      <c r="H9" s="393"/>
      <c r="I9" s="36"/>
      <c r="J9" s="36"/>
      <c r="K9" s="36"/>
      <c r="L9" s="109"/>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09"/>
      <c r="S10" s="36"/>
      <c r="T10" s="36"/>
      <c r="U10" s="36"/>
      <c r="V10" s="36"/>
      <c r="W10" s="36"/>
      <c r="X10" s="36"/>
      <c r="Y10" s="36"/>
      <c r="Z10" s="36"/>
      <c r="AA10" s="36"/>
      <c r="AB10" s="36"/>
      <c r="AC10" s="36"/>
      <c r="AD10" s="36"/>
      <c r="AE10" s="36"/>
    </row>
    <row r="11" spans="1:31" s="2" customFormat="1" ht="12" customHeight="1">
      <c r="A11" s="36"/>
      <c r="B11" s="41"/>
      <c r="C11" s="36"/>
      <c r="D11" s="108" t="s">
        <v>18</v>
      </c>
      <c r="E11" s="36"/>
      <c r="F11" s="110" t="s">
        <v>19</v>
      </c>
      <c r="G11" s="36"/>
      <c r="H11" s="36"/>
      <c r="I11" s="108" t="s">
        <v>20</v>
      </c>
      <c r="J11" s="110" t="s">
        <v>19</v>
      </c>
      <c r="K11" s="36"/>
      <c r="L11" s="109"/>
      <c r="S11" s="36"/>
      <c r="T11" s="36"/>
      <c r="U11" s="36"/>
      <c r="V11" s="36"/>
      <c r="W11" s="36"/>
      <c r="X11" s="36"/>
      <c r="Y11" s="36"/>
      <c r="Z11" s="36"/>
      <c r="AA11" s="36"/>
      <c r="AB11" s="36"/>
      <c r="AC11" s="36"/>
      <c r="AD11" s="36"/>
      <c r="AE11" s="36"/>
    </row>
    <row r="12" spans="1:31" s="2" customFormat="1" ht="12" customHeight="1">
      <c r="A12" s="36"/>
      <c r="B12" s="41"/>
      <c r="C12" s="36"/>
      <c r="D12" s="108" t="s">
        <v>21</v>
      </c>
      <c r="E12" s="36"/>
      <c r="F12" s="110" t="s">
        <v>22</v>
      </c>
      <c r="G12" s="36"/>
      <c r="H12" s="36"/>
      <c r="I12" s="108" t="s">
        <v>23</v>
      </c>
      <c r="J12" s="111" t="str">
        <f>'Rekapitulace stavby'!AN8</f>
        <v>1. 7. 2021</v>
      </c>
      <c r="K12" s="36"/>
      <c r="L12" s="109"/>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9"/>
      <c r="S13" s="36"/>
      <c r="T13" s="36"/>
      <c r="U13" s="36"/>
      <c r="V13" s="36"/>
      <c r="W13" s="36"/>
      <c r="X13" s="36"/>
      <c r="Y13" s="36"/>
      <c r="Z13" s="36"/>
      <c r="AA13" s="36"/>
      <c r="AB13" s="36"/>
      <c r="AC13" s="36"/>
      <c r="AD13" s="36"/>
      <c r="AE13" s="36"/>
    </row>
    <row r="14" spans="1:31" s="2" customFormat="1" ht="12" customHeight="1">
      <c r="A14" s="36"/>
      <c r="B14" s="41"/>
      <c r="C14" s="36"/>
      <c r="D14" s="108" t="s">
        <v>25</v>
      </c>
      <c r="E14" s="36"/>
      <c r="F14" s="36"/>
      <c r="G14" s="36"/>
      <c r="H14" s="36"/>
      <c r="I14" s="108" t="s">
        <v>26</v>
      </c>
      <c r="J14" s="110" t="s">
        <v>27</v>
      </c>
      <c r="K14" s="36"/>
      <c r="L14" s="109"/>
      <c r="S14" s="36"/>
      <c r="T14" s="36"/>
      <c r="U14" s="36"/>
      <c r="V14" s="36"/>
      <c r="W14" s="36"/>
      <c r="X14" s="36"/>
      <c r="Y14" s="36"/>
      <c r="Z14" s="36"/>
      <c r="AA14" s="36"/>
      <c r="AB14" s="36"/>
      <c r="AC14" s="36"/>
      <c r="AD14" s="36"/>
      <c r="AE14" s="36"/>
    </row>
    <row r="15" spans="1:31" s="2" customFormat="1" ht="18" customHeight="1">
      <c r="A15" s="36"/>
      <c r="B15" s="41"/>
      <c r="C15" s="36"/>
      <c r="D15" s="36"/>
      <c r="E15" s="110" t="s">
        <v>28</v>
      </c>
      <c r="F15" s="36"/>
      <c r="G15" s="36"/>
      <c r="H15" s="36"/>
      <c r="I15" s="108" t="s">
        <v>29</v>
      </c>
      <c r="J15" s="110" t="s">
        <v>30</v>
      </c>
      <c r="K15" s="36"/>
      <c r="L15" s="109"/>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9"/>
      <c r="S16" s="36"/>
      <c r="T16" s="36"/>
      <c r="U16" s="36"/>
      <c r="V16" s="36"/>
      <c r="W16" s="36"/>
      <c r="X16" s="36"/>
      <c r="Y16" s="36"/>
      <c r="Z16" s="36"/>
      <c r="AA16" s="36"/>
      <c r="AB16" s="36"/>
      <c r="AC16" s="36"/>
      <c r="AD16" s="36"/>
      <c r="AE16" s="36"/>
    </row>
    <row r="17" spans="1:31" s="2" customFormat="1" ht="12" customHeight="1">
      <c r="A17" s="36"/>
      <c r="B17" s="41"/>
      <c r="C17" s="36"/>
      <c r="D17" s="108" t="s">
        <v>31</v>
      </c>
      <c r="E17" s="36"/>
      <c r="F17" s="36"/>
      <c r="G17" s="36"/>
      <c r="H17" s="36"/>
      <c r="I17" s="108" t="s">
        <v>26</v>
      </c>
      <c r="J17" s="32" t="str">
        <f>'Rekapitulace stavby'!AN13</f>
        <v>Vyplň údaj</v>
      </c>
      <c r="K17" s="36"/>
      <c r="L17" s="109"/>
      <c r="S17" s="36"/>
      <c r="T17" s="36"/>
      <c r="U17" s="36"/>
      <c r="V17" s="36"/>
      <c r="W17" s="36"/>
      <c r="X17" s="36"/>
      <c r="Y17" s="36"/>
      <c r="Z17" s="36"/>
      <c r="AA17" s="36"/>
      <c r="AB17" s="36"/>
      <c r="AC17" s="36"/>
      <c r="AD17" s="36"/>
      <c r="AE17" s="36"/>
    </row>
    <row r="18" spans="1:31" s="2" customFormat="1" ht="18" customHeight="1">
      <c r="A18" s="36"/>
      <c r="B18" s="41"/>
      <c r="C18" s="36"/>
      <c r="D18" s="36"/>
      <c r="E18" s="394" t="str">
        <f>'Rekapitulace stavby'!E14</f>
        <v>Vyplň údaj</v>
      </c>
      <c r="F18" s="395"/>
      <c r="G18" s="395"/>
      <c r="H18" s="395"/>
      <c r="I18" s="108" t="s">
        <v>29</v>
      </c>
      <c r="J18" s="32" t="str">
        <f>'Rekapitulace stavby'!AN14</f>
        <v>Vyplň údaj</v>
      </c>
      <c r="K18" s="36"/>
      <c r="L18" s="109"/>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9"/>
      <c r="S19" s="36"/>
      <c r="T19" s="36"/>
      <c r="U19" s="36"/>
      <c r="V19" s="36"/>
      <c r="W19" s="36"/>
      <c r="X19" s="36"/>
      <c r="Y19" s="36"/>
      <c r="Z19" s="36"/>
      <c r="AA19" s="36"/>
      <c r="AB19" s="36"/>
      <c r="AC19" s="36"/>
      <c r="AD19" s="36"/>
      <c r="AE19" s="36"/>
    </row>
    <row r="20" spans="1:31" s="2" customFormat="1" ht="12" customHeight="1">
      <c r="A20" s="36"/>
      <c r="B20" s="41"/>
      <c r="C20" s="36"/>
      <c r="D20" s="108" t="s">
        <v>33</v>
      </c>
      <c r="E20" s="36"/>
      <c r="F20" s="36"/>
      <c r="G20" s="36"/>
      <c r="H20" s="36"/>
      <c r="I20" s="108" t="s">
        <v>26</v>
      </c>
      <c r="J20" s="110" t="s">
        <v>34</v>
      </c>
      <c r="K20" s="36"/>
      <c r="L20" s="109"/>
      <c r="S20" s="36"/>
      <c r="T20" s="36"/>
      <c r="U20" s="36"/>
      <c r="V20" s="36"/>
      <c r="W20" s="36"/>
      <c r="X20" s="36"/>
      <c r="Y20" s="36"/>
      <c r="Z20" s="36"/>
      <c r="AA20" s="36"/>
      <c r="AB20" s="36"/>
      <c r="AC20" s="36"/>
      <c r="AD20" s="36"/>
      <c r="AE20" s="36"/>
    </row>
    <row r="21" spans="1:31" s="2" customFormat="1" ht="18" customHeight="1">
      <c r="A21" s="36"/>
      <c r="B21" s="41"/>
      <c r="C21" s="36"/>
      <c r="D21" s="36"/>
      <c r="E21" s="110" t="s">
        <v>35</v>
      </c>
      <c r="F21" s="36"/>
      <c r="G21" s="36"/>
      <c r="H21" s="36"/>
      <c r="I21" s="108" t="s">
        <v>29</v>
      </c>
      <c r="J21" s="110" t="s">
        <v>36</v>
      </c>
      <c r="K21" s="36"/>
      <c r="L21" s="109"/>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9"/>
      <c r="S22" s="36"/>
      <c r="T22" s="36"/>
      <c r="U22" s="36"/>
      <c r="V22" s="36"/>
      <c r="W22" s="36"/>
      <c r="X22" s="36"/>
      <c r="Y22" s="36"/>
      <c r="Z22" s="36"/>
      <c r="AA22" s="36"/>
      <c r="AB22" s="36"/>
      <c r="AC22" s="36"/>
      <c r="AD22" s="36"/>
      <c r="AE22" s="36"/>
    </row>
    <row r="23" spans="1:31" s="2" customFormat="1" ht="12" customHeight="1">
      <c r="A23" s="36"/>
      <c r="B23" s="41"/>
      <c r="C23" s="36"/>
      <c r="D23" s="108" t="s">
        <v>38</v>
      </c>
      <c r="E23" s="36"/>
      <c r="F23" s="36"/>
      <c r="G23" s="36"/>
      <c r="H23" s="36"/>
      <c r="I23" s="108" t="s">
        <v>26</v>
      </c>
      <c r="J23" s="110" t="str">
        <f>IF('Rekapitulace stavby'!AN19="","",'Rekapitulace stavby'!AN19)</f>
        <v/>
      </c>
      <c r="K23" s="36"/>
      <c r="L23" s="109"/>
      <c r="S23" s="36"/>
      <c r="T23" s="36"/>
      <c r="U23" s="36"/>
      <c r="V23" s="36"/>
      <c r="W23" s="36"/>
      <c r="X23" s="36"/>
      <c r="Y23" s="36"/>
      <c r="Z23" s="36"/>
      <c r="AA23" s="36"/>
      <c r="AB23" s="36"/>
      <c r="AC23" s="36"/>
      <c r="AD23" s="36"/>
      <c r="AE23" s="36"/>
    </row>
    <row r="24" spans="1:31" s="2" customFormat="1" ht="18" customHeight="1">
      <c r="A24" s="36"/>
      <c r="B24" s="41"/>
      <c r="C24" s="36"/>
      <c r="D24" s="36"/>
      <c r="E24" s="110" t="str">
        <f>IF('Rekapitulace stavby'!E20="","",'Rekapitulace stavby'!E20)</f>
        <v xml:space="preserve"> </v>
      </c>
      <c r="F24" s="36"/>
      <c r="G24" s="36"/>
      <c r="H24" s="36"/>
      <c r="I24" s="108" t="s">
        <v>29</v>
      </c>
      <c r="J24" s="110" t="str">
        <f>IF('Rekapitulace stavby'!AN20="","",'Rekapitulace stavby'!AN20)</f>
        <v/>
      </c>
      <c r="K24" s="36"/>
      <c r="L24" s="109"/>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9"/>
      <c r="S25" s="36"/>
      <c r="T25" s="36"/>
      <c r="U25" s="36"/>
      <c r="V25" s="36"/>
      <c r="W25" s="36"/>
      <c r="X25" s="36"/>
      <c r="Y25" s="36"/>
      <c r="Z25" s="36"/>
      <c r="AA25" s="36"/>
      <c r="AB25" s="36"/>
      <c r="AC25" s="36"/>
      <c r="AD25" s="36"/>
      <c r="AE25" s="36"/>
    </row>
    <row r="26" spans="1:31" s="2" customFormat="1" ht="12" customHeight="1">
      <c r="A26" s="36"/>
      <c r="B26" s="41"/>
      <c r="C26" s="36"/>
      <c r="D26" s="108" t="s">
        <v>40</v>
      </c>
      <c r="E26" s="36"/>
      <c r="F26" s="36"/>
      <c r="G26" s="36"/>
      <c r="H26" s="36"/>
      <c r="I26" s="36"/>
      <c r="J26" s="36"/>
      <c r="K26" s="36"/>
      <c r="L26" s="109"/>
      <c r="S26" s="36"/>
      <c r="T26" s="36"/>
      <c r="U26" s="36"/>
      <c r="V26" s="36"/>
      <c r="W26" s="36"/>
      <c r="X26" s="36"/>
      <c r="Y26" s="36"/>
      <c r="Z26" s="36"/>
      <c r="AA26" s="36"/>
      <c r="AB26" s="36"/>
      <c r="AC26" s="36"/>
      <c r="AD26" s="36"/>
      <c r="AE26" s="36"/>
    </row>
    <row r="27" spans="1:31" s="8" customFormat="1" ht="16.5" customHeight="1">
      <c r="A27" s="112"/>
      <c r="B27" s="113"/>
      <c r="C27" s="112"/>
      <c r="D27" s="112"/>
      <c r="E27" s="396" t="s">
        <v>19</v>
      </c>
      <c r="F27" s="396"/>
      <c r="G27" s="396"/>
      <c r="H27" s="396"/>
      <c r="I27" s="112"/>
      <c r="J27" s="112"/>
      <c r="K27" s="112"/>
      <c r="L27" s="114"/>
      <c r="S27" s="112"/>
      <c r="T27" s="112"/>
      <c r="U27" s="112"/>
      <c r="V27" s="112"/>
      <c r="W27" s="112"/>
      <c r="X27" s="112"/>
      <c r="Y27" s="112"/>
      <c r="Z27" s="112"/>
      <c r="AA27" s="112"/>
      <c r="AB27" s="112"/>
      <c r="AC27" s="112"/>
      <c r="AD27" s="112"/>
      <c r="AE27" s="112"/>
    </row>
    <row r="28" spans="1:31" s="2" customFormat="1" ht="6.95" customHeight="1">
      <c r="A28" s="36"/>
      <c r="B28" s="41"/>
      <c r="C28" s="36"/>
      <c r="D28" s="36"/>
      <c r="E28" s="36"/>
      <c r="F28" s="36"/>
      <c r="G28" s="36"/>
      <c r="H28" s="36"/>
      <c r="I28" s="36"/>
      <c r="J28" s="36"/>
      <c r="K28" s="36"/>
      <c r="L28" s="109"/>
      <c r="S28" s="36"/>
      <c r="T28" s="36"/>
      <c r="U28" s="36"/>
      <c r="V28" s="36"/>
      <c r="W28" s="36"/>
      <c r="X28" s="36"/>
      <c r="Y28" s="36"/>
      <c r="Z28" s="36"/>
      <c r="AA28" s="36"/>
      <c r="AB28" s="36"/>
      <c r="AC28" s="36"/>
      <c r="AD28" s="36"/>
      <c r="AE28" s="36"/>
    </row>
    <row r="29" spans="1:31" s="2" customFormat="1" ht="6.95" customHeight="1">
      <c r="A29" s="36"/>
      <c r="B29" s="41"/>
      <c r="C29" s="36"/>
      <c r="D29" s="116"/>
      <c r="E29" s="116"/>
      <c r="F29" s="116"/>
      <c r="G29" s="116"/>
      <c r="H29" s="116"/>
      <c r="I29" s="116"/>
      <c r="J29" s="116"/>
      <c r="K29" s="116"/>
      <c r="L29" s="109"/>
      <c r="S29" s="36"/>
      <c r="T29" s="36"/>
      <c r="U29" s="36"/>
      <c r="V29" s="36"/>
      <c r="W29" s="36"/>
      <c r="X29" s="36"/>
      <c r="Y29" s="36"/>
      <c r="Z29" s="36"/>
      <c r="AA29" s="36"/>
      <c r="AB29" s="36"/>
      <c r="AC29" s="36"/>
      <c r="AD29" s="36"/>
      <c r="AE29" s="36"/>
    </row>
    <row r="30" spans="1:31" s="2" customFormat="1" ht="25.35" customHeight="1">
      <c r="A30" s="36"/>
      <c r="B30" s="41"/>
      <c r="C30" s="36"/>
      <c r="D30" s="117" t="s">
        <v>42</v>
      </c>
      <c r="E30" s="36"/>
      <c r="F30" s="36"/>
      <c r="G30" s="36"/>
      <c r="H30" s="36"/>
      <c r="I30" s="36"/>
      <c r="J30" s="118">
        <f>ROUND(J80,2)</f>
        <v>0</v>
      </c>
      <c r="K30" s="36"/>
      <c r="L30" s="109"/>
      <c r="S30" s="36"/>
      <c r="T30" s="36"/>
      <c r="U30" s="36"/>
      <c r="V30" s="36"/>
      <c r="W30" s="36"/>
      <c r="X30" s="36"/>
      <c r="Y30" s="36"/>
      <c r="Z30" s="36"/>
      <c r="AA30" s="36"/>
      <c r="AB30" s="36"/>
      <c r="AC30" s="36"/>
      <c r="AD30" s="36"/>
      <c r="AE30" s="36"/>
    </row>
    <row r="31" spans="1:31" s="2" customFormat="1" ht="6.95" customHeight="1">
      <c r="A31" s="36"/>
      <c r="B31" s="41"/>
      <c r="C31" s="36"/>
      <c r="D31" s="116"/>
      <c r="E31" s="116"/>
      <c r="F31" s="116"/>
      <c r="G31" s="116"/>
      <c r="H31" s="116"/>
      <c r="I31" s="116"/>
      <c r="J31" s="116"/>
      <c r="K31" s="116"/>
      <c r="L31" s="109"/>
      <c r="S31" s="36"/>
      <c r="T31" s="36"/>
      <c r="U31" s="36"/>
      <c r="V31" s="36"/>
      <c r="W31" s="36"/>
      <c r="X31" s="36"/>
      <c r="Y31" s="36"/>
      <c r="Z31" s="36"/>
      <c r="AA31" s="36"/>
      <c r="AB31" s="36"/>
      <c r="AC31" s="36"/>
      <c r="AD31" s="36"/>
      <c r="AE31" s="36"/>
    </row>
    <row r="32" spans="1:31" s="2" customFormat="1" ht="14.45" customHeight="1">
      <c r="A32" s="36"/>
      <c r="B32" s="41"/>
      <c r="C32" s="36"/>
      <c r="D32" s="36"/>
      <c r="E32" s="36"/>
      <c r="F32" s="119" t="s">
        <v>44</v>
      </c>
      <c r="G32" s="36"/>
      <c r="H32" s="36"/>
      <c r="I32" s="119" t="s">
        <v>43</v>
      </c>
      <c r="J32" s="119" t="s">
        <v>45</v>
      </c>
      <c r="K32" s="36"/>
      <c r="L32" s="109"/>
      <c r="S32" s="36"/>
      <c r="T32" s="36"/>
      <c r="U32" s="36"/>
      <c r="V32" s="36"/>
      <c r="W32" s="36"/>
      <c r="X32" s="36"/>
      <c r="Y32" s="36"/>
      <c r="Z32" s="36"/>
      <c r="AA32" s="36"/>
      <c r="AB32" s="36"/>
      <c r="AC32" s="36"/>
      <c r="AD32" s="36"/>
      <c r="AE32" s="36"/>
    </row>
    <row r="33" spans="1:31" s="2" customFormat="1" ht="14.45" customHeight="1">
      <c r="A33" s="36"/>
      <c r="B33" s="41"/>
      <c r="C33" s="36"/>
      <c r="D33" s="120" t="s">
        <v>46</v>
      </c>
      <c r="E33" s="108" t="s">
        <v>47</v>
      </c>
      <c r="F33" s="121">
        <f>ROUND((SUM(BE80:BE130)),2)</f>
        <v>0</v>
      </c>
      <c r="G33" s="36"/>
      <c r="H33" s="36"/>
      <c r="I33" s="122">
        <v>0.21</v>
      </c>
      <c r="J33" s="121">
        <f>ROUND(((SUM(BE80:BE130))*I33),2)</f>
        <v>0</v>
      </c>
      <c r="K33" s="36"/>
      <c r="L33" s="109"/>
      <c r="S33" s="36"/>
      <c r="T33" s="36"/>
      <c r="U33" s="36"/>
      <c r="V33" s="36"/>
      <c r="W33" s="36"/>
      <c r="X33" s="36"/>
      <c r="Y33" s="36"/>
      <c r="Z33" s="36"/>
      <c r="AA33" s="36"/>
      <c r="AB33" s="36"/>
      <c r="AC33" s="36"/>
      <c r="AD33" s="36"/>
      <c r="AE33" s="36"/>
    </row>
    <row r="34" spans="1:31" s="2" customFormat="1" ht="14.45" customHeight="1">
      <c r="A34" s="36"/>
      <c r="B34" s="41"/>
      <c r="C34" s="36"/>
      <c r="D34" s="36"/>
      <c r="E34" s="108" t="s">
        <v>48</v>
      </c>
      <c r="F34" s="121">
        <f>ROUND((SUM(BF80:BF130)),2)</f>
        <v>0</v>
      </c>
      <c r="G34" s="36"/>
      <c r="H34" s="36"/>
      <c r="I34" s="122">
        <v>0.15</v>
      </c>
      <c r="J34" s="121">
        <f>ROUND(((SUM(BF80:BF130))*I34),2)</f>
        <v>0</v>
      </c>
      <c r="K34" s="36"/>
      <c r="L34" s="109"/>
      <c r="S34" s="36"/>
      <c r="T34" s="36"/>
      <c r="U34" s="36"/>
      <c r="V34" s="36"/>
      <c r="W34" s="36"/>
      <c r="X34" s="36"/>
      <c r="Y34" s="36"/>
      <c r="Z34" s="36"/>
      <c r="AA34" s="36"/>
      <c r="AB34" s="36"/>
      <c r="AC34" s="36"/>
      <c r="AD34" s="36"/>
      <c r="AE34" s="36"/>
    </row>
    <row r="35" spans="1:31" s="2" customFormat="1" ht="14.45" customHeight="1" hidden="1">
      <c r="A35" s="36"/>
      <c r="B35" s="41"/>
      <c r="C35" s="36"/>
      <c r="D35" s="36"/>
      <c r="E35" s="108" t="s">
        <v>49</v>
      </c>
      <c r="F35" s="121">
        <f>ROUND((SUM(BG80:BG130)),2)</f>
        <v>0</v>
      </c>
      <c r="G35" s="36"/>
      <c r="H35" s="36"/>
      <c r="I35" s="122">
        <v>0.21</v>
      </c>
      <c r="J35" s="121">
        <f>0</f>
        <v>0</v>
      </c>
      <c r="K35" s="36"/>
      <c r="L35" s="109"/>
      <c r="S35" s="36"/>
      <c r="T35" s="36"/>
      <c r="U35" s="36"/>
      <c r="V35" s="36"/>
      <c r="W35" s="36"/>
      <c r="X35" s="36"/>
      <c r="Y35" s="36"/>
      <c r="Z35" s="36"/>
      <c r="AA35" s="36"/>
      <c r="AB35" s="36"/>
      <c r="AC35" s="36"/>
      <c r="AD35" s="36"/>
      <c r="AE35" s="36"/>
    </row>
    <row r="36" spans="1:31" s="2" customFormat="1" ht="14.45" customHeight="1" hidden="1">
      <c r="A36" s="36"/>
      <c r="B36" s="41"/>
      <c r="C36" s="36"/>
      <c r="D36" s="36"/>
      <c r="E36" s="108" t="s">
        <v>50</v>
      </c>
      <c r="F36" s="121">
        <f>ROUND((SUM(BH80:BH130)),2)</f>
        <v>0</v>
      </c>
      <c r="G36" s="36"/>
      <c r="H36" s="36"/>
      <c r="I36" s="122">
        <v>0.15</v>
      </c>
      <c r="J36" s="121">
        <f>0</f>
        <v>0</v>
      </c>
      <c r="K36" s="36"/>
      <c r="L36" s="109"/>
      <c r="S36" s="36"/>
      <c r="T36" s="36"/>
      <c r="U36" s="36"/>
      <c r="V36" s="36"/>
      <c r="W36" s="36"/>
      <c r="X36" s="36"/>
      <c r="Y36" s="36"/>
      <c r="Z36" s="36"/>
      <c r="AA36" s="36"/>
      <c r="AB36" s="36"/>
      <c r="AC36" s="36"/>
      <c r="AD36" s="36"/>
      <c r="AE36" s="36"/>
    </row>
    <row r="37" spans="1:31" s="2" customFormat="1" ht="14.45" customHeight="1" hidden="1">
      <c r="A37" s="36"/>
      <c r="B37" s="41"/>
      <c r="C37" s="36"/>
      <c r="D37" s="36"/>
      <c r="E37" s="108" t="s">
        <v>51</v>
      </c>
      <c r="F37" s="121">
        <f>ROUND((SUM(BI80:BI130)),2)</f>
        <v>0</v>
      </c>
      <c r="G37" s="36"/>
      <c r="H37" s="36"/>
      <c r="I37" s="122">
        <v>0</v>
      </c>
      <c r="J37" s="121">
        <f>0</f>
        <v>0</v>
      </c>
      <c r="K37" s="36"/>
      <c r="L37" s="109"/>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9"/>
      <c r="S38" s="36"/>
      <c r="T38" s="36"/>
      <c r="U38" s="36"/>
      <c r="V38" s="36"/>
      <c r="W38" s="36"/>
      <c r="X38" s="36"/>
      <c r="Y38" s="36"/>
      <c r="Z38" s="36"/>
      <c r="AA38" s="36"/>
      <c r="AB38" s="36"/>
      <c r="AC38" s="36"/>
      <c r="AD38" s="36"/>
      <c r="AE38" s="36"/>
    </row>
    <row r="39" spans="1:31" s="2" customFormat="1" ht="25.35" customHeight="1">
      <c r="A39" s="36"/>
      <c r="B39" s="41"/>
      <c r="C39" s="123"/>
      <c r="D39" s="124" t="s">
        <v>52</v>
      </c>
      <c r="E39" s="125"/>
      <c r="F39" s="125"/>
      <c r="G39" s="126" t="s">
        <v>53</v>
      </c>
      <c r="H39" s="127" t="s">
        <v>54</v>
      </c>
      <c r="I39" s="125"/>
      <c r="J39" s="128">
        <f>SUM(J30:J37)</f>
        <v>0</v>
      </c>
      <c r="K39" s="129"/>
      <c r="L39" s="109"/>
      <c r="S39" s="36"/>
      <c r="T39" s="36"/>
      <c r="U39" s="36"/>
      <c r="V39" s="36"/>
      <c r="W39" s="36"/>
      <c r="X39" s="36"/>
      <c r="Y39" s="36"/>
      <c r="Z39" s="36"/>
      <c r="AA39" s="36"/>
      <c r="AB39" s="36"/>
      <c r="AC39" s="36"/>
      <c r="AD39" s="36"/>
      <c r="AE39" s="36"/>
    </row>
    <row r="40" spans="1:31" s="2" customFormat="1" ht="14.45" customHeight="1">
      <c r="A40" s="36"/>
      <c r="B40" s="130"/>
      <c r="C40" s="131"/>
      <c r="D40" s="131"/>
      <c r="E40" s="131"/>
      <c r="F40" s="131"/>
      <c r="G40" s="131"/>
      <c r="H40" s="131"/>
      <c r="I40" s="131"/>
      <c r="J40" s="131"/>
      <c r="K40" s="131"/>
      <c r="L40" s="109"/>
      <c r="S40" s="36"/>
      <c r="T40" s="36"/>
      <c r="U40" s="36"/>
      <c r="V40" s="36"/>
      <c r="W40" s="36"/>
      <c r="X40" s="36"/>
      <c r="Y40" s="36"/>
      <c r="Z40" s="36"/>
      <c r="AA40" s="36"/>
      <c r="AB40" s="36"/>
      <c r="AC40" s="36"/>
      <c r="AD40" s="36"/>
      <c r="AE40" s="36"/>
    </row>
    <row r="44" spans="1:31" s="2" customFormat="1" ht="6.95" customHeight="1">
      <c r="A44" s="36"/>
      <c r="B44" s="132"/>
      <c r="C44" s="133"/>
      <c r="D44" s="133"/>
      <c r="E44" s="133"/>
      <c r="F44" s="133"/>
      <c r="G44" s="133"/>
      <c r="H44" s="133"/>
      <c r="I44" s="133"/>
      <c r="J44" s="133"/>
      <c r="K44" s="133"/>
      <c r="L44" s="109"/>
      <c r="S44" s="36"/>
      <c r="T44" s="36"/>
      <c r="U44" s="36"/>
      <c r="V44" s="36"/>
      <c r="W44" s="36"/>
      <c r="X44" s="36"/>
      <c r="Y44" s="36"/>
      <c r="Z44" s="36"/>
      <c r="AA44" s="36"/>
      <c r="AB44" s="36"/>
      <c r="AC44" s="36"/>
      <c r="AD44" s="36"/>
      <c r="AE44" s="36"/>
    </row>
    <row r="45" spans="1:31" s="2" customFormat="1" ht="24.95" customHeight="1">
      <c r="A45" s="36"/>
      <c r="B45" s="37"/>
      <c r="C45" s="25" t="s">
        <v>205</v>
      </c>
      <c r="D45" s="38"/>
      <c r="E45" s="38"/>
      <c r="F45" s="38"/>
      <c r="G45" s="38"/>
      <c r="H45" s="38"/>
      <c r="I45" s="38"/>
      <c r="J45" s="38"/>
      <c r="K45" s="38"/>
      <c r="L45" s="109"/>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9"/>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9"/>
      <c r="S47" s="36"/>
      <c r="T47" s="36"/>
      <c r="U47" s="36"/>
      <c r="V47" s="36"/>
      <c r="W47" s="36"/>
      <c r="X47" s="36"/>
      <c r="Y47" s="36"/>
      <c r="Z47" s="36"/>
      <c r="AA47" s="36"/>
      <c r="AB47" s="36"/>
      <c r="AC47" s="36"/>
      <c r="AD47" s="36"/>
      <c r="AE47" s="36"/>
    </row>
    <row r="48" spans="1:31" s="2" customFormat="1" ht="16.5" customHeight="1">
      <c r="A48" s="36"/>
      <c r="B48" s="37"/>
      <c r="C48" s="38"/>
      <c r="D48" s="38"/>
      <c r="E48" s="397" t="str">
        <f>E7</f>
        <v>VT Líštnice, Dolní Líštná, km 1,208 - 1,333, rekonstrukce PB opevnění</v>
      </c>
      <c r="F48" s="398"/>
      <c r="G48" s="398"/>
      <c r="H48" s="398"/>
      <c r="I48" s="38"/>
      <c r="J48" s="38"/>
      <c r="K48" s="38"/>
      <c r="L48" s="109"/>
      <c r="S48" s="36"/>
      <c r="T48" s="36"/>
      <c r="U48" s="36"/>
      <c r="V48" s="36"/>
      <c r="W48" s="36"/>
      <c r="X48" s="36"/>
      <c r="Y48" s="36"/>
      <c r="Z48" s="36"/>
      <c r="AA48" s="36"/>
      <c r="AB48" s="36"/>
      <c r="AC48" s="36"/>
      <c r="AD48" s="36"/>
      <c r="AE48" s="36"/>
    </row>
    <row r="49" spans="1:31" s="2" customFormat="1" ht="12" customHeight="1">
      <c r="A49" s="36"/>
      <c r="B49" s="37"/>
      <c r="C49" s="31" t="s">
        <v>111</v>
      </c>
      <c r="D49" s="38"/>
      <c r="E49" s="38"/>
      <c r="F49" s="38"/>
      <c r="G49" s="38"/>
      <c r="H49" s="38"/>
      <c r="I49" s="38"/>
      <c r="J49" s="38"/>
      <c r="K49" s="38"/>
      <c r="L49" s="109"/>
      <c r="S49" s="36"/>
      <c r="T49" s="36"/>
      <c r="U49" s="36"/>
      <c r="V49" s="36"/>
      <c r="W49" s="36"/>
      <c r="X49" s="36"/>
      <c r="Y49" s="36"/>
      <c r="Z49" s="36"/>
      <c r="AA49" s="36"/>
      <c r="AB49" s="36"/>
      <c r="AC49" s="36"/>
      <c r="AD49" s="36"/>
      <c r="AE49" s="36"/>
    </row>
    <row r="50" spans="1:31" s="2" customFormat="1" ht="16.5" customHeight="1">
      <c r="A50" s="36"/>
      <c r="B50" s="37"/>
      <c r="C50" s="38"/>
      <c r="D50" s="38"/>
      <c r="E50" s="369" t="str">
        <f>E9</f>
        <v>VON - Vedlejší a ostatní náklady</v>
      </c>
      <c r="F50" s="399"/>
      <c r="G50" s="399"/>
      <c r="H50" s="399"/>
      <c r="I50" s="38"/>
      <c r="J50" s="38"/>
      <c r="K50" s="38"/>
      <c r="L50" s="109"/>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9"/>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k. ú. Dolní Líštná</v>
      </c>
      <c r="G52" s="38"/>
      <c r="H52" s="38"/>
      <c r="I52" s="31" t="s">
        <v>23</v>
      </c>
      <c r="J52" s="61" t="str">
        <f>IF(J12="","",J12)</f>
        <v>1. 7. 2021</v>
      </c>
      <c r="K52" s="38"/>
      <c r="L52" s="109"/>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9"/>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Povodí Odry, státní podnik</v>
      </c>
      <c r="G54" s="38"/>
      <c r="H54" s="38"/>
      <c r="I54" s="31" t="s">
        <v>33</v>
      </c>
      <c r="J54" s="34" t="str">
        <f>E21</f>
        <v xml:space="preserve">Golik VH, s. r. o. </v>
      </c>
      <c r="K54" s="38"/>
      <c r="L54" s="109"/>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31" t="s">
        <v>38</v>
      </c>
      <c r="J55" s="34" t="str">
        <f>E24</f>
        <v xml:space="preserve"> </v>
      </c>
      <c r="K55" s="38"/>
      <c r="L55" s="109"/>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9"/>
      <c r="S56" s="36"/>
      <c r="T56" s="36"/>
      <c r="U56" s="36"/>
      <c r="V56" s="36"/>
      <c r="W56" s="36"/>
      <c r="X56" s="36"/>
      <c r="Y56" s="36"/>
      <c r="Z56" s="36"/>
      <c r="AA56" s="36"/>
      <c r="AB56" s="36"/>
      <c r="AC56" s="36"/>
      <c r="AD56" s="36"/>
      <c r="AE56" s="36"/>
    </row>
    <row r="57" spans="1:31" s="2" customFormat="1" ht="29.25" customHeight="1">
      <c r="A57" s="36"/>
      <c r="B57" s="37"/>
      <c r="C57" s="134" t="s">
        <v>232</v>
      </c>
      <c r="D57" s="135"/>
      <c r="E57" s="135"/>
      <c r="F57" s="135"/>
      <c r="G57" s="135"/>
      <c r="H57" s="135"/>
      <c r="I57" s="135"/>
      <c r="J57" s="136" t="s">
        <v>233</v>
      </c>
      <c r="K57" s="135"/>
      <c r="L57" s="109"/>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9"/>
      <c r="S58" s="36"/>
      <c r="T58" s="36"/>
      <c r="U58" s="36"/>
      <c r="V58" s="36"/>
      <c r="W58" s="36"/>
      <c r="X58" s="36"/>
      <c r="Y58" s="36"/>
      <c r="Z58" s="36"/>
      <c r="AA58" s="36"/>
      <c r="AB58" s="36"/>
      <c r="AC58" s="36"/>
      <c r="AD58" s="36"/>
      <c r="AE58" s="36"/>
    </row>
    <row r="59" spans="1:47" s="2" customFormat="1" ht="22.9" customHeight="1">
      <c r="A59" s="36"/>
      <c r="B59" s="37"/>
      <c r="C59" s="137" t="s">
        <v>74</v>
      </c>
      <c r="D59" s="38"/>
      <c r="E59" s="38"/>
      <c r="F59" s="38"/>
      <c r="G59" s="38"/>
      <c r="H59" s="38"/>
      <c r="I59" s="38"/>
      <c r="J59" s="79">
        <f>J80</f>
        <v>0</v>
      </c>
      <c r="K59" s="38"/>
      <c r="L59" s="109"/>
      <c r="S59" s="36"/>
      <c r="T59" s="36"/>
      <c r="U59" s="36"/>
      <c r="V59" s="36"/>
      <c r="W59" s="36"/>
      <c r="X59" s="36"/>
      <c r="Y59" s="36"/>
      <c r="Z59" s="36"/>
      <c r="AA59" s="36"/>
      <c r="AB59" s="36"/>
      <c r="AC59" s="36"/>
      <c r="AD59" s="36"/>
      <c r="AE59" s="36"/>
      <c r="AU59" s="19" t="s">
        <v>234</v>
      </c>
    </row>
    <row r="60" spans="2:12" s="9" customFormat="1" ht="24.95" customHeight="1">
      <c r="B60" s="138"/>
      <c r="C60" s="139"/>
      <c r="D60" s="140" t="s">
        <v>1318</v>
      </c>
      <c r="E60" s="141"/>
      <c r="F60" s="141"/>
      <c r="G60" s="141"/>
      <c r="H60" s="141"/>
      <c r="I60" s="141"/>
      <c r="J60" s="142">
        <f>J81</f>
        <v>0</v>
      </c>
      <c r="K60" s="139"/>
      <c r="L60" s="143"/>
    </row>
    <row r="61" spans="1:31" s="2" customFormat="1" ht="21.75" customHeight="1">
      <c r="A61" s="36"/>
      <c r="B61" s="37"/>
      <c r="C61" s="38"/>
      <c r="D61" s="38"/>
      <c r="E61" s="38"/>
      <c r="F61" s="38"/>
      <c r="G61" s="38"/>
      <c r="H61" s="38"/>
      <c r="I61" s="38"/>
      <c r="J61" s="38"/>
      <c r="K61" s="38"/>
      <c r="L61" s="109"/>
      <c r="S61" s="36"/>
      <c r="T61" s="36"/>
      <c r="U61" s="36"/>
      <c r="V61" s="36"/>
      <c r="W61" s="36"/>
      <c r="X61" s="36"/>
      <c r="Y61" s="36"/>
      <c r="Z61" s="36"/>
      <c r="AA61" s="36"/>
      <c r="AB61" s="36"/>
      <c r="AC61" s="36"/>
      <c r="AD61" s="36"/>
      <c r="AE61" s="36"/>
    </row>
    <row r="62" spans="1:31" s="2" customFormat="1" ht="6.95" customHeight="1">
      <c r="A62" s="36"/>
      <c r="B62" s="49"/>
      <c r="C62" s="50"/>
      <c r="D62" s="50"/>
      <c r="E62" s="50"/>
      <c r="F62" s="50"/>
      <c r="G62" s="50"/>
      <c r="H62" s="50"/>
      <c r="I62" s="50"/>
      <c r="J62" s="50"/>
      <c r="K62" s="50"/>
      <c r="L62" s="109"/>
      <c r="S62" s="36"/>
      <c r="T62" s="36"/>
      <c r="U62" s="36"/>
      <c r="V62" s="36"/>
      <c r="W62" s="36"/>
      <c r="X62" s="36"/>
      <c r="Y62" s="36"/>
      <c r="Z62" s="36"/>
      <c r="AA62" s="36"/>
      <c r="AB62" s="36"/>
      <c r="AC62" s="36"/>
      <c r="AD62" s="36"/>
      <c r="AE62" s="36"/>
    </row>
    <row r="66" spans="1:31" s="2" customFormat="1" ht="6.95" customHeight="1">
      <c r="A66" s="36"/>
      <c r="B66" s="51"/>
      <c r="C66" s="52"/>
      <c r="D66" s="52"/>
      <c r="E66" s="52"/>
      <c r="F66" s="52"/>
      <c r="G66" s="52"/>
      <c r="H66" s="52"/>
      <c r="I66" s="52"/>
      <c r="J66" s="52"/>
      <c r="K66" s="52"/>
      <c r="L66" s="109"/>
      <c r="S66" s="36"/>
      <c r="T66" s="36"/>
      <c r="U66" s="36"/>
      <c r="V66" s="36"/>
      <c r="W66" s="36"/>
      <c r="X66" s="36"/>
      <c r="Y66" s="36"/>
      <c r="Z66" s="36"/>
      <c r="AA66" s="36"/>
      <c r="AB66" s="36"/>
      <c r="AC66" s="36"/>
      <c r="AD66" s="36"/>
      <c r="AE66" s="36"/>
    </row>
    <row r="67" spans="1:31" s="2" customFormat="1" ht="24.95" customHeight="1">
      <c r="A67" s="36"/>
      <c r="B67" s="37"/>
      <c r="C67" s="25" t="s">
        <v>244</v>
      </c>
      <c r="D67" s="38"/>
      <c r="E67" s="38"/>
      <c r="F67" s="38"/>
      <c r="G67" s="38"/>
      <c r="H67" s="38"/>
      <c r="I67" s="38"/>
      <c r="J67" s="38"/>
      <c r="K67" s="38"/>
      <c r="L67" s="109"/>
      <c r="S67" s="36"/>
      <c r="T67" s="36"/>
      <c r="U67" s="36"/>
      <c r="V67" s="36"/>
      <c r="W67" s="36"/>
      <c r="X67" s="36"/>
      <c r="Y67" s="36"/>
      <c r="Z67" s="36"/>
      <c r="AA67" s="36"/>
      <c r="AB67" s="36"/>
      <c r="AC67" s="36"/>
      <c r="AD67" s="36"/>
      <c r="AE67" s="36"/>
    </row>
    <row r="68" spans="1:31" s="2" customFormat="1" ht="6.95" customHeight="1">
      <c r="A68" s="36"/>
      <c r="B68" s="37"/>
      <c r="C68" s="38"/>
      <c r="D68" s="38"/>
      <c r="E68" s="38"/>
      <c r="F68" s="38"/>
      <c r="G68" s="38"/>
      <c r="H68" s="38"/>
      <c r="I68" s="38"/>
      <c r="J68" s="38"/>
      <c r="K68" s="38"/>
      <c r="L68" s="109"/>
      <c r="S68" s="36"/>
      <c r="T68" s="36"/>
      <c r="U68" s="36"/>
      <c r="V68" s="36"/>
      <c r="W68" s="36"/>
      <c r="X68" s="36"/>
      <c r="Y68" s="36"/>
      <c r="Z68" s="36"/>
      <c r="AA68" s="36"/>
      <c r="AB68" s="36"/>
      <c r="AC68" s="36"/>
      <c r="AD68" s="36"/>
      <c r="AE68" s="36"/>
    </row>
    <row r="69" spans="1:31" s="2" customFormat="1" ht="12" customHeight="1">
      <c r="A69" s="36"/>
      <c r="B69" s="37"/>
      <c r="C69" s="31" t="s">
        <v>16</v>
      </c>
      <c r="D69" s="38"/>
      <c r="E69" s="38"/>
      <c r="F69" s="38"/>
      <c r="G69" s="38"/>
      <c r="H69" s="38"/>
      <c r="I69" s="38"/>
      <c r="J69" s="38"/>
      <c r="K69" s="38"/>
      <c r="L69" s="109"/>
      <c r="S69" s="36"/>
      <c r="T69" s="36"/>
      <c r="U69" s="36"/>
      <c r="V69" s="36"/>
      <c r="W69" s="36"/>
      <c r="X69" s="36"/>
      <c r="Y69" s="36"/>
      <c r="Z69" s="36"/>
      <c r="AA69" s="36"/>
      <c r="AB69" s="36"/>
      <c r="AC69" s="36"/>
      <c r="AD69" s="36"/>
      <c r="AE69" s="36"/>
    </row>
    <row r="70" spans="1:31" s="2" customFormat="1" ht="16.5" customHeight="1">
      <c r="A70" s="36"/>
      <c r="B70" s="37"/>
      <c r="C70" s="38"/>
      <c r="D70" s="38"/>
      <c r="E70" s="397" t="str">
        <f>E7</f>
        <v>VT Líštnice, Dolní Líštná, km 1,208 - 1,333, rekonstrukce PB opevnění</v>
      </c>
      <c r="F70" s="398"/>
      <c r="G70" s="398"/>
      <c r="H70" s="398"/>
      <c r="I70" s="38"/>
      <c r="J70" s="38"/>
      <c r="K70" s="38"/>
      <c r="L70" s="109"/>
      <c r="S70" s="36"/>
      <c r="T70" s="36"/>
      <c r="U70" s="36"/>
      <c r="V70" s="36"/>
      <c r="W70" s="36"/>
      <c r="X70" s="36"/>
      <c r="Y70" s="36"/>
      <c r="Z70" s="36"/>
      <c r="AA70" s="36"/>
      <c r="AB70" s="36"/>
      <c r="AC70" s="36"/>
      <c r="AD70" s="36"/>
      <c r="AE70" s="36"/>
    </row>
    <row r="71" spans="1:31" s="2" customFormat="1" ht="12" customHeight="1">
      <c r="A71" s="36"/>
      <c r="B71" s="37"/>
      <c r="C71" s="31" t="s">
        <v>111</v>
      </c>
      <c r="D71" s="38"/>
      <c r="E71" s="38"/>
      <c r="F71" s="38"/>
      <c r="G71" s="38"/>
      <c r="H71" s="38"/>
      <c r="I71" s="38"/>
      <c r="J71" s="38"/>
      <c r="K71" s="38"/>
      <c r="L71" s="109"/>
      <c r="S71" s="36"/>
      <c r="T71" s="36"/>
      <c r="U71" s="36"/>
      <c r="V71" s="36"/>
      <c r="W71" s="36"/>
      <c r="X71" s="36"/>
      <c r="Y71" s="36"/>
      <c r="Z71" s="36"/>
      <c r="AA71" s="36"/>
      <c r="AB71" s="36"/>
      <c r="AC71" s="36"/>
      <c r="AD71" s="36"/>
      <c r="AE71" s="36"/>
    </row>
    <row r="72" spans="1:31" s="2" customFormat="1" ht="16.5" customHeight="1">
      <c r="A72" s="36"/>
      <c r="B72" s="37"/>
      <c r="C72" s="38"/>
      <c r="D72" s="38"/>
      <c r="E72" s="369" t="str">
        <f>E9</f>
        <v>VON - Vedlejší a ostatní náklady</v>
      </c>
      <c r="F72" s="399"/>
      <c r="G72" s="399"/>
      <c r="H72" s="399"/>
      <c r="I72" s="38"/>
      <c r="J72" s="38"/>
      <c r="K72" s="38"/>
      <c r="L72" s="109"/>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9"/>
      <c r="S73" s="36"/>
      <c r="T73" s="36"/>
      <c r="U73" s="36"/>
      <c r="V73" s="36"/>
      <c r="W73" s="36"/>
      <c r="X73" s="36"/>
      <c r="Y73" s="36"/>
      <c r="Z73" s="36"/>
      <c r="AA73" s="36"/>
      <c r="AB73" s="36"/>
      <c r="AC73" s="36"/>
      <c r="AD73" s="36"/>
      <c r="AE73" s="36"/>
    </row>
    <row r="74" spans="1:31" s="2" customFormat="1" ht="12" customHeight="1">
      <c r="A74" s="36"/>
      <c r="B74" s="37"/>
      <c r="C74" s="31" t="s">
        <v>21</v>
      </c>
      <c r="D74" s="38"/>
      <c r="E74" s="38"/>
      <c r="F74" s="29" t="str">
        <f>F12</f>
        <v>k. ú. Dolní Líštná</v>
      </c>
      <c r="G74" s="38"/>
      <c r="H74" s="38"/>
      <c r="I74" s="31" t="s">
        <v>23</v>
      </c>
      <c r="J74" s="61" t="str">
        <f>IF(J12="","",J12)</f>
        <v>1. 7. 2021</v>
      </c>
      <c r="K74" s="38"/>
      <c r="L74" s="109"/>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09"/>
      <c r="S75" s="36"/>
      <c r="T75" s="36"/>
      <c r="U75" s="36"/>
      <c r="V75" s="36"/>
      <c r="W75" s="36"/>
      <c r="X75" s="36"/>
      <c r="Y75" s="36"/>
      <c r="Z75" s="36"/>
      <c r="AA75" s="36"/>
      <c r="AB75" s="36"/>
      <c r="AC75" s="36"/>
      <c r="AD75" s="36"/>
      <c r="AE75" s="36"/>
    </row>
    <row r="76" spans="1:31" s="2" customFormat="1" ht="15.2" customHeight="1">
      <c r="A76" s="36"/>
      <c r="B76" s="37"/>
      <c r="C76" s="31" t="s">
        <v>25</v>
      </c>
      <c r="D76" s="38"/>
      <c r="E76" s="38"/>
      <c r="F76" s="29" t="str">
        <f>E15</f>
        <v>Povodí Odry, státní podnik</v>
      </c>
      <c r="G76" s="38"/>
      <c r="H76" s="38"/>
      <c r="I76" s="31" t="s">
        <v>33</v>
      </c>
      <c r="J76" s="34" t="str">
        <f>E21</f>
        <v xml:space="preserve">Golik VH, s. r. o. </v>
      </c>
      <c r="K76" s="38"/>
      <c r="L76" s="109"/>
      <c r="S76" s="36"/>
      <c r="T76" s="36"/>
      <c r="U76" s="36"/>
      <c r="V76" s="36"/>
      <c r="W76" s="36"/>
      <c r="X76" s="36"/>
      <c r="Y76" s="36"/>
      <c r="Z76" s="36"/>
      <c r="AA76" s="36"/>
      <c r="AB76" s="36"/>
      <c r="AC76" s="36"/>
      <c r="AD76" s="36"/>
      <c r="AE76" s="36"/>
    </row>
    <row r="77" spans="1:31" s="2" customFormat="1" ht="15.2" customHeight="1">
      <c r="A77" s="36"/>
      <c r="B77" s="37"/>
      <c r="C77" s="31" t="s">
        <v>31</v>
      </c>
      <c r="D77" s="38"/>
      <c r="E77" s="38"/>
      <c r="F77" s="29" t="str">
        <f>IF(E18="","",E18)</f>
        <v>Vyplň údaj</v>
      </c>
      <c r="G77" s="38"/>
      <c r="H77" s="38"/>
      <c r="I77" s="31" t="s">
        <v>38</v>
      </c>
      <c r="J77" s="34" t="str">
        <f>E24</f>
        <v xml:space="preserve"> </v>
      </c>
      <c r="K77" s="38"/>
      <c r="L77" s="109"/>
      <c r="S77" s="36"/>
      <c r="T77" s="36"/>
      <c r="U77" s="36"/>
      <c r="V77" s="36"/>
      <c r="W77" s="36"/>
      <c r="X77" s="36"/>
      <c r="Y77" s="36"/>
      <c r="Z77" s="36"/>
      <c r="AA77" s="36"/>
      <c r="AB77" s="36"/>
      <c r="AC77" s="36"/>
      <c r="AD77" s="36"/>
      <c r="AE77" s="36"/>
    </row>
    <row r="78" spans="1:31" s="2" customFormat="1" ht="10.35" customHeight="1">
      <c r="A78" s="36"/>
      <c r="B78" s="37"/>
      <c r="C78" s="38"/>
      <c r="D78" s="38"/>
      <c r="E78" s="38"/>
      <c r="F78" s="38"/>
      <c r="G78" s="38"/>
      <c r="H78" s="38"/>
      <c r="I78" s="38"/>
      <c r="J78" s="38"/>
      <c r="K78" s="38"/>
      <c r="L78" s="109"/>
      <c r="S78" s="36"/>
      <c r="T78" s="36"/>
      <c r="U78" s="36"/>
      <c r="V78" s="36"/>
      <c r="W78" s="36"/>
      <c r="X78" s="36"/>
      <c r="Y78" s="36"/>
      <c r="Z78" s="36"/>
      <c r="AA78" s="36"/>
      <c r="AB78" s="36"/>
      <c r="AC78" s="36"/>
      <c r="AD78" s="36"/>
      <c r="AE78" s="36"/>
    </row>
    <row r="79" spans="1:31" s="11" customFormat="1" ht="29.25" customHeight="1">
      <c r="A79" s="150"/>
      <c r="B79" s="151"/>
      <c r="C79" s="152" t="s">
        <v>245</v>
      </c>
      <c r="D79" s="153" t="s">
        <v>61</v>
      </c>
      <c r="E79" s="153" t="s">
        <v>57</v>
      </c>
      <c r="F79" s="153" t="s">
        <v>58</v>
      </c>
      <c r="G79" s="153" t="s">
        <v>246</v>
      </c>
      <c r="H79" s="153" t="s">
        <v>247</v>
      </c>
      <c r="I79" s="153" t="s">
        <v>248</v>
      </c>
      <c r="J79" s="153" t="s">
        <v>233</v>
      </c>
      <c r="K79" s="154" t="s">
        <v>249</v>
      </c>
      <c r="L79" s="155"/>
      <c r="M79" s="70" t="s">
        <v>19</v>
      </c>
      <c r="N79" s="71" t="s">
        <v>46</v>
      </c>
      <c r="O79" s="71" t="s">
        <v>250</v>
      </c>
      <c r="P79" s="71" t="s">
        <v>251</v>
      </c>
      <c r="Q79" s="71" t="s">
        <v>252</v>
      </c>
      <c r="R79" s="71" t="s">
        <v>253</v>
      </c>
      <c r="S79" s="71" t="s">
        <v>254</v>
      </c>
      <c r="T79" s="72" t="s">
        <v>255</v>
      </c>
      <c r="U79" s="150"/>
      <c r="V79" s="150"/>
      <c r="W79" s="150"/>
      <c r="X79" s="150"/>
      <c r="Y79" s="150"/>
      <c r="Z79" s="150"/>
      <c r="AA79" s="150"/>
      <c r="AB79" s="150"/>
      <c r="AC79" s="150"/>
      <c r="AD79" s="150"/>
      <c r="AE79" s="150"/>
    </row>
    <row r="80" spans="1:63" s="2" customFormat="1" ht="22.9" customHeight="1">
      <c r="A80" s="36"/>
      <c r="B80" s="37"/>
      <c r="C80" s="77" t="s">
        <v>256</v>
      </c>
      <c r="D80" s="38"/>
      <c r="E80" s="38"/>
      <c r="F80" s="38"/>
      <c r="G80" s="38"/>
      <c r="H80" s="38"/>
      <c r="I80" s="38"/>
      <c r="J80" s="156">
        <f>BK80</f>
        <v>0</v>
      </c>
      <c r="K80" s="38"/>
      <c r="L80" s="41"/>
      <c r="M80" s="73"/>
      <c r="N80" s="157"/>
      <c r="O80" s="74"/>
      <c r="P80" s="158">
        <f>P81</f>
        <v>0</v>
      </c>
      <c r="Q80" s="74"/>
      <c r="R80" s="158">
        <f>R81</f>
        <v>0</v>
      </c>
      <c r="S80" s="74"/>
      <c r="T80" s="159">
        <f>T81</f>
        <v>0</v>
      </c>
      <c r="U80" s="36"/>
      <c r="V80" s="36"/>
      <c r="W80" s="36"/>
      <c r="X80" s="36"/>
      <c r="Y80" s="36"/>
      <c r="Z80" s="36"/>
      <c r="AA80" s="36"/>
      <c r="AB80" s="36"/>
      <c r="AC80" s="36"/>
      <c r="AD80" s="36"/>
      <c r="AE80" s="36"/>
      <c r="AT80" s="19" t="s">
        <v>75</v>
      </c>
      <c r="AU80" s="19" t="s">
        <v>234</v>
      </c>
      <c r="BK80" s="160">
        <f>BK81</f>
        <v>0</v>
      </c>
    </row>
    <row r="81" spans="2:63" s="12" customFormat="1" ht="25.9" customHeight="1">
      <c r="B81" s="161"/>
      <c r="C81" s="162"/>
      <c r="D81" s="163" t="s">
        <v>75</v>
      </c>
      <c r="E81" s="164" t="s">
        <v>87</v>
      </c>
      <c r="F81" s="164" t="s">
        <v>88</v>
      </c>
      <c r="G81" s="162"/>
      <c r="H81" s="162"/>
      <c r="I81" s="165"/>
      <c r="J81" s="166">
        <f>BK81</f>
        <v>0</v>
      </c>
      <c r="K81" s="162"/>
      <c r="L81" s="167"/>
      <c r="M81" s="168"/>
      <c r="N81" s="169"/>
      <c r="O81" s="169"/>
      <c r="P81" s="170">
        <f>SUM(P82:P130)</f>
        <v>0</v>
      </c>
      <c r="Q81" s="169"/>
      <c r="R81" s="170">
        <f>SUM(R82:R130)</f>
        <v>0</v>
      </c>
      <c r="S81" s="169"/>
      <c r="T81" s="171">
        <f>SUM(T82:T130)</f>
        <v>0</v>
      </c>
      <c r="AR81" s="172" t="s">
        <v>119</v>
      </c>
      <c r="AT81" s="173" t="s">
        <v>75</v>
      </c>
      <c r="AU81" s="173" t="s">
        <v>76</v>
      </c>
      <c r="AY81" s="172" t="s">
        <v>259</v>
      </c>
      <c r="BK81" s="174">
        <f>SUM(BK82:BK130)</f>
        <v>0</v>
      </c>
    </row>
    <row r="82" spans="1:65" s="2" customFormat="1" ht="16.5" customHeight="1">
      <c r="A82" s="36"/>
      <c r="B82" s="37"/>
      <c r="C82" s="177" t="s">
        <v>84</v>
      </c>
      <c r="D82" s="177" t="s">
        <v>261</v>
      </c>
      <c r="E82" s="178" t="s">
        <v>1319</v>
      </c>
      <c r="F82" s="179" t="s">
        <v>1320</v>
      </c>
      <c r="G82" s="180" t="s">
        <v>498</v>
      </c>
      <c r="H82" s="181">
        <v>1</v>
      </c>
      <c r="I82" s="182"/>
      <c r="J82" s="183">
        <f>ROUND(I82*H82,2)</f>
        <v>0</v>
      </c>
      <c r="K82" s="179" t="s">
        <v>19</v>
      </c>
      <c r="L82" s="41"/>
      <c r="M82" s="184" t="s">
        <v>19</v>
      </c>
      <c r="N82" s="185" t="s">
        <v>47</v>
      </c>
      <c r="O82" s="66"/>
      <c r="P82" s="186">
        <f>O82*H82</f>
        <v>0</v>
      </c>
      <c r="Q82" s="186">
        <v>0</v>
      </c>
      <c r="R82" s="186">
        <f>Q82*H82</f>
        <v>0</v>
      </c>
      <c r="S82" s="186">
        <v>0</v>
      </c>
      <c r="T82" s="187">
        <f>S82*H82</f>
        <v>0</v>
      </c>
      <c r="U82" s="36"/>
      <c r="V82" s="36"/>
      <c r="W82" s="36"/>
      <c r="X82" s="36"/>
      <c r="Y82" s="36"/>
      <c r="Z82" s="36"/>
      <c r="AA82" s="36"/>
      <c r="AB82" s="36"/>
      <c r="AC82" s="36"/>
      <c r="AD82" s="36"/>
      <c r="AE82" s="36"/>
      <c r="AR82" s="188" t="s">
        <v>1321</v>
      </c>
      <c r="AT82" s="188" t="s">
        <v>261</v>
      </c>
      <c r="AU82" s="188" t="s">
        <v>84</v>
      </c>
      <c r="AY82" s="19" t="s">
        <v>259</v>
      </c>
      <c r="BE82" s="189">
        <f>IF(N82="základní",J82,0)</f>
        <v>0</v>
      </c>
      <c r="BF82" s="189">
        <f>IF(N82="snížená",J82,0)</f>
        <v>0</v>
      </c>
      <c r="BG82" s="189">
        <f>IF(N82="zákl. přenesená",J82,0)</f>
        <v>0</v>
      </c>
      <c r="BH82" s="189">
        <f>IF(N82="sníž. přenesená",J82,0)</f>
        <v>0</v>
      </c>
      <c r="BI82" s="189">
        <f>IF(N82="nulová",J82,0)</f>
        <v>0</v>
      </c>
      <c r="BJ82" s="19" t="s">
        <v>84</v>
      </c>
      <c r="BK82" s="189">
        <f>ROUND(I82*H82,2)</f>
        <v>0</v>
      </c>
      <c r="BL82" s="19" t="s">
        <v>1321</v>
      </c>
      <c r="BM82" s="188" t="s">
        <v>1322</v>
      </c>
    </row>
    <row r="83" spans="1:47" s="2" customFormat="1" ht="29.25">
      <c r="A83" s="36"/>
      <c r="B83" s="37"/>
      <c r="C83" s="38"/>
      <c r="D83" s="190" t="s">
        <v>266</v>
      </c>
      <c r="E83" s="38"/>
      <c r="F83" s="191" t="s">
        <v>1323</v>
      </c>
      <c r="G83" s="38"/>
      <c r="H83" s="38"/>
      <c r="I83" s="192"/>
      <c r="J83" s="38"/>
      <c r="K83" s="38"/>
      <c r="L83" s="41"/>
      <c r="M83" s="193"/>
      <c r="N83" s="194"/>
      <c r="O83" s="66"/>
      <c r="P83" s="66"/>
      <c r="Q83" s="66"/>
      <c r="R83" s="66"/>
      <c r="S83" s="66"/>
      <c r="T83" s="67"/>
      <c r="U83" s="36"/>
      <c r="V83" s="36"/>
      <c r="W83" s="36"/>
      <c r="X83" s="36"/>
      <c r="Y83" s="36"/>
      <c r="Z83" s="36"/>
      <c r="AA83" s="36"/>
      <c r="AB83" s="36"/>
      <c r="AC83" s="36"/>
      <c r="AD83" s="36"/>
      <c r="AE83" s="36"/>
      <c r="AT83" s="19" t="s">
        <v>266</v>
      </c>
      <c r="AU83" s="19" t="s">
        <v>84</v>
      </c>
    </row>
    <row r="84" spans="1:65" s="2" customFormat="1" ht="16.5" customHeight="1">
      <c r="A84" s="36"/>
      <c r="B84" s="37"/>
      <c r="C84" s="177" t="s">
        <v>86</v>
      </c>
      <c r="D84" s="177" t="s">
        <v>261</v>
      </c>
      <c r="E84" s="178" t="s">
        <v>1324</v>
      </c>
      <c r="F84" s="179" t="s">
        <v>1325</v>
      </c>
      <c r="G84" s="180" t="s">
        <v>152</v>
      </c>
      <c r="H84" s="181">
        <v>37</v>
      </c>
      <c r="I84" s="182"/>
      <c r="J84" s="183">
        <f>ROUND(I84*H84,2)</f>
        <v>0</v>
      </c>
      <c r="K84" s="179" t="s">
        <v>19</v>
      </c>
      <c r="L84" s="41"/>
      <c r="M84" s="184" t="s">
        <v>19</v>
      </c>
      <c r="N84" s="185" t="s">
        <v>47</v>
      </c>
      <c r="O84" s="66"/>
      <c r="P84" s="186">
        <f>O84*H84</f>
        <v>0</v>
      </c>
      <c r="Q84" s="186">
        <v>0</v>
      </c>
      <c r="R84" s="186">
        <f>Q84*H84</f>
        <v>0</v>
      </c>
      <c r="S84" s="186">
        <v>0</v>
      </c>
      <c r="T84" s="187">
        <f>S84*H84</f>
        <v>0</v>
      </c>
      <c r="U84" s="36"/>
      <c r="V84" s="36"/>
      <c r="W84" s="36"/>
      <c r="X84" s="36"/>
      <c r="Y84" s="36"/>
      <c r="Z84" s="36"/>
      <c r="AA84" s="36"/>
      <c r="AB84" s="36"/>
      <c r="AC84" s="36"/>
      <c r="AD84" s="36"/>
      <c r="AE84" s="36"/>
      <c r="AR84" s="188" t="s">
        <v>137</v>
      </c>
      <c r="AT84" s="188" t="s">
        <v>261</v>
      </c>
      <c r="AU84" s="188" t="s">
        <v>84</v>
      </c>
      <c r="AY84" s="19" t="s">
        <v>259</v>
      </c>
      <c r="BE84" s="189">
        <f>IF(N84="základní",J84,0)</f>
        <v>0</v>
      </c>
      <c r="BF84" s="189">
        <f>IF(N84="snížená",J84,0)</f>
        <v>0</v>
      </c>
      <c r="BG84" s="189">
        <f>IF(N84="zákl. přenesená",J84,0)</f>
        <v>0</v>
      </c>
      <c r="BH84" s="189">
        <f>IF(N84="sníž. přenesená",J84,0)</f>
        <v>0</v>
      </c>
      <c r="BI84" s="189">
        <f>IF(N84="nulová",J84,0)</f>
        <v>0</v>
      </c>
      <c r="BJ84" s="19" t="s">
        <v>84</v>
      </c>
      <c r="BK84" s="189">
        <f>ROUND(I84*H84,2)</f>
        <v>0</v>
      </c>
      <c r="BL84" s="19" t="s">
        <v>137</v>
      </c>
      <c r="BM84" s="188" t="s">
        <v>1326</v>
      </c>
    </row>
    <row r="85" spans="1:47" s="2" customFormat="1" ht="39">
      <c r="A85" s="36"/>
      <c r="B85" s="37"/>
      <c r="C85" s="38"/>
      <c r="D85" s="190" t="s">
        <v>266</v>
      </c>
      <c r="E85" s="38"/>
      <c r="F85" s="191" t="s">
        <v>1327</v>
      </c>
      <c r="G85" s="38"/>
      <c r="H85" s="38"/>
      <c r="I85" s="192"/>
      <c r="J85" s="38"/>
      <c r="K85" s="38"/>
      <c r="L85" s="41"/>
      <c r="M85" s="193"/>
      <c r="N85" s="194"/>
      <c r="O85" s="66"/>
      <c r="P85" s="66"/>
      <c r="Q85" s="66"/>
      <c r="R85" s="66"/>
      <c r="S85" s="66"/>
      <c r="T85" s="67"/>
      <c r="U85" s="36"/>
      <c r="V85" s="36"/>
      <c r="W85" s="36"/>
      <c r="X85" s="36"/>
      <c r="Y85" s="36"/>
      <c r="Z85" s="36"/>
      <c r="AA85" s="36"/>
      <c r="AB85" s="36"/>
      <c r="AC85" s="36"/>
      <c r="AD85" s="36"/>
      <c r="AE85" s="36"/>
      <c r="AT85" s="19" t="s">
        <v>266</v>
      </c>
      <c r="AU85" s="19" t="s">
        <v>84</v>
      </c>
    </row>
    <row r="86" spans="1:65" s="2" customFormat="1" ht="16.5" customHeight="1">
      <c r="A86" s="36"/>
      <c r="B86" s="37"/>
      <c r="C86" s="177" t="s">
        <v>130</v>
      </c>
      <c r="D86" s="177" t="s">
        <v>261</v>
      </c>
      <c r="E86" s="178" t="s">
        <v>1328</v>
      </c>
      <c r="F86" s="179" t="s">
        <v>1329</v>
      </c>
      <c r="G86" s="180" t="s">
        <v>152</v>
      </c>
      <c r="H86" s="181">
        <v>173</v>
      </c>
      <c r="I86" s="182"/>
      <c r="J86" s="183">
        <f>ROUND(I86*H86,2)</f>
        <v>0</v>
      </c>
      <c r="K86" s="179" t="s">
        <v>19</v>
      </c>
      <c r="L86" s="41"/>
      <c r="M86" s="184" t="s">
        <v>19</v>
      </c>
      <c r="N86" s="185" t="s">
        <v>47</v>
      </c>
      <c r="O86" s="66"/>
      <c r="P86" s="186">
        <f>O86*H86</f>
        <v>0</v>
      </c>
      <c r="Q86" s="186">
        <v>0</v>
      </c>
      <c r="R86" s="186">
        <f>Q86*H86</f>
        <v>0</v>
      </c>
      <c r="S86" s="186">
        <v>0</v>
      </c>
      <c r="T86" s="187">
        <f>S86*H86</f>
        <v>0</v>
      </c>
      <c r="U86" s="36"/>
      <c r="V86" s="36"/>
      <c r="W86" s="36"/>
      <c r="X86" s="36"/>
      <c r="Y86" s="36"/>
      <c r="Z86" s="36"/>
      <c r="AA86" s="36"/>
      <c r="AB86" s="36"/>
      <c r="AC86" s="36"/>
      <c r="AD86" s="36"/>
      <c r="AE86" s="36"/>
      <c r="AR86" s="188" t="s">
        <v>137</v>
      </c>
      <c r="AT86" s="188" t="s">
        <v>261</v>
      </c>
      <c r="AU86" s="188" t="s">
        <v>84</v>
      </c>
      <c r="AY86" s="19" t="s">
        <v>259</v>
      </c>
      <c r="BE86" s="189">
        <f>IF(N86="základní",J86,0)</f>
        <v>0</v>
      </c>
      <c r="BF86" s="189">
        <f>IF(N86="snížená",J86,0)</f>
        <v>0</v>
      </c>
      <c r="BG86" s="189">
        <f>IF(N86="zákl. přenesená",J86,0)</f>
        <v>0</v>
      </c>
      <c r="BH86" s="189">
        <f>IF(N86="sníž. přenesená",J86,0)</f>
        <v>0</v>
      </c>
      <c r="BI86" s="189">
        <f>IF(N86="nulová",J86,0)</f>
        <v>0</v>
      </c>
      <c r="BJ86" s="19" t="s">
        <v>84</v>
      </c>
      <c r="BK86" s="189">
        <f>ROUND(I86*H86,2)</f>
        <v>0</v>
      </c>
      <c r="BL86" s="19" t="s">
        <v>137</v>
      </c>
      <c r="BM86" s="188" t="s">
        <v>1330</v>
      </c>
    </row>
    <row r="87" spans="1:47" s="2" customFormat="1" ht="11.25">
      <c r="A87" s="36"/>
      <c r="B87" s="37"/>
      <c r="C87" s="38"/>
      <c r="D87" s="190" t="s">
        <v>266</v>
      </c>
      <c r="E87" s="38"/>
      <c r="F87" s="191" t="s">
        <v>1331</v>
      </c>
      <c r="G87" s="38"/>
      <c r="H87" s="38"/>
      <c r="I87" s="192"/>
      <c r="J87" s="38"/>
      <c r="K87" s="38"/>
      <c r="L87" s="41"/>
      <c r="M87" s="193"/>
      <c r="N87" s="194"/>
      <c r="O87" s="66"/>
      <c r="P87" s="66"/>
      <c r="Q87" s="66"/>
      <c r="R87" s="66"/>
      <c r="S87" s="66"/>
      <c r="T87" s="67"/>
      <c r="U87" s="36"/>
      <c r="V87" s="36"/>
      <c r="W87" s="36"/>
      <c r="X87" s="36"/>
      <c r="Y87" s="36"/>
      <c r="Z87" s="36"/>
      <c r="AA87" s="36"/>
      <c r="AB87" s="36"/>
      <c r="AC87" s="36"/>
      <c r="AD87" s="36"/>
      <c r="AE87" s="36"/>
      <c r="AT87" s="19" t="s">
        <v>266</v>
      </c>
      <c r="AU87" s="19" t="s">
        <v>84</v>
      </c>
    </row>
    <row r="88" spans="2:51" s="14" customFormat="1" ht="11.25">
      <c r="B88" s="208"/>
      <c r="C88" s="209"/>
      <c r="D88" s="190" t="s">
        <v>272</v>
      </c>
      <c r="E88" s="210" t="s">
        <v>19</v>
      </c>
      <c r="F88" s="211" t="s">
        <v>1332</v>
      </c>
      <c r="G88" s="209"/>
      <c r="H88" s="212">
        <v>17</v>
      </c>
      <c r="I88" s="213"/>
      <c r="J88" s="209"/>
      <c r="K88" s="209"/>
      <c r="L88" s="214"/>
      <c r="M88" s="215"/>
      <c r="N88" s="216"/>
      <c r="O88" s="216"/>
      <c r="P88" s="216"/>
      <c r="Q88" s="216"/>
      <c r="R88" s="216"/>
      <c r="S88" s="216"/>
      <c r="T88" s="217"/>
      <c r="AT88" s="218" t="s">
        <v>272</v>
      </c>
      <c r="AU88" s="218" t="s">
        <v>84</v>
      </c>
      <c r="AV88" s="14" t="s">
        <v>86</v>
      </c>
      <c r="AW88" s="14" t="s">
        <v>37</v>
      </c>
      <c r="AX88" s="14" t="s">
        <v>76</v>
      </c>
      <c r="AY88" s="218" t="s">
        <v>259</v>
      </c>
    </row>
    <row r="89" spans="2:51" s="14" customFormat="1" ht="11.25">
      <c r="B89" s="208"/>
      <c r="C89" s="209"/>
      <c r="D89" s="190" t="s">
        <v>272</v>
      </c>
      <c r="E89" s="210" t="s">
        <v>19</v>
      </c>
      <c r="F89" s="211" t="s">
        <v>1333</v>
      </c>
      <c r="G89" s="209"/>
      <c r="H89" s="212">
        <v>74</v>
      </c>
      <c r="I89" s="213"/>
      <c r="J89" s="209"/>
      <c r="K89" s="209"/>
      <c r="L89" s="214"/>
      <c r="M89" s="215"/>
      <c r="N89" s="216"/>
      <c r="O89" s="216"/>
      <c r="P89" s="216"/>
      <c r="Q89" s="216"/>
      <c r="R89" s="216"/>
      <c r="S89" s="216"/>
      <c r="T89" s="217"/>
      <c r="AT89" s="218" t="s">
        <v>272</v>
      </c>
      <c r="AU89" s="218" t="s">
        <v>84</v>
      </c>
      <c r="AV89" s="14" t="s">
        <v>86</v>
      </c>
      <c r="AW89" s="14" t="s">
        <v>37</v>
      </c>
      <c r="AX89" s="14" t="s">
        <v>76</v>
      </c>
      <c r="AY89" s="218" t="s">
        <v>259</v>
      </c>
    </row>
    <row r="90" spans="2:51" s="14" customFormat="1" ht="11.25">
      <c r="B90" s="208"/>
      <c r="C90" s="209"/>
      <c r="D90" s="190" t="s">
        <v>272</v>
      </c>
      <c r="E90" s="210" t="s">
        <v>19</v>
      </c>
      <c r="F90" s="211" t="s">
        <v>1334</v>
      </c>
      <c r="G90" s="209"/>
      <c r="H90" s="212">
        <v>37</v>
      </c>
      <c r="I90" s="213"/>
      <c r="J90" s="209"/>
      <c r="K90" s="209"/>
      <c r="L90" s="214"/>
      <c r="M90" s="215"/>
      <c r="N90" s="216"/>
      <c r="O90" s="216"/>
      <c r="P90" s="216"/>
      <c r="Q90" s="216"/>
      <c r="R90" s="216"/>
      <c r="S90" s="216"/>
      <c r="T90" s="217"/>
      <c r="AT90" s="218" t="s">
        <v>272</v>
      </c>
      <c r="AU90" s="218" t="s">
        <v>84</v>
      </c>
      <c r="AV90" s="14" t="s">
        <v>86</v>
      </c>
      <c r="AW90" s="14" t="s">
        <v>37</v>
      </c>
      <c r="AX90" s="14" t="s">
        <v>76</v>
      </c>
      <c r="AY90" s="218" t="s">
        <v>259</v>
      </c>
    </row>
    <row r="91" spans="2:51" s="14" customFormat="1" ht="11.25">
      <c r="B91" s="208"/>
      <c r="C91" s="209"/>
      <c r="D91" s="190" t="s">
        <v>272</v>
      </c>
      <c r="E91" s="210" t="s">
        <v>19</v>
      </c>
      <c r="F91" s="211" t="s">
        <v>1335</v>
      </c>
      <c r="G91" s="209"/>
      <c r="H91" s="212">
        <v>45</v>
      </c>
      <c r="I91" s="213"/>
      <c r="J91" s="209"/>
      <c r="K91" s="209"/>
      <c r="L91" s="214"/>
      <c r="M91" s="215"/>
      <c r="N91" s="216"/>
      <c r="O91" s="216"/>
      <c r="P91" s="216"/>
      <c r="Q91" s="216"/>
      <c r="R91" s="216"/>
      <c r="S91" s="216"/>
      <c r="T91" s="217"/>
      <c r="AT91" s="218" t="s">
        <v>272</v>
      </c>
      <c r="AU91" s="218" t="s">
        <v>84</v>
      </c>
      <c r="AV91" s="14" t="s">
        <v>86</v>
      </c>
      <c r="AW91" s="14" t="s">
        <v>37</v>
      </c>
      <c r="AX91" s="14" t="s">
        <v>76</v>
      </c>
      <c r="AY91" s="218" t="s">
        <v>259</v>
      </c>
    </row>
    <row r="92" spans="2:51" s="15" customFormat="1" ht="11.25">
      <c r="B92" s="219"/>
      <c r="C92" s="220"/>
      <c r="D92" s="190" t="s">
        <v>272</v>
      </c>
      <c r="E92" s="221" t="s">
        <v>19</v>
      </c>
      <c r="F92" s="222" t="s">
        <v>353</v>
      </c>
      <c r="G92" s="220"/>
      <c r="H92" s="223">
        <v>173</v>
      </c>
      <c r="I92" s="224"/>
      <c r="J92" s="220"/>
      <c r="K92" s="220"/>
      <c r="L92" s="225"/>
      <c r="M92" s="226"/>
      <c r="N92" s="227"/>
      <c r="O92" s="227"/>
      <c r="P92" s="227"/>
      <c r="Q92" s="227"/>
      <c r="R92" s="227"/>
      <c r="S92" s="227"/>
      <c r="T92" s="228"/>
      <c r="AT92" s="229" t="s">
        <v>272</v>
      </c>
      <c r="AU92" s="229" t="s">
        <v>84</v>
      </c>
      <c r="AV92" s="15" t="s">
        <v>137</v>
      </c>
      <c r="AW92" s="15" t="s">
        <v>37</v>
      </c>
      <c r="AX92" s="15" t="s">
        <v>84</v>
      </c>
      <c r="AY92" s="229" t="s">
        <v>259</v>
      </c>
    </row>
    <row r="93" spans="1:65" s="2" customFormat="1" ht="21.75" customHeight="1">
      <c r="A93" s="36"/>
      <c r="B93" s="37"/>
      <c r="C93" s="177" t="s">
        <v>137</v>
      </c>
      <c r="D93" s="177" t="s">
        <v>261</v>
      </c>
      <c r="E93" s="178" t="s">
        <v>1336</v>
      </c>
      <c r="F93" s="179" t="s">
        <v>1337</v>
      </c>
      <c r="G93" s="180" t="s">
        <v>498</v>
      </c>
      <c r="H93" s="181">
        <v>1</v>
      </c>
      <c r="I93" s="182"/>
      <c r="J93" s="183">
        <f>ROUND(I93*H93,2)</f>
        <v>0</v>
      </c>
      <c r="K93" s="179" t="s">
        <v>19</v>
      </c>
      <c r="L93" s="41"/>
      <c r="M93" s="184" t="s">
        <v>19</v>
      </c>
      <c r="N93" s="185" t="s">
        <v>47</v>
      </c>
      <c r="O93" s="66"/>
      <c r="P93" s="186">
        <f>O93*H93</f>
        <v>0</v>
      </c>
      <c r="Q93" s="186">
        <v>0</v>
      </c>
      <c r="R93" s="186">
        <f>Q93*H93</f>
        <v>0</v>
      </c>
      <c r="S93" s="186">
        <v>0</v>
      </c>
      <c r="T93" s="187">
        <f>S93*H93</f>
        <v>0</v>
      </c>
      <c r="U93" s="36"/>
      <c r="V93" s="36"/>
      <c r="W93" s="36"/>
      <c r="X93" s="36"/>
      <c r="Y93" s="36"/>
      <c r="Z93" s="36"/>
      <c r="AA93" s="36"/>
      <c r="AB93" s="36"/>
      <c r="AC93" s="36"/>
      <c r="AD93" s="36"/>
      <c r="AE93" s="36"/>
      <c r="AR93" s="188" t="s">
        <v>1321</v>
      </c>
      <c r="AT93" s="188" t="s">
        <v>261</v>
      </c>
      <c r="AU93" s="188" t="s">
        <v>84</v>
      </c>
      <c r="AY93" s="19" t="s">
        <v>259</v>
      </c>
      <c r="BE93" s="189">
        <f>IF(N93="základní",J93,0)</f>
        <v>0</v>
      </c>
      <c r="BF93" s="189">
        <f>IF(N93="snížená",J93,0)</f>
        <v>0</v>
      </c>
      <c r="BG93" s="189">
        <f>IF(N93="zákl. přenesená",J93,0)</f>
        <v>0</v>
      </c>
      <c r="BH93" s="189">
        <f>IF(N93="sníž. přenesená",J93,0)</f>
        <v>0</v>
      </c>
      <c r="BI93" s="189">
        <f>IF(N93="nulová",J93,0)</f>
        <v>0</v>
      </c>
      <c r="BJ93" s="19" t="s">
        <v>84</v>
      </c>
      <c r="BK93" s="189">
        <f>ROUND(I93*H93,2)</f>
        <v>0</v>
      </c>
      <c r="BL93" s="19" t="s">
        <v>1321</v>
      </c>
      <c r="BM93" s="188" t="s">
        <v>1338</v>
      </c>
    </row>
    <row r="94" spans="1:47" s="2" customFormat="1" ht="11.25">
      <c r="A94" s="36"/>
      <c r="B94" s="37"/>
      <c r="C94" s="38"/>
      <c r="D94" s="190" t="s">
        <v>266</v>
      </c>
      <c r="E94" s="38"/>
      <c r="F94" s="191" t="s">
        <v>1337</v>
      </c>
      <c r="G94" s="38"/>
      <c r="H94" s="38"/>
      <c r="I94" s="192"/>
      <c r="J94" s="38"/>
      <c r="K94" s="38"/>
      <c r="L94" s="41"/>
      <c r="M94" s="193"/>
      <c r="N94" s="194"/>
      <c r="O94" s="66"/>
      <c r="P94" s="66"/>
      <c r="Q94" s="66"/>
      <c r="R94" s="66"/>
      <c r="S94" s="66"/>
      <c r="T94" s="67"/>
      <c r="U94" s="36"/>
      <c r="V94" s="36"/>
      <c r="W94" s="36"/>
      <c r="X94" s="36"/>
      <c r="Y94" s="36"/>
      <c r="Z94" s="36"/>
      <c r="AA94" s="36"/>
      <c r="AB94" s="36"/>
      <c r="AC94" s="36"/>
      <c r="AD94" s="36"/>
      <c r="AE94" s="36"/>
      <c r="AT94" s="19" t="s">
        <v>266</v>
      </c>
      <c r="AU94" s="19" t="s">
        <v>84</v>
      </c>
    </row>
    <row r="95" spans="1:65" s="2" customFormat="1" ht="21.75" customHeight="1">
      <c r="A95" s="36"/>
      <c r="B95" s="37"/>
      <c r="C95" s="177" t="s">
        <v>119</v>
      </c>
      <c r="D95" s="177" t="s">
        <v>261</v>
      </c>
      <c r="E95" s="178" t="s">
        <v>1339</v>
      </c>
      <c r="F95" s="179" t="s">
        <v>1340</v>
      </c>
      <c r="G95" s="180" t="s">
        <v>498</v>
      </c>
      <c r="H95" s="181">
        <v>1</v>
      </c>
      <c r="I95" s="182"/>
      <c r="J95" s="183">
        <f>ROUND(I95*H95,2)</f>
        <v>0</v>
      </c>
      <c r="K95" s="179" t="s">
        <v>19</v>
      </c>
      <c r="L95" s="41"/>
      <c r="M95" s="184" t="s">
        <v>19</v>
      </c>
      <c r="N95" s="185" t="s">
        <v>47</v>
      </c>
      <c r="O95" s="66"/>
      <c r="P95" s="186">
        <f>O95*H95</f>
        <v>0</v>
      </c>
      <c r="Q95" s="186">
        <v>0</v>
      </c>
      <c r="R95" s="186">
        <f>Q95*H95</f>
        <v>0</v>
      </c>
      <c r="S95" s="186">
        <v>0</v>
      </c>
      <c r="T95" s="187">
        <f>S95*H95</f>
        <v>0</v>
      </c>
      <c r="U95" s="36"/>
      <c r="V95" s="36"/>
      <c r="W95" s="36"/>
      <c r="X95" s="36"/>
      <c r="Y95" s="36"/>
      <c r="Z95" s="36"/>
      <c r="AA95" s="36"/>
      <c r="AB95" s="36"/>
      <c r="AC95" s="36"/>
      <c r="AD95" s="36"/>
      <c r="AE95" s="36"/>
      <c r="AR95" s="188" t="s">
        <v>1321</v>
      </c>
      <c r="AT95" s="188" t="s">
        <v>261</v>
      </c>
      <c r="AU95" s="188" t="s">
        <v>84</v>
      </c>
      <c r="AY95" s="19" t="s">
        <v>259</v>
      </c>
      <c r="BE95" s="189">
        <f>IF(N95="základní",J95,0)</f>
        <v>0</v>
      </c>
      <c r="BF95" s="189">
        <f>IF(N95="snížená",J95,0)</f>
        <v>0</v>
      </c>
      <c r="BG95" s="189">
        <f>IF(N95="zákl. přenesená",J95,0)</f>
        <v>0</v>
      </c>
      <c r="BH95" s="189">
        <f>IF(N95="sníž. přenesená",J95,0)</f>
        <v>0</v>
      </c>
      <c r="BI95" s="189">
        <f>IF(N95="nulová",J95,0)</f>
        <v>0</v>
      </c>
      <c r="BJ95" s="19" t="s">
        <v>84</v>
      </c>
      <c r="BK95" s="189">
        <f>ROUND(I95*H95,2)</f>
        <v>0</v>
      </c>
      <c r="BL95" s="19" t="s">
        <v>1321</v>
      </c>
      <c r="BM95" s="188" t="s">
        <v>1341</v>
      </c>
    </row>
    <row r="96" spans="1:47" s="2" customFormat="1" ht="11.25">
      <c r="A96" s="36"/>
      <c r="B96" s="37"/>
      <c r="C96" s="38"/>
      <c r="D96" s="190" t="s">
        <v>266</v>
      </c>
      <c r="E96" s="38"/>
      <c r="F96" s="191" t="s">
        <v>1340</v>
      </c>
      <c r="G96" s="38"/>
      <c r="H96" s="38"/>
      <c r="I96" s="192"/>
      <c r="J96" s="38"/>
      <c r="K96" s="38"/>
      <c r="L96" s="41"/>
      <c r="M96" s="193"/>
      <c r="N96" s="194"/>
      <c r="O96" s="66"/>
      <c r="P96" s="66"/>
      <c r="Q96" s="66"/>
      <c r="R96" s="66"/>
      <c r="S96" s="66"/>
      <c r="T96" s="67"/>
      <c r="U96" s="36"/>
      <c r="V96" s="36"/>
      <c r="W96" s="36"/>
      <c r="X96" s="36"/>
      <c r="Y96" s="36"/>
      <c r="Z96" s="36"/>
      <c r="AA96" s="36"/>
      <c r="AB96" s="36"/>
      <c r="AC96" s="36"/>
      <c r="AD96" s="36"/>
      <c r="AE96" s="36"/>
      <c r="AT96" s="19" t="s">
        <v>266</v>
      </c>
      <c r="AU96" s="19" t="s">
        <v>84</v>
      </c>
    </row>
    <row r="97" spans="1:65" s="2" customFormat="1" ht="24.2" customHeight="1">
      <c r="A97" s="36"/>
      <c r="B97" s="37"/>
      <c r="C97" s="177" t="s">
        <v>115</v>
      </c>
      <c r="D97" s="177" t="s">
        <v>261</v>
      </c>
      <c r="E97" s="178" t="s">
        <v>1342</v>
      </c>
      <c r="F97" s="179" t="s">
        <v>1343</v>
      </c>
      <c r="G97" s="180" t="s">
        <v>498</v>
      </c>
      <c r="H97" s="181">
        <v>1</v>
      </c>
      <c r="I97" s="182"/>
      <c r="J97" s="183">
        <f>ROUND(I97*H97,2)</f>
        <v>0</v>
      </c>
      <c r="K97" s="179" t="s">
        <v>19</v>
      </c>
      <c r="L97" s="41"/>
      <c r="M97" s="184" t="s">
        <v>19</v>
      </c>
      <c r="N97" s="185" t="s">
        <v>47</v>
      </c>
      <c r="O97" s="66"/>
      <c r="P97" s="186">
        <f>O97*H97</f>
        <v>0</v>
      </c>
      <c r="Q97" s="186">
        <v>0</v>
      </c>
      <c r="R97" s="186">
        <f>Q97*H97</f>
        <v>0</v>
      </c>
      <c r="S97" s="186">
        <v>0</v>
      </c>
      <c r="T97" s="187">
        <f>S97*H97</f>
        <v>0</v>
      </c>
      <c r="U97" s="36"/>
      <c r="V97" s="36"/>
      <c r="W97" s="36"/>
      <c r="X97" s="36"/>
      <c r="Y97" s="36"/>
      <c r="Z97" s="36"/>
      <c r="AA97" s="36"/>
      <c r="AB97" s="36"/>
      <c r="AC97" s="36"/>
      <c r="AD97" s="36"/>
      <c r="AE97" s="36"/>
      <c r="AR97" s="188" t="s">
        <v>1321</v>
      </c>
      <c r="AT97" s="188" t="s">
        <v>261</v>
      </c>
      <c r="AU97" s="188" t="s">
        <v>84</v>
      </c>
      <c r="AY97" s="19" t="s">
        <v>259</v>
      </c>
      <c r="BE97" s="189">
        <f>IF(N97="základní",J97,0)</f>
        <v>0</v>
      </c>
      <c r="BF97" s="189">
        <f>IF(N97="snížená",J97,0)</f>
        <v>0</v>
      </c>
      <c r="BG97" s="189">
        <f>IF(N97="zákl. přenesená",J97,0)</f>
        <v>0</v>
      </c>
      <c r="BH97" s="189">
        <f>IF(N97="sníž. přenesená",J97,0)</f>
        <v>0</v>
      </c>
      <c r="BI97" s="189">
        <f>IF(N97="nulová",J97,0)</f>
        <v>0</v>
      </c>
      <c r="BJ97" s="19" t="s">
        <v>84</v>
      </c>
      <c r="BK97" s="189">
        <f>ROUND(I97*H97,2)</f>
        <v>0</v>
      </c>
      <c r="BL97" s="19" t="s">
        <v>1321</v>
      </c>
      <c r="BM97" s="188" t="s">
        <v>1344</v>
      </c>
    </row>
    <row r="98" spans="1:47" s="2" customFormat="1" ht="11.25">
      <c r="A98" s="36"/>
      <c r="B98" s="37"/>
      <c r="C98" s="38"/>
      <c r="D98" s="190" t="s">
        <v>266</v>
      </c>
      <c r="E98" s="38"/>
      <c r="F98" s="191" t="s">
        <v>1343</v>
      </c>
      <c r="G98" s="38"/>
      <c r="H98" s="38"/>
      <c r="I98" s="192"/>
      <c r="J98" s="38"/>
      <c r="K98" s="38"/>
      <c r="L98" s="41"/>
      <c r="M98" s="193"/>
      <c r="N98" s="194"/>
      <c r="O98" s="66"/>
      <c r="P98" s="66"/>
      <c r="Q98" s="66"/>
      <c r="R98" s="66"/>
      <c r="S98" s="66"/>
      <c r="T98" s="67"/>
      <c r="U98" s="36"/>
      <c r="V98" s="36"/>
      <c r="W98" s="36"/>
      <c r="X98" s="36"/>
      <c r="Y98" s="36"/>
      <c r="Z98" s="36"/>
      <c r="AA98" s="36"/>
      <c r="AB98" s="36"/>
      <c r="AC98" s="36"/>
      <c r="AD98" s="36"/>
      <c r="AE98" s="36"/>
      <c r="AT98" s="19" t="s">
        <v>266</v>
      </c>
      <c r="AU98" s="19" t="s">
        <v>84</v>
      </c>
    </row>
    <row r="99" spans="1:65" s="2" customFormat="1" ht="16.5" customHeight="1">
      <c r="A99" s="36"/>
      <c r="B99" s="37"/>
      <c r="C99" s="177" t="s">
        <v>306</v>
      </c>
      <c r="D99" s="177" t="s">
        <v>261</v>
      </c>
      <c r="E99" s="178" t="s">
        <v>1345</v>
      </c>
      <c r="F99" s="179" t="s">
        <v>1346</v>
      </c>
      <c r="G99" s="180" t="s">
        <v>498</v>
      </c>
      <c r="H99" s="181">
        <v>1</v>
      </c>
      <c r="I99" s="182"/>
      <c r="J99" s="183">
        <f>ROUND(I99*H99,2)</f>
        <v>0</v>
      </c>
      <c r="K99" s="179" t="s">
        <v>19</v>
      </c>
      <c r="L99" s="41"/>
      <c r="M99" s="184" t="s">
        <v>19</v>
      </c>
      <c r="N99" s="185" t="s">
        <v>47</v>
      </c>
      <c r="O99" s="66"/>
      <c r="P99" s="186">
        <f>O99*H99</f>
        <v>0</v>
      </c>
      <c r="Q99" s="186">
        <v>0</v>
      </c>
      <c r="R99" s="186">
        <f>Q99*H99</f>
        <v>0</v>
      </c>
      <c r="S99" s="186">
        <v>0</v>
      </c>
      <c r="T99" s="187">
        <f>S99*H99</f>
        <v>0</v>
      </c>
      <c r="U99" s="36"/>
      <c r="V99" s="36"/>
      <c r="W99" s="36"/>
      <c r="X99" s="36"/>
      <c r="Y99" s="36"/>
      <c r="Z99" s="36"/>
      <c r="AA99" s="36"/>
      <c r="AB99" s="36"/>
      <c r="AC99" s="36"/>
      <c r="AD99" s="36"/>
      <c r="AE99" s="36"/>
      <c r="AR99" s="188" t="s">
        <v>1321</v>
      </c>
      <c r="AT99" s="188" t="s">
        <v>261</v>
      </c>
      <c r="AU99" s="188" t="s">
        <v>84</v>
      </c>
      <c r="AY99" s="19" t="s">
        <v>259</v>
      </c>
      <c r="BE99" s="189">
        <f>IF(N99="základní",J99,0)</f>
        <v>0</v>
      </c>
      <c r="BF99" s="189">
        <f>IF(N99="snížená",J99,0)</f>
        <v>0</v>
      </c>
      <c r="BG99" s="189">
        <f>IF(N99="zákl. přenesená",J99,0)</f>
        <v>0</v>
      </c>
      <c r="BH99" s="189">
        <f>IF(N99="sníž. přenesená",J99,0)</f>
        <v>0</v>
      </c>
      <c r="BI99" s="189">
        <f>IF(N99="nulová",J99,0)</f>
        <v>0</v>
      </c>
      <c r="BJ99" s="19" t="s">
        <v>84</v>
      </c>
      <c r="BK99" s="189">
        <f>ROUND(I99*H99,2)</f>
        <v>0</v>
      </c>
      <c r="BL99" s="19" t="s">
        <v>1321</v>
      </c>
      <c r="BM99" s="188" t="s">
        <v>1347</v>
      </c>
    </row>
    <row r="100" spans="1:47" s="2" customFormat="1" ht="58.5">
      <c r="A100" s="36"/>
      <c r="B100" s="37"/>
      <c r="C100" s="38"/>
      <c r="D100" s="190" t="s">
        <v>266</v>
      </c>
      <c r="E100" s="38"/>
      <c r="F100" s="191" t="s">
        <v>1348</v>
      </c>
      <c r="G100" s="38"/>
      <c r="H100" s="38"/>
      <c r="I100" s="192"/>
      <c r="J100" s="38"/>
      <c r="K100" s="38"/>
      <c r="L100" s="41"/>
      <c r="M100" s="193"/>
      <c r="N100" s="194"/>
      <c r="O100" s="66"/>
      <c r="P100" s="66"/>
      <c r="Q100" s="66"/>
      <c r="R100" s="66"/>
      <c r="S100" s="66"/>
      <c r="T100" s="67"/>
      <c r="U100" s="36"/>
      <c r="V100" s="36"/>
      <c r="W100" s="36"/>
      <c r="X100" s="36"/>
      <c r="Y100" s="36"/>
      <c r="Z100" s="36"/>
      <c r="AA100" s="36"/>
      <c r="AB100" s="36"/>
      <c r="AC100" s="36"/>
      <c r="AD100" s="36"/>
      <c r="AE100" s="36"/>
      <c r="AT100" s="19" t="s">
        <v>266</v>
      </c>
      <c r="AU100" s="19" t="s">
        <v>84</v>
      </c>
    </row>
    <row r="101" spans="1:65" s="2" customFormat="1" ht="16.5" customHeight="1">
      <c r="A101" s="36"/>
      <c r="B101" s="37"/>
      <c r="C101" s="177" t="s">
        <v>126</v>
      </c>
      <c r="D101" s="177" t="s">
        <v>261</v>
      </c>
      <c r="E101" s="178" t="s">
        <v>1349</v>
      </c>
      <c r="F101" s="179" t="s">
        <v>1350</v>
      </c>
      <c r="G101" s="180" t="s">
        <v>498</v>
      </c>
      <c r="H101" s="181">
        <v>1</v>
      </c>
      <c r="I101" s="182"/>
      <c r="J101" s="183">
        <f>ROUND(I101*H101,2)</f>
        <v>0</v>
      </c>
      <c r="K101" s="179" t="s">
        <v>19</v>
      </c>
      <c r="L101" s="41"/>
      <c r="M101" s="184" t="s">
        <v>19</v>
      </c>
      <c r="N101" s="185" t="s">
        <v>47</v>
      </c>
      <c r="O101" s="66"/>
      <c r="P101" s="186">
        <f>O101*H101</f>
        <v>0</v>
      </c>
      <c r="Q101" s="186">
        <v>0</v>
      </c>
      <c r="R101" s="186">
        <f>Q101*H101</f>
        <v>0</v>
      </c>
      <c r="S101" s="186">
        <v>0</v>
      </c>
      <c r="T101" s="187">
        <f>S101*H101</f>
        <v>0</v>
      </c>
      <c r="U101" s="36"/>
      <c r="V101" s="36"/>
      <c r="W101" s="36"/>
      <c r="X101" s="36"/>
      <c r="Y101" s="36"/>
      <c r="Z101" s="36"/>
      <c r="AA101" s="36"/>
      <c r="AB101" s="36"/>
      <c r="AC101" s="36"/>
      <c r="AD101" s="36"/>
      <c r="AE101" s="36"/>
      <c r="AR101" s="188" t="s">
        <v>1321</v>
      </c>
      <c r="AT101" s="188" t="s">
        <v>261</v>
      </c>
      <c r="AU101" s="188" t="s">
        <v>84</v>
      </c>
      <c r="AY101" s="19" t="s">
        <v>259</v>
      </c>
      <c r="BE101" s="189">
        <f>IF(N101="základní",J101,0)</f>
        <v>0</v>
      </c>
      <c r="BF101" s="189">
        <f>IF(N101="snížená",J101,0)</f>
        <v>0</v>
      </c>
      <c r="BG101" s="189">
        <f>IF(N101="zákl. přenesená",J101,0)</f>
        <v>0</v>
      </c>
      <c r="BH101" s="189">
        <f>IF(N101="sníž. přenesená",J101,0)</f>
        <v>0</v>
      </c>
      <c r="BI101" s="189">
        <f>IF(N101="nulová",J101,0)</f>
        <v>0</v>
      </c>
      <c r="BJ101" s="19" t="s">
        <v>84</v>
      </c>
      <c r="BK101" s="189">
        <f>ROUND(I101*H101,2)</f>
        <v>0</v>
      </c>
      <c r="BL101" s="19" t="s">
        <v>1321</v>
      </c>
      <c r="BM101" s="188" t="s">
        <v>1351</v>
      </c>
    </row>
    <row r="102" spans="1:47" s="2" customFormat="1" ht="11.25">
      <c r="A102" s="36"/>
      <c r="B102" s="37"/>
      <c r="C102" s="38"/>
      <c r="D102" s="190" t="s">
        <v>266</v>
      </c>
      <c r="E102" s="38"/>
      <c r="F102" s="191" t="s">
        <v>1350</v>
      </c>
      <c r="G102" s="38"/>
      <c r="H102" s="38"/>
      <c r="I102" s="192"/>
      <c r="J102" s="38"/>
      <c r="K102" s="38"/>
      <c r="L102" s="41"/>
      <c r="M102" s="193"/>
      <c r="N102" s="194"/>
      <c r="O102" s="66"/>
      <c r="P102" s="66"/>
      <c r="Q102" s="66"/>
      <c r="R102" s="66"/>
      <c r="S102" s="66"/>
      <c r="T102" s="67"/>
      <c r="U102" s="36"/>
      <c r="V102" s="36"/>
      <c r="W102" s="36"/>
      <c r="X102" s="36"/>
      <c r="Y102" s="36"/>
      <c r="Z102" s="36"/>
      <c r="AA102" s="36"/>
      <c r="AB102" s="36"/>
      <c r="AC102" s="36"/>
      <c r="AD102" s="36"/>
      <c r="AE102" s="36"/>
      <c r="AT102" s="19" t="s">
        <v>266</v>
      </c>
      <c r="AU102" s="19" t="s">
        <v>84</v>
      </c>
    </row>
    <row r="103" spans="1:65" s="2" customFormat="1" ht="21.75" customHeight="1">
      <c r="A103" s="36"/>
      <c r="B103" s="37"/>
      <c r="C103" s="177" t="s">
        <v>318</v>
      </c>
      <c r="D103" s="177" t="s">
        <v>261</v>
      </c>
      <c r="E103" s="178" t="s">
        <v>1352</v>
      </c>
      <c r="F103" s="179" t="s">
        <v>1353</v>
      </c>
      <c r="G103" s="180" t="s">
        <v>498</v>
      </c>
      <c r="H103" s="181">
        <v>1</v>
      </c>
      <c r="I103" s="182"/>
      <c r="J103" s="183">
        <f>ROUND(I103*H103,2)</f>
        <v>0</v>
      </c>
      <c r="K103" s="179" t="s">
        <v>19</v>
      </c>
      <c r="L103" s="41"/>
      <c r="M103" s="184" t="s">
        <v>19</v>
      </c>
      <c r="N103" s="185" t="s">
        <v>47</v>
      </c>
      <c r="O103" s="66"/>
      <c r="P103" s="186">
        <f>O103*H103</f>
        <v>0</v>
      </c>
      <c r="Q103" s="186">
        <v>0</v>
      </c>
      <c r="R103" s="186">
        <f>Q103*H103</f>
        <v>0</v>
      </c>
      <c r="S103" s="186">
        <v>0</v>
      </c>
      <c r="T103" s="187">
        <f>S103*H103</f>
        <v>0</v>
      </c>
      <c r="U103" s="36"/>
      <c r="V103" s="36"/>
      <c r="W103" s="36"/>
      <c r="X103" s="36"/>
      <c r="Y103" s="36"/>
      <c r="Z103" s="36"/>
      <c r="AA103" s="36"/>
      <c r="AB103" s="36"/>
      <c r="AC103" s="36"/>
      <c r="AD103" s="36"/>
      <c r="AE103" s="36"/>
      <c r="AR103" s="188" t="s">
        <v>1321</v>
      </c>
      <c r="AT103" s="188" t="s">
        <v>261</v>
      </c>
      <c r="AU103" s="188" t="s">
        <v>84</v>
      </c>
      <c r="AY103" s="19" t="s">
        <v>259</v>
      </c>
      <c r="BE103" s="189">
        <f>IF(N103="základní",J103,0)</f>
        <v>0</v>
      </c>
      <c r="BF103" s="189">
        <f>IF(N103="snížená",J103,0)</f>
        <v>0</v>
      </c>
      <c r="BG103" s="189">
        <f>IF(N103="zákl. přenesená",J103,0)</f>
        <v>0</v>
      </c>
      <c r="BH103" s="189">
        <f>IF(N103="sníž. přenesená",J103,0)</f>
        <v>0</v>
      </c>
      <c r="BI103" s="189">
        <f>IF(N103="nulová",J103,0)</f>
        <v>0</v>
      </c>
      <c r="BJ103" s="19" t="s">
        <v>84</v>
      </c>
      <c r="BK103" s="189">
        <f>ROUND(I103*H103,2)</f>
        <v>0</v>
      </c>
      <c r="BL103" s="19" t="s">
        <v>1321</v>
      </c>
      <c r="BM103" s="188" t="s">
        <v>1354</v>
      </c>
    </row>
    <row r="104" spans="1:47" s="2" customFormat="1" ht="11.25">
      <c r="A104" s="36"/>
      <c r="B104" s="37"/>
      <c r="C104" s="38"/>
      <c r="D104" s="190" t="s">
        <v>266</v>
      </c>
      <c r="E104" s="38"/>
      <c r="F104" s="191" t="s">
        <v>1353</v>
      </c>
      <c r="G104" s="38"/>
      <c r="H104" s="38"/>
      <c r="I104" s="192"/>
      <c r="J104" s="38"/>
      <c r="K104" s="38"/>
      <c r="L104" s="41"/>
      <c r="M104" s="193"/>
      <c r="N104" s="194"/>
      <c r="O104" s="66"/>
      <c r="P104" s="66"/>
      <c r="Q104" s="66"/>
      <c r="R104" s="66"/>
      <c r="S104" s="66"/>
      <c r="T104" s="67"/>
      <c r="U104" s="36"/>
      <c r="V104" s="36"/>
      <c r="W104" s="36"/>
      <c r="X104" s="36"/>
      <c r="Y104" s="36"/>
      <c r="Z104" s="36"/>
      <c r="AA104" s="36"/>
      <c r="AB104" s="36"/>
      <c r="AC104" s="36"/>
      <c r="AD104" s="36"/>
      <c r="AE104" s="36"/>
      <c r="AT104" s="19" t="s">
        <v>266</v>
      </c>
      <c r="AU104" s="19" t="s">
        <v>84</v>
      </c>
    </row>
    <row r="105" spans="1:65" s="2" customFormat="1" ht="16.5" customHeight="1">
      <c r="A105" s="36"/>
      <c r="B105" s="37"/>
      <c r="C105" s="177" t="s">
        <v>188</v>
      </c>
      <c r="D105" s="177" t="s">
        <v>261</v>
      </c>
      <c r="E105" s="178" t="s">
        <v>1355</v>
      </c>
      <c r="F105" s="179" t="s">
        <v>1356</v>
      </c>
      <c r="G105" s="180" t="s">
        <v>498</v>
      </c>
      <c r="H105" s="181">
        <v>1</v>
      </c>
      <c r="I105" s="182"/>
      <c r="J105" s="183">
        <f>ROUND(I105*H105,2)</f>
        <v>0</v>
      </c>
      <c r="K105" s="179" t="s">
        <v>19</v>
      </c>
      <c r="L105" s="41"/>
      <c r="M105" s="184" t="s">
        <v>19</v>
      </c>
      <c r="N105" s="185" t="s">
        <v>47</v>
      </c>
      <c r="O105" s="66"/>
      <c r="P105" s="186">
        <f>O105*H105</f>
        <v>0</v>
      </c>
      <c r="Q105" s="186">
        <v>0</v>
      </c>
      <c r="R105" s="186">
        <f>Q105*H105</f>
        <v>0</v>
      </c>
      <c r="S105" s="186">
        <v>0</v>
      </c>
      <c r="T105" s="187">
        <f>S105*H105</f>
        <v>0</v>
      </c>
      <c r="U105" s="36"/>
      <c r="V105" s="36"/>
      <c r="W105" s="36"/>
      <c r="X105" s="36"/>
      <c r="Y105" s="36"/>
      <c r="Z105" s="36"/>
      <c r="AA105" s="36"/>
      <c r="AB105" s="36"/>
      <c r="AC105" s="36"/>
      <c r="AD105" s="36"/>
      <c r="AE105" s="36"/>
      <c r="AR105" s="188" t="s">
        <v>1321</v>
      </c>
      <c r="AT105" s="188" t="s">
        <v>261</v>
      </c>
      <c r="AU105" s="188" t="s">
        <v>84</v>
      </c>
      <c r="AY105" s="19" t="s">
        <v>259</v>
      </c>
      <c r="BE105" s="189">
        <f>IF(N105="základní",J105,0)</f>
        <v>0</v>
      </c>
      <c r="BF105" s="189">
        <f>IF(N105="snížená",J105,0)</f>
        <v>0</v>
      </c>
      <c r="BG105" s="189">
        <f>IF(N105="zákl. přenesená",J105,0)</f>
        <v>0</v>
      </c>
      <c r="BH105" s="189">
        <f>IF(N105="sníž. přenesená",J105,0)</f>
        <v>0</v>
      </c>
      <c r="BI105" s="189">
        <f>IF(N105="nulová",J105,0)</f>
        <v>0</v>
      </c>
      <c r="BJ105" s="19" t="s">
        <v>84</v>
      </c>
      <c r="BK105" s="189">
        <f>ROUND(I105*H105,2)</f>
        <v>0</v>
      </c>
      <c r="BL105" s="19" t="s">
        <v>1321</v>
      </c>
      <c r="BM105" s="188" t="s">
        <v>1357</v>
      </c>
    </row>
    <row r="106" spans="1:47" s="2" customFormat="1" ht="11.25">
      <c r="A106" s="36"/>
      <c r="B106" s="37"/>
      <c r="C106" s="38"/>
      <c r="D106" s="190" t="s">
        <v>266</v>
      </c>
      <c r="E106" s="38"/>
      <c r="F106" s="191" t="s">
        <v>1356</v>
      </c>
      <c r="G106" s="38"/>
      <c r="H106" s="38"/>
      <c r="I106" s="192"/>
      <c r="J106" s="38"/>
      <c r="K106" s="38"/>
      <c r="L106" s="41"/>
      <c r="M106" s="193"/>
      <c r="N106" s="194"/>
      <c r="O106" s="66"/>
      <c r="P106" s="66"/>
      <c r="Q106" s="66"/>
      <c r="R106" s="66"/>
      <c r="S106" s="66"/>
      <c r="T106" s="67"/>
      <c r="U106" s="36"/>
      <c r="V106" s="36"/>
      <c r="W106" s="36"/>
      <c r="X106" s="36"/>
      <c r="Y106" s="36"/>
      <c r="Z106" s="36"/>
      <c r="AA106" s="36"/>
      <c r="AB106" s="36"/>
      <c r="AC106" s="36"/>
      <c r="AD106" s="36"/>
      <c r="AE106" s="36"/>
      <c r="AT106" s="19" t="s">
        <v>266</v>
      </c>
      <c r="AU106" s="19" t="s">
        <v>84</v>
      </c>
    </row>
    <row r="107" spans="1:65" s="2" customFormat="1" ht="24.2" customHeight="1">
      <c r="A107" s="36"/>
      <c r="B107" s="37"/>
      <c r="C107" s="177" t="s">
        <v>330</v>
      </c>
      <c r="D107" s="177" t="s">
        <v>261</v>
      </c>
      <c r="E107" s="178" t="s">
        <v>1358</v>
      </c>
      <c r="F107" s="179" t="s">
        <v>1359</v>
      </c>
      <c r="G107" s="180" t="s">
        <v>498</v>
      </c>
      <c r="H107" s="181">
        <v>1</v>
      </c>
      <c r="I107" s="182"/>
      <c r="J107" s="183">
        <f>ROUND(I107*H107,2)</f>
        <v>0</v>
      </c>
      <c r="K107" s="179" t="s">
        <v>19</v>
      </c>
      <c r="L107" s="41"/>
      <c r="M107" s="184" t="s">
        <v>19</v>
      </c>
      <c r="N107" s="185" t="s">
        <v>47</v>
      </c>
      <c r="O107" s="66"/>
      <c r="P107" s="186">
        <f>O107*H107</f>
        <v>0</v>
      </c>
      <c r="Q107" s="186">
        <v>0</v>
      </c>
      <c r="R107" s="186">
        <f>Q107*H107</f>
        <v>0</v>
      </c>
      <c r="S107" s="186">
        <v>0</v>
      </c>
      <c r="T107" s="187">
        <f>S107*H107</f>
        <v>0</v>
      </c>
      <c r="U107" s="36"/>
      <c r="V107" s="36"/>
      <c r="W107" s="36"/>
      <c r="X107" s="36"/>
      <c r="Y107" s="36"/>
      <c r="Z107" s="36"/>
      <c r="AA107" s="36"/>
      <c r="AB107" s="36"/>
      <c r="AC107" s="36"/>
      <c r="AD107" s="36"/>
      <c r="AE107" s="36"/>
      <c r="AR107" s="188" t="s">
        <v>1321</v>
      </c>
      <c r="AT107" s="188" t="s">
        <v>261</v>
      </c>
      <c r="AU107" s="188" t="s">
        <v>84</v>
      </c>
      <c r="AY107" s="19" t="s">
        <v>259</v>
      </c>
      <c r="BE107" s="189">
        <f>IF(N107="základní",J107,0)</f>
        <v>0</v>
      </c>
      <c r="BF107" s="189">
        <f>IF(N107="snížená",J107,0)</f>
        <v>0</v>
      </c>
      <c r="BG107" s="189">
        <f>IF(N107="zákl. přenesená",J107,0)</f>
        <v>0</v>
      </c>
      <c r="BH107" s="189">
        <f>IF(N107="sníž. přenesená",J107,0)</f>
        <v>0</v>
      </c>
      <c r="BI107" s="189">
        <f>IF(N107="nulová",J107,0)</f>
        <v>0</v>
      </c>
      <c r="BJ107" s="19" t="s">
        <v>84</v>
      </c>
      <c r="BK107" s="189">
        <f>ROUND(I107*H107,2)</f>
        <v>0</v>
      </c>
      <c r="BL107" s="19" t="s">
        <v>1321</v>
      </c>
      <c r="BM107" s="188" t="s">
        <v>1360</v>
      </c>
    </row>
    <row r="108" spans="1:47" s="2" customFormat="1" ht="29.25">
      <c r="A108" s="36"/>
      <c r="B108" s="37"/>
      <c r="C108" s="38"/>
      <c r="D108" s="190" t="s">
        <v>266</v>
      </c>
      <c r="E108" s="38"/>
      <c r="F108" s="191" t="s">
        <v>1361</v>
      </c>
      <c r="G108" s="38"/>
      <c r="H108" s="38"/>
      <c r="I108" s="192"/>
      <c r="J108" s="38"/>
      <c r="K108" s="38"/>
      <c r="L108" s="41"/>
      <c r="M108" s="193"/>
      <c r="N108" s="194"/>
      <c r="O108" s="66"/>
      <c r="P108" s="66"/>
      <c r="Q108" s="66"/>
      <c r="R108" s="66"/>
      <c r="S108" s="66"/>
      <c r="T108" s="67"/>
      <c r="U108" s="36"/>
      <c r="V108" s="36"/>
      <c r="W108" s="36"/>
      <c r="X108" s="36"/>
      <c r="Y108" s="36"/>
      <c r="Z108" s="36"/>
      <c r="AA108" s="36"/>
      <c r="AB108" s="36"/>
      <c r="AC108" s="36"/>
      <c r="AD108" s="36"/>
      <c r="AE108" s="36"/>
      <c r="AT108" s="19" t="s">
        <v>266</v>
      </c>
      <c r="AU108" s="19" t="s">
        <v>84</v>
      </c>
    </row>
    <row r="109" spans="1:65" s="2" customFormat="1" ht="16.5" customHeight="1">
      <c r="A109" s="36"/>
      <c r="B109" s="37"/>
      <c r="C109" s="177" t="s">
        <v>165</v>
      </c>
      <c r="D109" s="177" t="s">
        <v>261</v>
      </c>
      <c r="E109" s="178" t="s">
        <v>1362</v>
      </c>
      <c r="F109" s="179" t="s">
        <v>1363</v>
      </c>
      <c r="G109" s="180" t="s">
        <v>498</v>
      </c>
      <c r="H109" s="181">
        <v>1</v>
      </c>
      <c r="I109" s="182"/>
      <c r="J109" s="183">
        <f>ROUND(I109*H109,2)</f>
        <v>0</v>
      </c>
      <c r="K109" s="179" t="s">
        <v>19</v>
      </c>
      <c r="L109" s="41"/>
      <c r="M109" s="184" t="s">
        <v>19</v>
      </c>
      <c r="N109" s="185" t="s">
        <v>47</v>
      </c>
      <c r="O109" s="66"/>
      <c r="P109" s="186">
        <f>O109*H109</f>
        <v>0</v>
      </c>
      <c r="Q109" s="186">
        <v>0</v>
      </c>
      <c r="R109" s="186">
        <f>Q109*H109</f>
        <v>0</v>
      </c>
      <c r="S109" s="186">
        <v>0</v>
      </c>
      <c r="T109" s="187">
        <f>S109*H109</f>
        <v>0</v>
      </c>
      <c r="U109" s="36"/>
      <c r="V109" s="36"/>
      <c r="W109" s="36"/>
      <c r="X109" s="36"/>
      <c r="Y109" s="36"/>
      <c r="Z109" s="36"/>
      <c r="AA109" s="36"/>
      <c r="AB109" s="36"/>
      <c r="AC109" s="36"/>
      <c r="AD109" s="36"/>
      <c r="AE109" s="36"/>
      <c r="AR109" s="188" t="s">
        <v>1321</v>
      </c>
      <c r="AT109" s="188" t="s">
        <v>261</v>
      </c>
      <c r="AU109" s="188" t="s">
        <v>84</v>
      </c>
      <c r="AY109" s="19" t="s">
        <v>259</v>
      </c>
      <c r="BE109" s="189">
        <f>IF(N109="základní",J109,0)</f>
        <v>0</v>
      </c>
      <c r="BF109" s="189">
        <f>IF(N109="snížená",J109,0)</f>
        <v>0</v>
      </c>
      <c r="BG109" s="189">
        <f>IF(N109="zákl. přenesená",J109,0)</f>
        <v>0</v>
      </c>
      <c r="BH109" s="189">
        <f>IF(N109="sníž. přenesená",J109,0)</f>
        <v>0</v>
      </c>
      <c r="BI109" s="189">
        <f>IF(N109="nulová",J109,0)</f>
        <v>0</v>
      </c>
      <c r="BJ109" s="19" t="s">
        <v>84</v>
      </c>
      <c r="BK109" s="189">
        <f>ROUND(I109*H109,2)</f>
        <v>0</v>
      </c>
      <c r="BL109" s="19" t="s">
        <v>1321</v>
      </c>
      <c r="BM109" s="188" t="s">
        <v>1364</v>
      </c>
    </row>
    <row r="110" spans="1:47" s="2" customFormat="1" ht="11.25">
      <c r="A110" s="36"/>
      <c r="B110" s="37"/>
      <c r="C110" s="38"/>
      <c r="D110" s="190" t="s">
        <v>266</v>
      </c>
      <c r="E110" s="38"/>
      <c r="F110" s="191" t="s">
        <v>1363</v>
      </c>
      <c r="G110" s="38"/>
      <c r="H110" s="38"/>
      <c r="I110" s="192"/>
      <c r="J110" s="38"/>
      <c r="K110" s="38"/>
      <c r="L110" s="41"/>
      <c r="M110" s="193"/>
      <c r="N110" s="194"/>
      <c r="O110" s="66"/>
      <c r="P110" s="66"/>
      <c r="Q110" s="66"/>
      <c r="R110" s="66"/>
      <c r="S110" s="66"/>
      <c r="T110" s="67"/>
      <c r="U110" s="36"/>
      <c r="V110" s="36"/>
      <c r="W110" s="36"/>
      <c r="X110" s="36"/>
      <c r="Y110" s="36"/>
      <c r="Z110" s="36"/>
      <c r="AA110" s="36"/>
      <c r="AB110" s="36"/>
      <c r="AC110" s="36"/>
      <c r="AD110" s="36"/>
      <c r="AE110" s="36"/>
      <c r="AT110" s="19" t="s">
        <v>266</v>
      </c>
      <c r="AU110" s="19" t="s">
        <v>84</v>
      </c>
    </row>
    <row r="111" spans="1:65" s="2" customFormat="1" ht="33" customHeight="1">
      <c r="A111" s="36"/>
      <c r="B111" s="37"/>
      <c r="C111" s="177" t="s">
        <v>201</v>
      </c>
      <c r="D111" s="177" t="s">
        <v>261</v>
      </c>
      <c r="E111" s="178" t="s">
        <v>1365</v>
      </c>
      <c r="F111" s="179" t="s">
        <v>1366</v>
      </c>
      <c r="G111" s="180" t="s">
        <v>498</v>
      </c>
      <c r="H111" s="181">
        <v>1</v>
      </c>
      <c r="I111" s="182"/>
      <c r="J111" s="183">
        <f>ROUND(I111*H111,2)</f>
        <v>0</v>
      </c>
      <c r="K111" s="179" t="s">
        <v>19</v>
      </c>
      <c r="L111" s="41"/>
      <c r="M111" s="184" t="s">
        <v>19</v>
      </c>
      <c r="N111" s="185" t="s">
        <v>47</v>
      </c>
      <c r="O111" s="66"/>
      <c r="P111" s="186">
        <f>O111*H111</f>
        <v>0</v>
      </c>
      <c r="Q111" s="186">
        <v>0</v>
      </c>
      <c r="R111" s="186">
        <f>Q111*H111</f>
        <v>0</v>
      </c>
      <c r="S111" s="186">
        <v>0</v>
      </c>
      <c r="T111" s="187">
        <f>S111*H111</f>
        <v>0</v>
      </c>
      <c r="U111" s="36"/>
      <c r="V111" s="36"/>
      <c r="W111" s="36"/>
      <c r="X111" s="36"/>
      <c r="Y111" s="36"/>
      <c r="Z111" s="36"/>
      <c r="AA111" s="36"/>
      <c r="AB111" s="36"/>
      <c r="AC111" s="36"/>
      <c r="AD111" s="36"/>
      <c r="AE111" s="36"/>
      <c r="AR111" s="188" t="s">
        <v>1321</v>
      </c>
      <c r="AT111" s="188" t="s">
        <v>261</v>
      </c>
      <c r="AU111" s="188" t="s">
        <v>84</v>
      </c>
      <c r="AY111" s="19" t="s">
        <v>259</v>
      </c>
      <c r="BE111" s="189">
        <f>IF(N111="základní",J111,0)</f>
        <v>0</v>
      </c>
      <c r="BF111" s="189">
        <f>IF(N111="snížená",J111,0)</f>
        <v>0</v>
      </c>
      <c r="BG111" s="189">
        <f>IF(N111="zákl. přenesená",J111,0)</f>
        <v>0</v>
      </c>
      <c r="BH111" s="189">
        <f>IF(N111="sníž. přenesená",J111,0)</f>
        <v>0</v>
      </c>
      <c r="BI111" s="189">
        <f>IF(N111="nulová",J111,0)</f>
        <v>0</v>
      </c>
      <c r="BJ111" s="19" t="s">
        <v>84</v>
      </c>
      <c r="BK111" s="189">
        <f>ROUND(I111*H111,2)</f>
        <v>0</v>
      </c>
      <c r="BL111" s="19" t="s">
        <v>1321</v>
      </c>
      <c r="BM111" s="188" t="s">
        <v>1367</v>
      </c>
    </row>
    <row r="112" spans="1:47" s="2" customFormat="1" ht="19.5">
      <c r="A112" s="36"/>
      <c r="B112" s="37"/>
      <c r="C112" s="38"/>
      <c r="D112" s="190" t="s">
        <v>266</v>
      </c>
      <c r="E112" s="38"/>
      <c r="F112" s="191" t="s">
        <v>1366</v>
      </c>
      <c r="G112" s="38"/>
      <c r="H112" s="38"/>
      <c r="I112" s="192"/>
      <c r="J112" s="38"/>
      <c r="K112" s="38"/>
      <c r="L112" s="41"/>
      <c r="M112" s="193"/>
      <c r="N112" s="194"/>
      <c r="O112" s="66"/>
      <c r="P112" s="66"/>
      <c r="Q112" s="66"/>
      <c r="R112" s="66"/>
      <c r="S112" s="66"/>
      <c r="T112" s="67"/>
      <c r="U112" s="36"/>
      <c r="V112" s="36"/>
      <c r="W112" s="36"/>
      <c r="X112" s="36"/>
      <c r="Y112" s="36"/>
      <c r="Z112" s="36"/>
      <c r="AA112" s="36"/>
      <c r="AB112" s="36"/>
      <c r="AC112" s="36"/>
      <c r="AD112" s="36"/>
      <c r="AE112" s="36"/>
      <c r="AT112" s="19" t="s">
        <v>266</v>
      </c>
      <c r="AU112" s="19" t="s">
        <v>84</v>
      </c>
    </row>
    <row r="113" spans="1:65" s="2" customFormat="1" ht="16.5" customHeight="1">
      <c r="A113" s="36"/>
      <c r="B113" s="37"/>
      <c r="C113" s="177" t="s">
        <v>354</v>
      </c>
      <c r="D113" s="177" t="s">
        <v>261</v>
      </c>
      <c r="E113" s="178" t="s">
        <v>1368</v>
      </c>
      <c r="F113" s="179" t="s">
        <v>1369</v>
      </c>
      <c r="G113" s="180" t="s">
        <v>498</v>
      </c>
      <c r="H113" s="181">
        <v>1</v>
      </c>
      <c r="I113" s="182"/>
      <c r="J113" s="183">
        <f>ROUND(I113*H113,2)</f>
        <v>0</v>
      </c>
      <c r="K113" s="179" t="s">
        <v>19</v>
      </c>
      <c r="L113" s="41"/>
      <c r="M113" s="184" t="s">
        <v>19</v>
      </c>
      <c r="N113" s="185" t="s">
        <v>47</v>
      </c>
      <c r="O113" s="66"/>
      <c r="P113" s="186">
        <f>O113*H113</f>
        <v>0</v>
      </c>
      <c r="Q113" s="186">
        <v>0</v>
      </c>
      <c r="R113" s="186">
        <f>Q113*H113</f>
        <v>0</v>
      </c>
      <c r="S113" s="186">
        <v>0</v>
      </c>
      <c r="T113" s="187">
        <f>S113*H113</f>
        <v>0</v>
      </c>
      <c r="U113" s="36"/>
      <c r="V113" s="36"/>
      <c r="W113" s="36"/>
      <c r="X113" s="36"/>
      <c r="Y113" s="36"/>
      <c r="Z113" s="36"/>
      <c r="AA113" s="36"/>
      <c r="AB113" s="36"/>
      <c r="AC113" s="36"/>
      <c r="AD113" s="36"/>
      <c r="AE113" s="36"/>
      <c r="AR113" s="188" t="s">
        <v>1321</v>
      </c>
      <c r="AT113" s="188" t="s">
        <v>261</v>
      </c>
      <c r="AU113" s="188" t="s">
        <v>84</v>
      </c>
      <c r="AY113" s="19" t="s">
        <v>259</v>
      </c>
      <c r="BE113" s="189">
        <f>IF(N113="základní",J113,0)</f>
        <v>0</v>
      </c>
      <c r="BF113" s="189">
        <f>IF(N113="snížená",J113,0)</f>
        <v>0</v>
      </c>
      <c r="BG113" s="189">
        <f>IF(N113="zákl. přenesená",J113,0)</f>
        <v>0</v>
      </c>
      <c r="BH113" s="189">
        <f>IF(N113="sníž. přenesená",J113,0)</f>
        <v>0</v>
      </c>
      <c r="BI113" s="189">
        <f>IF(N113="nulová",J113,0)</f>
        <v>0</v>
      </c>
      <c r="BJ113" s="19" t="s">
        <v>84</v>
      </c>
      <c r="BK113" s="189">
        <f>ROUND(I113*H113,2)</f>
        <v>0</v>
      </c>
      <c r="BL113" s="19" t="s">
        <v>1321</v>
      </c>
      <c r="BM113" s="188" t="s">
        <v>1370</v>
      </c>
    </row>
    <row r="114" spans="1:47" s="2" customFormat="1" ht="11.25">
      <c r="A114" s="36"/>
      <c r="B114" s="37"/>
      <c r="C114" s="38"/>
      <c r="D114" s="190" t="s">
        <v>266</v>
      </c>
      <c r="E114" s="38"/>
      <c r="F114" s="191" t="s">
        <v>1369</v>
      </c>
      <c r="G114" s="38"/>
      <c r="H114" s="38"/>
      <c r="I114" s="192"/>
      <c r="J114" s="38"/>
      <c r="K114" s="38"/>
      <c r="L114" s="41"/>
      <c r="M114" s="193"/>
      <c r="N114" s="194"/>
      <c r="O114" s="66"/>
      <c r="P114" s="66"/>
      <c r="Q114" s="66"/>
      <c r="R114" s="66"/>
      <c r="S114" s="66"/>
      <c r="T114" s="67"/>
      <c r="U114" s="36"/>
      <c r="V114" s="36"/>
      <c r="W114" s="36"/>
      <c r="X114" s="36"/>
      <c r="Y114" s="36"/>
      <c r="Z114" s="36"/>
      <c r="AA114" s="36"/>
      <c r="AB114" s="36"/>
      <c r="AC114" s="36"/>
      <c r="AD114" s="36"/>
      <c r="AE114" s="36"/>
      <c r="AT114" s="19" t="s">
        <v>266</v>
      </c>
      <c r="AU114" s="19" t="s">
        <v>84</v>
      </c>
    </row>
    <row r="115" spans="1:65" s="2" customFormat="1" ht="16.5" customHeight="1">
      <c r="A115" s="36"/>
      <c r="B115" s="37"/>
      <c r="C115" s="177" t="s">
        <v>8</v>
      </c>
      <c r="D115" s="177" t="s">
        <v>261</v>
      </c>
      <c r="E115" s="178" t="s">
        <v>1371</v>
      </c>
      <c r="F115" s="179" t="s">
        <v>1372</v>
      </c>
      <c r="G115" s="180" t="s">
        <v>498</v>
      </c>
      <c r="H115" s="181">
        <v>1</v>
      </c>
      <c r="I115" s="182"/>
      <c r="J115" s="183">
        <f>ROUND(I115*H115,2)</f>
        <v>0</v>
      </c>
      <c r="K115" s="179" t="s">
        <v>19</v>
      </c>
      <c r="L115" s="41"/>
      <c r="M115" s="184" t="s">
        <v>19</v>
      </c>
      <c r="N115" s="185" t="s">
        <v>47</v>
      </c>
      <c r="O115" s="66"/>
      <c r="P115" s="186">
        <f>O115*H115</f>
        <v>0</v>
      </c>
      <c r="Q115" s="186">
        <v>0</v>
      </c>
      <c r="R115" s="186">
        <f>Q115*H115</f>
        <v>0</v>
      </c>
      <c r="S115" s="186">
        <v>0</v>
      </c>
      <c r="T115" s="187">
        <f>S115*H115</f>
        <v>0</v>
      </c>
      <c r="U115" s="36"/>
      <c r="V115" s="36"/>
      <c r="W115" s="36"/>
      <c r="X115" s="36"/>
      <c r="Y115" s="36"/>
      <c r="Z115" s="36"/>
      <c r="AA115" s="36"/>
      <c r="AB115" s="36"/>
      <c r="AC115" s="36"/>
      <c r="AD115" s="36"/>
      <c r="AE115" s="36"/>
      <c r="AR115" s="188" t="s">
        <v>1321</v>
      </c>
      <c r="AT115" s="188" t="s">
        <v>261</v>
      </c>
      <c r="AU115" s="188" t="s">
        <v>84</v>
      </c>
      <c r="AY115" s="19" t="s">
        <v>259</v>
      </c>
      <c r="BE115" s="189">
        <f>IF(N115="základní",J115,0)</f>
        <v>0</v>
      </c>
      <c r="BF115" s="189">
        <f>IF(N115="snížená",J115,0)</f>
        <v>0</v>
      </c>
      <c r="BG115" s="189">
        <f>IF(N115="zákl. přenesená",J115,0)</f>
        <v>0</v>
      </c>
      <c r="BH115" s="189">
        <f>IF(N115="sníž. přenesená",J115,0)</f>
        <v>0</v>
      </c>
      <c r="BI115" s="189">
        <f>IF(N115="nulová",J115,0)</f>
        <v>0</v>
      </c>
      <c r="BJ115" s="19" t="s">
        <v>84</v>
      </c>
      <c r="BK115" s="189">
        <f>ROUND(I115*H115,2)</f>
        <v>0</v>
      </c>
      <c r="BL115" s="19" t="s">
        <v>1321</v>
      </c>
      <c r="BM115" s="188" t="s">
        <v>1373</v>
      </c>
    </row>
    <row r="116" spans="1:47" s="2" customFormat="1" ht="11.25">
      <c r="A116" s="36"/>
      <c r="B116" s="37"/>
      <c r="C116" s="38"/>
      <c r="D116" s="190" t="s">
        <v>266</v>
      </c>
      <c r="E116" s="38"/>
      <c r="F116" s="191" t="s">
        <v>1372</v>
      </c>
      <c r="G116" s="38"/>
      <c r="H116" s="38"/>
      <c r="I116" s="192"/>
      <c r="J116" s="38"/>
      <c r="K116" s="38"/>
      <c r="L116" s="41"/>
      <c r="M116" s="193"/>
      <c r="N116" s="194"/>
      <c r="O116" s="66"/>
      <c r="P116" s="66"/>
      <c r="Q116" s="66"/>
      <c r="R116" s="66"/>
      <c r="S116" s="66"/>
      <c r="T116" s="67"/>
      <c r="U116" s="36"/>
      <c r="V116" s="36"/>
      <c r="W116" s="36"/>
      <c r="X116" s="36"/>
      <c r="Y116" s="36"/>
      <c r="Z116" s="36"/>
      <c r="AA116" s="36"/>
      <c r="AB116" s="36"/>
      <c r="AC116" s="36"/>
      <c r="AD116" s="36"/>
      <c r="AE116" s="36"/>
      <c r="AT116" s="19" t="s">
        <v>266</v>
      </c>
      <c r="AU116" s="19" t="s">
        <v>84</v>
      </c>
    </row>
    <row r="117" spans="1:65" s="2" customFormat="1" ht="33" customHeight="1">
      <c r="A117" s="36"/>
      <c r="B117" s="37"/>
      <c r="C117" s="177" t="s">
        <v>366</v>
      </c>
      <c r="D117" s="177" t="s">
        <v>261</v>
      </c>
      <c r="E117" s="178" t="s">
        <v>1374</v>
      </c>
      <c r="F117" s="179" t="s">
        <v>1375</v>
      </c>
      <c r="G117" s="180" t="s">
        <v>498</v>
      </c>
      <c r="H117" s="181">
        <v>1</v>
      </c>
      <c r="I117" s="182"/>
      <c r="J117" s="183">
        <f>ROUND(I117*H117,2)</f>
        <v>0</v>
      </c>
      <c r="K117" s="179" t="s">
        <v>19</v>
      </c>
      <c r="L117" s="41"/>
      <c r="M117" s="184" t="s">
        <v>19</v>
      </c>
      <c r="N117" s="185" t="s">
        <v>47</v>
      </c>
      <c r="O117" s="66"/>
      <c r="P117" s="186">
        <f>O117*H117</f>
        <v>0</v>
      </c>
      <c r="Q117" s="186">
        <v>0</v>
      </c>
      <c r="R117" s="186">
        <f>Q117*H117</f>
        <v>0</v>
      </c>
      <c r="S117" s="186">
        <v>0</v>
      </c>
      <c r="T117" s="187">
        <f>S117*H117</f>
        <v>0</v>
      </c>
      <c r="U117" s="36"/>
      <c r="V117" s="36"/>
      <c r="W117" s="36"/>
      <c r="X117" s="36"/>
      <c r="Y117" s="36"/>
      <c r="Z117" s="36"/>
      <c r="AA117" s="36"/>
      <c r="AB117" s="36"/>
      <c r="AC117" s="36"/>
      <c r="AD117" s="36"/>
      <c r="AE117" s="36"/>
      <c r="AR117" s="188" t="s">
        <v>1321</v>
      </c>
      <c r="AT117" s="188" t="s">
        <v>261</v>
      </c>
      <c r="AU117" s="188" t="s">
        <v>84</v>
      </c>
      <c r="AY117" s="19" t="s">
        <v>259</v>
      </c>
      <c r="BE117" s="189">
        <f>IF(N117="základní",J117,0)</f>
        <v>0</v>
      </c>
      <c r="BF117" s="189">
        <f>IF(N117="snížená",J117,0)</f>
        <v>0</v>
      </c>
      <c r="BG117" s="189">
        <f>IF(N117="zákl. přenesená",J117,0)</f>
        <v>0</v>
      </c>
      <c r="BH117" s="189">
        <f>IF(N117="sníž. přenesená",J117,0)</f>
        <v>0</v>
      </c>
      <c r="BI117" s="189">
        <f>IF(N117="nulová",J117,0)</f>
        <v>0</v>
      </c>
      <c r="BJ117" s="19" t="s">
        <v>84</v>
      </c>
      <c r="BK117" s="189">
        <f>ROUND(I117*H117,2)</f>
        <v>0</v>
      </c>
      <c r="BL117" s="19" t="s">
        <v>1321</v>
      </c>
      <c r="BM117" s="188" t="s">
        <v>1376</v>
      </c>
    </row>
    <row r="118" spans="1:47" s="2" customFormat="1" ht="58.5">
      <c r="A118" s="36"/>
      <c r="B118" s="37"/>
      <c r="C118" s="38"/>
      <c r="D118" s="190" t="s">
        <v>266</v>
      </c>
      <c r="E118" s="38"/>
      <c r="F118" s="191" t="s">
        <v>1377</v>
      </c>
      <c r="G118" s="38"/>
      <c r="H118" s="38"/>
      <c r="I118" s="192"/>
      <c r="J118" s="38"/>
      <c r="K118" s="38"/>
      <c r="L118" s="41"/>
      <c r="M118" s="193"/>
      <c r="N118" s="194"/>
      <c r="O118" s="66"/>
      <c r="P118" s="66"/>
      <c r="Q118" s="66"/>
      <c r="R118" s="66"/>
      <c r="S118" s="66"/>
      <c r="T118" s="67"/>
      <c r="U118" s="36"/>
      <c r="V118" s="36"/>
      <c r="W118" s="36"/>
      <c r="X118" s="36"/>
      <c r="Y118" s="36"/>
      <c r="Z118" s="36"/>
      <c r="AA118" s="36"/>
      <c r="AB118" s="36"/>
      <c r="AC118" s="36"/>
      <c r="AD118" s="36"/>
      <c r="AE118" s="36"/>
      <c r="AT118" s="19" t="s">
        <v>266</v>
      </c>
      <c r="AU118" s="19" t="s">
        <v>84</v>
      </c>
    </row>
    <row r="119" spans="1:65" s="2" customFormat="1" ht="24.2" customHeight="1">
      <c r="A119" s="36"/>
      <c r="B119" s="37"/>
      <c r="C119" s="177" t="s">
        <v>370</v>
      </c>
      <c r="D119" s="177" t="s">
        <v>261</v>
      </c>
      <c r="E119" s="178" t="s">
        <v>1378</v>
      </c>
      <c r="F119" s="179" t="s">
        <v>1379</v>
      </c>
      <c r="G119" s="180" t="s">
        <v>498</v>
      </c>
      <c r="H119" s="181">
        <v>1</v>
      </c>
      <c r="I119" s="182"/>
      <c r="J119" s="183">
        <f>ROUND(I119*H119,2)</f>
        <v>0</v>
      </c>
      <c r="K119" s="179" t="s">
        <v>19</v>
      </c>
      <c r="L119" s="41"/>
      <c r="M119" s="184" t="s">
        <v>19</v>
      </c>
      <c r="N119" s="185" t="s">
        <v>47</v>
      </c>
      <c r="O119" s="66"/>
      <c r="P119" s="186">
        <f>O119*H119</f>
        <v>0</v>
      </c>
      <c r="Q119" s="186">
        <v>0</v>
      </c>
      <c r="R119" s="186">
        <f>Q119*H119</f>
        <v>0</v>
      </c>
      <c r="S119" s="186">
        <v>0</v>
      </c>
      <c r="T119" s="187">
        <f>S119*H119</f>
        <v>0</v>
      </c>
      <c r="U119" s="36"/>
      <c r="V119" s="36"/>
      <c r="W119" s="36"/>
      <c r="X119" s="36"/>
      <c r="Y119" s="36"/>
      <c r="Z119" s="36"/>
      <c r="AA119" s="36"/>
      <c r="AB119" s="36"/>
      <c r="AC119" s="36"/>
      <c r="AD119" s="36"/>
      <c r="AE119" s="36"/>
      <c r="AR119" s="188" t="s">
        <v>1321</v>
      </c>
      <c r="AT119" s="188" t="s">
        <v>261</v>
      </c>
      <c r="AU119" s="188" t="s">
        <v>84</v>
      </c>
      <c r="AY119" s="19" t="s">
        <v>259</v>
      </c>
      <c r="BE119" s="189">
        <f>IF(N119="základní",J119,0)</f>
        <v>0</v>
      </c>
      <c r="BF119" s="189">
        <f>IF(N119="snížená",J119,0)</f>
        <v>0</v>
      </c>
      <c r="BG119" s="189">
        <f>IF(N119="zákl. přenesená",J119,0)</f>
        <v>0</v>
      </c>
      <c r="BH119" s="189">
        <f>IF(N119="sníž. přenesená",J119,0)</f>
        <v>0</v>
      </c>
      <c r="BI119" s="189">
        <f>IF(N119="nulová",J119,0)</f>
        <v>0</v>
      </c>
      <c r="BJ119" s="19" t="s">
        <v>84</v>
      </c>
      <c r="BK119" s="189">
        <f>ROUND(I119*H119,2)</f>
        <v>0</v>
      </c>
      <c r="BL119" s="19" t="s">
        <v>1321</v>
      </c>
      <c r="BM119" s="188" t="s">
        <v>1380</v>
      </c>
    </row>
    <row r="120" spans="1:47" s="2" customFormat="1" ht="11.25">
      <c r="A120" s="36"/>
      <c r="B120" s="37"/>
      <c r="C120" s="38"/>
      <c r="D120" s="190" t="s">
        <v>266</v>
      </c>
      <c r="E120" s="38"/>
      <c r="F120" s="191" t="s">
        <v>1379</v>
      </c>
      <c r="G120" s="38"/>
      <c r="H120" s="38"/>
      <c r="I120" s="192"/>
      <c r="J120" s="38"/>
      <c r="K120" s="38"/>
      <c r="L120" s="41"/>
      <c r="M120" s="193"/>
      <c r="N120" s="194"/>
      <c r="O120" s="66"/>
      <c r="P120" s="66"/>
      <c r="Q120" s="66"/>
      <c r="R120" s="66"/>
      <c r="S120" s="66"/>
      <c r="T120" s="67"/>
      <c r="U120" s="36"/>
      <c r="V120" s="36"/>
      <c r="W120" s="36"/>
      <c r="X120" s="36"/>
      <c r="Y120" s="36"/>
      <c r="Z120" s="36"/>
      <c r="AA120" s="36"/>
      <c r="AB120" s="36"/>
      <c r="AC120" s="36"/>
      <c r="AD120" s="36"/>
      <c r="AE120" s="36"/>
      <c r="AT120" s="19" t="s">
        <v>266</v>
      </c>
      <c r="AU120" s="19" t="s">
        <v>84</v>
      </c>
    </row>
    <row r="121" spans="1:65" s="2" customFormat="1" ht="16.5" customHeight="1">
      <c r="A121" s="36"/>
      <c r="B121" s="37"/>
      <c r="C121" s="177" t="s">
        <v>377</v>
      </c>
      <c r="D121" s="177" t="s">
        <v>261</v>
      </c>
      <c r="E121" s="178" t="s">
        <v>1381</v>
      </c>
      <c r="F121" s="179" t="s">
        <v>1382</v>
      </c>
      <c r="G121" s="180" t="s">
        <v>498</v>
      </c>
      <c r="H121" s="181">
        <v>1</v>
      </c>
      <c r="I121" s="182"/>
      <c r="J121" s="183">
        <f>ROUND(I121*H121,2)</f>
        <v>0</v>
      </c>
      <c r="K121" s="179" t="s">
        <v>19</v>
      </c>
      <c r="L121" s="41"/>
      <c r="M121" s="184" t="s">
        <v>19</v>
      </c>
      <c r="N121" s="185" t="s">
        <v>47</v>
      </c>
      <c r="O121" s="66"/>
      <c r="P121" s="186">
        <f>O121*H121</f>
        <v>0</v>
      </c>
      <c r="Q121" s="186">
        <v>0</v>
      </c>
      <c r="R121" s="186">
        <f>Q121*H121</f>
        <v>0</v>
      </c>
      <c r="S121" s="186">
        <v>0</v>
      </c>
      <c r="T121" s="187">
        <f>S121*H121</f>
        <v>0</v>
      </c>
      <c r="U121" s="36"/>
      <c r="V121" s="36"/>
      <c r="W121" s="36"/>
      <c r="X121" s="36"/>
      <c r="Y121" s="36"/>
      <c r="Z121" s="36"/>
      <c r="AA121" s="36"/>
      <c r="AB121" s="36"/>
      <c r="AC121" s="36"/>
      <c r="AD121" s="36"/>
      <c r="AE121" s="36"/>
      <c r="AR121" s="188" t="s">
        <v>1321</v>
      </c>
      <c r="AT121" s="188" t="s">
        <v>261</v>
      </c>
      <c r="AU121" s="188" t="s">
        <v>84</v>
      </c>
      <c r="AY121" s="19" t="s">
        <v>259</v>
      </c>
      <c r="BE121" s="189">
        <f>IF(N121="základní",J121,0)</f>
        <v>0</v>
      </c>
      <c r="BF121" s="189">
        <f>IF(N121="snížená",J121,0)</f>
        <v>0</v>
      </c>
      <c r="BG121" s="189">
        <f>IF(N121="zákl. přenesená",J121,0)</f>
        <v>0</v>
      </c>
      <c r="BH121" s="189">
        <f>IF(N121="sníž. přenesená",J121,0)</f>
        <v>0</v>
      </c>
      <c r="BI121" s="189">
        <f>IF(N121="nulová",J121,0)</f>
        <v>0</v>
      </c>
      <c r="BJ121" s="19" t="s">
        <v>84</v>
      </c>
      <c r="BK121" s="189">
        <f>ROUND(I121*H121,2)</f>
        <v>0</v>
      </c>
      <c r="BL121" s="19" t="s">
        <v>1321</v>
      </c>
      <c r="BM121" s="188" t="s">
        <v>1383</v>
      </c>
    </row>
    <row r="122" spans="1:47" s="2" customFormat="1" ht="11.25">
      <c r="A122" s="36"/>
      <c r="B122" s="37"/>
      <c r="C122" s="38"/>
      <c r="D122" s="190" t="s">
        <v>266</v>
      </c>
      <c r="E122" s="38"/>
      <c r="F122" s="191" t="s">
        <v>1382</v>
      </c>
      <c r="G122" s="38"/>
      <c r="H122" s="38"/>
      <c r="I122" s="192"/>
      <c r="J122" s="38"/>
      <c r="K122" s="38"/>
      <c r="L122" s="41"/>
      <c r="M122" s="193"/>
      <c r="N122" s="194"/>
      <c r="O122" s="66"/>
      <c r="P122" s="66"/>
      <c r="Q122" s="66"/>
      <c r="R122" s="66"/>
      <c r="S122" s="66"/>
      <c r="T122" s="67"/>
      <c r="U122" s="36"/>
      <c r="V122" s="36"/>
      <c r="W122" s="36"/>
      <c r="X122" s="36"/>
      <c r="Y122" s="36"/>
      <c r="Z122" s="36"/>
      <c r="AA122" s="36"/>
      <c r="AB122" s="36"/>
      <c r="AC122" s="36"/>
      <c r="AD122" s="36"/>
      <c r="AE122" s="36"/>
      <c r="AT122" s="19" t="s">
        <v>266</v>
      </c>
      <c r="AU122" s="19" t="s">
        <v>84</v>
      </c>
    </row>
    <row r="123" spans="1:65" s="2" customFormat="1" ht="16.5" customHeight="1">
      <c r="A123" s="36"/>
      <c r="B123" s="37"/>
      <c r="C123" s="177" t="s">
        <v>385</v>
      </c>
      <c r="D123" s="177" t="s">
        <v>261</v>
      </c>
      <c r="E123" s="178" t="s">
        <v>1384</v>
      </c>
      <c r="F123" s="179" t="s">
        <v>1385</v>
      </c>
      <c r="G123" s="180" t="s">
        <v>498</v>
      </c>
      <c r="H123" s="181">
        <v>1</v>
      </c>
      <c r="I123" s="182"/>
      <c r="J123" s="183">
        <f>ROUND(I123*H123,2)</f>
        <v>0</v>
      </c>
      <c r="K123" s="179" t="s">
        <v>19</v>
      </c>
      <c r="L123" s="41"/>
      <c r="M123" s="184" t="s">
        <v>19</v>
      </c>
      <c r="N123" s="185" t="s">
        <v>47</v>
      </c>
      <c r="O123" s="66"/>
      <c r="P123" s="186">
        <f>O123*H123</f>
        <v>0</v>
      </c>
      <c r="Q123" s="186">
        <v>0</v>
      </c>
      <c r="R123" s="186">
        <f>Q123*H123</f>
        <v>0</v>
      </c>
      <c r="S123" s="186">
        <v>0</v>
      </c>
      <c r="T123" s="187">
        <f>S123*H123</f>
        <v>0</v>
      </c>
      <c r="U123" s="36"/>
      <c r="V123" s="36"/>
      <c r="W123" s="36"/>
      <c r="X123" s="36"/>
      <c r="Y123" s="36"/>
      <c r="Z123" s="36"/>
      <c r="AA123" s="36"/>
      <c r="AB123" s="36"/>
      <c r="AC123" s="36"/>
      <c r="AD123" s="36"/>
      <c r="AE123" s="36"/>
      <c r="AR123" s="188" t="s">
        <v>1321</v>
      </c>
      <c r="AT123" s="188" t="s">
        <v>261</v>
      </c>
      <c r="AU123" s="188" t="s">
        <v>84</v>
      </c>
      <c r="AY123" s="19" t="s">
        <v>259</v>
      </c>
      <c r="BE123" s="189">
        <f>IF(N123="základní",J123,0)</f>
        <v>0</v>
      </c>
      <c r="BF123" s="189">
        <f>IF(N123="snížená",J123,0)</f>
        <v>0</v>
      </c>
      <c r="BG123" s="189">
        <f>IF(N123="zákl. přenesená",J123,0)</f>
        <v>0</v>
      </c>
      <c r="BH123" s="189">
        <f>IF(N123="sníž. přenesená",J123,0)</f>
        <v>0</v>
      </c>
      <c r="BI123" s="189">
        <f>IF(N123="nulová",J123,0)</f>
        <v>0</v>
      </c>
      <c r="BJ123" s="19" t="s">
        <v>84</v>
      </c>
      <c r="BK123" s="189">
        <f>ROUND(I123*H123,2)</f>
        <v>0</v>
      </c>
      <c r="BL123" s="19" t="s">
        <v>1321</v>
      </c>
      <c r="BM123" s="188" t="s">
        <v>1386</v>
      </c>
    </row>
    <row r="124" spans="1:47" s="2" customFormat="1" ht="19.5">
      <c r="A124" s="36"/>
      <c r="B124" s="37"/>
      <c r="C124" s="38"/>
      <c r="D124" s="190" t="s">
        <v>266</v>
      </c>
      <c r="E124" s="38"/>
      <c r="F124" s="191" t="s">
        <v>1387</v>
      </c>
      <c r="G124" s="38"/>
      <c r="H124" s="38"/>
      <c r="I124" s="192"/>
      <c r="J124" s="38"/>
      <c r="K124" s="38"/>
      <c r="L124" s="41"/>
      <c r="M124" s="193"/>
      <c r="N124" s="194"/>
      <c r="O124" s="66"/>
      <c r="P124" s="66"/>
      <c r="Q124" s="66"/>
      <c r="R124" s="66"/>
      <c r="S124" s="66"/>
      <c r="T124" s="67"/>
      <c r="U124" s="36"/>
      <c r="V124" s="36"/>
      <c r="W124" s="36"/>
      <c r="X124" s="36"/>
      <c r="Y124" s="36"/>
      <c r="Z124" s="36"/>
      <c r="AA124" s="36"/>
      <c r="AB124" s="36"/>
      <c r="AC124" s="36"/>
      <c r="AD124" s="36"/>
      <c r="AE124" s="36"/>
      <c r="AT124" s="19" t="s">
        <v>266</v>
      </c>
      <c r="AU124" s="19" t="s">
        <v>84</v>
      </c>
    </row>
    <row r="125" spans="1:65" s="2" customFormat="1" ht="24.2" customHeight="1">
      <c r="A125" s="36"/>
      <c r="B125" s="37"/>
      <c r="C125" s="177" t="s">
        <v>392</v>
      </c>
      <c r="D125" s="177" t="s">
        <v>261</v>
      </c>
      <c r="E125" s="178" t="s">
        <v>1388</v>
      </c>
      <c r="F125" s="179" t="s">
        <v>1389</v>
      </c>
      <c r="G125" s="180" t="s">
        <v>498</v>
      </c>
      <c r="H125" s="181">
        <v>1</v>
      </c>
      <c r="I125" s="182"/>
      <c r="J125" s="183">
        <f>ROUND(I125*H125,2)</f>
        <v>0</v>
      </c>
      <c r="K125" s="179" t="s">
        <v>19</v>
      </c>
      <c r="L125" s="41"/>
      <c r="M125" s="184" t="s">
        <v>19</v>
      </c>
      <c r="N125" s="185" t="s">
        <v>47</v>
      </c>
      <c r="O125" s="66"/>
      <c r="P125" s="186">
        <f>O125*H125</f>
        <v>0</v>
      </c>
      <c r="Q125" s="186">
        <v>0</v>
      </c>
      <c r="R125" s="186">
        <f>Q125*H125</f>
        <v>0</v>
      </c>
      <c r="S125" s="186">
        <v>0</v>
      </c>
      <c r="T125" s="187">
        <f>S125*H125</f>
        <v>0</v>
      </c>
      <c r="U125" s="36"/>
      <c r="V125" s="36"/>
      <c r="W125" s="36"/>
      <c r="X125" s="36"/>
      <c r="Y125" s="36"/>
      <c r="Z125" s="36"/>
      <c r="AA125" s="36"/>
      <c r="AB125" s="36"/>
      <c r="AC125" s="36"/>
      <c r="AD125" s="36"/>
      <c r="AE125" s="36"/>
      <c r="AR125" s="188" t="s">
        <v>1321</v>
      </c>
      <c r="AT125" s="188" t="s">
        <v>261</v>
      </c>
      <c r="AU125" s="188" t="s">
        <v>84</v>
      </c>
      <c r="AY125" s="19" t="s">
        <v>259</v>
      </c>
      <c r="BE125" s="189">
        <f>IF(N125="základní",J125,0)</f>
        <v>0</v>
      </c>
      <c r="BF125" s="189">
        <f>IF(N125="snížená",J125,0)</f>
        <v>0</v>
      </c>
      <c r="BG125" s="189">
        <f>IF(N125="zákl. přenesená",J125,0)</f>
        <v>0</v>
      </c>
      <c r="BH125" s="189">
        <f>IF(N125="sníž. přenesená",J125,0)</f>
        <v>0</v>
      </c>
      <c r="BI125" s="189">
        <f>IF(N125="nulová",J125,0)</f>
        <v>0</v>
      </c>
      <c r="BJ125" s="19" t="s">
        <v>84</v>
      </c>
      <c r="BK125" s="189">
        <f>ROUND(I125*H125,2)</f>
        <v>0</v>
      </c>
      <c r="BL125" s="19" t="s">
        <v>1321</v>
      </c>
      <c r="BM125" s="188" t="s">
        <v>1390</v>
      </c>
    </row>
    <row r="126" spans="1:47" s="2" customFormat="1" ht="19.5">
      <c r="A126" s="36"/>
      <c r="B126" s="37"/>
      <c r="C126" s="38"/>
      <c r="D126" s="190" t="s">
        <v>266</v>
      </c>
      <c r="E126" s="38"/>
      <c r="F126" s="191" t="s">
        <v>1389</v>
      </c>
      <c r="G126" s="38"/>
      <c r="H126" s="38"/>
      <c r="I126" s="192"/>
      <c r="J126" s="38"/>
      <c r="K126" s="38"/>
      <c r="L126" s="41"/>
      <c r="M126" s="193"/>
      <c r="N126" s="194"/>
      <c r="O126" s="66"/>
      <c r="P126" s="66"/>
      <c r="Q126" s="66"/>
      <c r="R126" s="66"/>
      <c r="S126" s="66"/>
      <c r="T126" s="67"/>
      <c r="U126" s="36"/>
      <c r="V126" s="36"/>
      <c r="W126" s="36"/>
      <c r="X126" s="36"/>
      <c r="Y126" s="36"/>
      <c r="Z126" s="36"/>
      <c r="AA126" s="36"/>
      <c r="AB126" s="36"/>
      <c r="AC126" s="36"/>
      <c r="AD126" s="36"/>
      <c r="AE126" s="36"/>
      <c r="AT126" s="19" t="s">
        <v>266</v>
      </c>
      <c r="AU126" s="19" t="s">
        <v>84</v>
      </c>
    </row>
    <row r="127" spans="1:65" s="2" customFormat="1" ht="16.5" customHeight="1">
      <c r="A127" s="36"/>
      <c r="B127" s="37"/>
      <c r="C127" s="177" t="s">
        <v>7</v>
      </c>
      <c r="D127" s="177" t="s">
        <v>261</v>
      </c>
      <c r="E127" s="178" t="s">
        <v>1391</v>
      </c>
      <c r="F127" s="179" t="s">
        <v>1392</v>
      </c>
      <c r="G127" s="180" t="s">
        <v>498</v>
      </c>
      <c r="H127" s="181">
        <v>1</v>
      </c>
      <c r="I127" s="182"/>
      <c r="J127" s="183">
        <f>ROUND(I127*H127,2)</f>
        <v>0</v>
      </c>
      <c r="K127" s="179" t="s">
        <v>19</v>
      </c>
      <c r="L127" s="41"/>
      <c r="M127" s="184" t="s">
        <v>19</v>
      </c>
      <c r="N127" s="185" t="s">
        <v>47</v>
      </c>
      <c r="O127" s="66"/>
      <c r="P127" s="186">
        <f>O127*H127</f>
        <v>0</v>
      </c>
      <c r="Q127" s="186">
        <v>0</v>
      </c>
      <c r="R127" s="186">
        <f>Q127*H127</f>
        <v>0</v>
      </c>
      <c r="S127" s="186">
        <v>0</v>
      </c>
      <c r="T127" s="187">
        <f>S127*H127</f>
        <v>0</v>
      </c>
      <c r="U127" s="36"/>
      <c r="V127" s="36"/>
      <c r="W127" s="36"/>
      <c r="X127" s="36"/>
      <c r="Y127" s="36"/>
      <c r="Z127" s="36"/>
      <c r="AA127" s="36"/>
      <c r="AB127" s="36"/>
      <c r="AC127" s="36"/>
      <c r="AD127" s="36"/>
      <c r="AE127" s="36"/>
      <c r="AR127" s="188" t="s">
        <v>1321</v>
      </c>
      <c r="AT127" s="188" t="s">
        <v>261</v>
      </c>
      <c r="AU127" s="188" t="s">
        <v>84</v>
      </c>
      <c r="AY127" s="19" t="s">
        <v>259</v>
      </c>
      <c r="BE127" s="189">
        <f>IF(N127="základní",J127,0)</f>
        <v>0</v>
      </c>
      <c r="BF127" s="189">
        <f>IF(N127="snížená",J127,0)</f>
        <v>0</v>
      </c>
      <c r="BG127" s="189">
        <f>IF(N127="zákl. přenesená",J127,0)</f>
        <v>0</v>
      </c>
      <c r="BH127" s="189">
        <f>IF(N127="sníž. přenesená",J127,0)</f>
        <v>0</v>
      </c>
      <c r="BI127" s="189">
        <f>IF(N127="nulová",J127,0)</f>
        <v>0</v>
      </c>
      <c r="BJ127" s="19" t="s">
        <v>84</v>
      </c>
      <c r="BK127" s="189">
        <f>ROUND(I127*H127,2)</f>
        <v>0</v>
      </c>
      <c r="BL127" s="19" t="s">
        <v>1321</v>
      </c>
      <c r="BM127" s="188" t="s">
        <v>1393</v>
      </c>
    </row>
    <row r="128" spans="1:47" s="2" customFormat="1" ht="11.25">
      <c r="A128" s="36"/>
      <c r="B128" s="37"/>
      <c r="C128" s="38"/>
      <c r="D128" s="190" t="s">
        <v>266</v>
      </c>
      <c r="E128" s="38"/>
      <c r="F128" s="191" t="s">
        <v>1392</v>
      </c>
      <c r="G128" s="38"/>
      <c r="H128" s="38"/>
      <c r="I128" s="192"/>
      <c r="J128" s="38"/>
      <c r="K128" s="38"/>
      <c r="L128" s="41"/>
      <c r="M128" s="193"/>
      <c r="N128" s="194"/>
      <c r="O128" s="66"/>
      <c r="P128" s="66"/>
      <c r="Q128" s="66"/>
      <c r="R128" s="66"/>
      <c r="S128" s="66"/>
      <c r="T128" s="67"/>
      <c r="U128" s="36"/>
      <c r="V128" s="36"/>
      <c r="W128" s="36"/>
      <c r="X128" s="36"/>
      <c r="Y128" s="36"/>
      <c r="Z128" s="36"/>
      <c r="AA128" s="36"/>
      <c r="AB128" s="36"/>
      <c r="AC128" s="36"/>
      <c r="AD128" s="36"/>
      <c r="AE128" s="36"/>
      <c r="AT128" s="19" t="s">
        <v>266</v>
      </c>
      <c r="AU128" s="19" t="s">
        <v>84</v>
      </c>
    </row>
    <row r="129" spans="1:65" s="2" customFormat="1" ht="16.5" customHeight="1">
      <c r="A129" s="36"/>
      <c r="B129" s="37"/>
      <c r="C129" s="177" t="s">
        <v>178</v>
      </c>
      <c r="D129" s="177" t="s">
        <v>261</v>
      </c>
      <c r="E129" s="178" t="s">
        <v>1394</v>
      </c>
      <c r="F129" s="179" t="s">
        <v>1395</v>
      </c>
      <c r="G129" s="180" t="s">
        <v>498</v>
      </c>
      <c r="H129" s="181">
        <v>1</v>
      </c>
      <c r="I129" s="182"/>
      <c r="J129" s="183">
        <f>ROUND(I129*H129,2)</f>
        <v>0</v>
      </c>
      <c r="K129" s="179" t="s">
        <v>19</v>
      </c>
      <c r="L129" s="41"/>
      <c r="M129" s="184" t="s">
        <v>19</v>
      </c>
      <c r="N129" s="185" t="s">
        <v>47</v>
      </c>
      <c r="O129" s="66"/>
      <c r="P129" s="186">
        <f>O129*H129</f>
        <v>0</v>
      </c>
      <c r="Q129" s="186">
        <v>0</v>
      </c>
      <c r="R129" s="186">
        <f>Q129*H129</f>
        <v>0</v>
      </c>
      <c r="S129" s="186">
        <v>0</v>
      </c>
      <c r="T129" s="187">
        <f>S129*H129</f>
        <v>0</v>
      </c>
      <c r="U129" s="36"/>
      <c r="V129" s="36"/>
      <c r="W129" s="36"/>
      <c r="X129" s="36"/>
      <c r="Y129" s="36"/>
      <c r="Z129" s="36"/>
      <c r="AA129" s="36"/>
      <c r="AB129" s="36"/>
      <c r="AC129" s="36"/>
      <c r="AD129" s="36"/>
      <c r="AE129" s="36"/>
      <c r="AR129" s="188" t="s">
        <v>1321</v>
      </c>
      <c r="AT129" s="188" t="s">
        <v>261</v>
      </c>
      <c r="AU129" s="188" t="s">
        <v>84</v>
      </c>
      <c r="AY129" s="19" t="s">
        <v>259</v>
      </c>
      <c r="BE129" s="189">
        <f>IF(N129="základní",J129,0)</f>
        <v>0</v>
      </c>
      <c r="BF129" s="189">
        <f>IF(N129="snížená",J129,0)</f>
        <v>0</v>
      </c>
      <c r="BG129" s="189">
        <f>IF(N129="zákl. přenesená",J129,0)</f>
        <v>0</v>
      </c>
      <c r="BH129" s="189">
        <f>IF(N129="sníž. přenesená",J129,0)</f>
        <v>0</v>
      </c>
      <c r="BI129" s="189">
        <f>IF(N129="nulová",J129,0)</f>
        <v>0</v>
      </c>
      <c r="BJ129" s="19" t="s">
        <v>84</v>
      </c>
      <c r="BK129" s="189">
        <f>ROUND(I129*H129,2)</f>
        <v>0</v>
      </c>
      <c r="BL129" s="19" t="s">
        <v>1321</v>
      </c>
      <c r="BM129" s="188" t="s">
        <v>1396</v>
      </c>
    </row>
    <row r="130" spans="1:47" s="2" customFormat="1" ht="11.25">
      <c r="A130" s="36"/>
      <c r="B130" s="37"/>
      <c r="C130" s="38"/>
      <c r="D130" s="190" t="s">
        <v>266</v>
      </c>
      <c r="E130" s="38"/>
      <c r="F130" s="191" t="s">
        <v>1395</v>
      </c>
      <c r="G130" s="38"/>
      <c r="H130" s="38"/>
      <c r="I130" s="192"/>
      <c r="J130" s="38"/>
      <c r="K130" s="38"/>
      <c r="L130" s="41"/>
      <c r="M130" s="251"/>
      <c r="N130" s="252"/>
      <c r="O130" s="253"/>
      <c r="P130" s="253"/>
      <c r="Q130" s="253"/>
      <c r="R130" s="253"/>
      <c r="S130" s="253"/>
      <c r="T130" s="254"/>
      <c r="U130" s="36"/>
      <c r="V130" s="36"/>
      <c r="W130" s="36"/>
      <c r="X130" s="36"/>
      <c r="Y130" s="36"/>
      <c r="Z130" s="36"/>
      <c r="AA130" s="36"/>
      <c r="AB130" s="36"/>
      <c r="AC130" s="36"/>
      <c r="AD130" s="36"/>
      <c r="AE130" s="36"/>
      <c r="AT130" s="19" t="s">
        <v>266</v>
      </c>
      <c r="AU130" s="19" t="s">
        <v>84</v>
      </c>
    </row>
    <row r="131" spans="1:31" s="2" customFormat="1" ht="6.95" customHeight="1">
      <c r="A131" s="36"/>
      <c r="B131" s="49"/>
      <c r="C131" s="50"/>
      <c r="D131" s="50"/>
      <c r="E131" s="50"/>
      <c r="F131" s="50"/>
      <c r="G131" s="50"/>
      <c r="H131" s="50"/>
      <c r="I131" s="50"/>
      <c r="J131" s="50"/>
      <c r="K131" s="50"/>
      <c r="L131" s="41"/>
      <c r="M131" s="36"/>
      <c r="O131" s="36"/>
      <c r="P131" s="36"/>
      <c r="Q131" s="36"/>
      <c r="R131" s="36"/>
      <c r="S131" s="36"/>
      <c r="T131" s="36"/>
      <c r="U131" s="36"/>
      <c r="V131" s="36"/>
      <c r="W131" s="36"/>
      <c r="X131" s="36"/>
      <c r="Y131" s="36"/>
      <c r="Z131" s="36"/>
      <c r="AA131" s="36"/>
      <c r="AB131" s="36"/>
      <c r="AC131" s="36"/>
      <c r="AD131" s="36"/>
      <c r="AE131" s="36"/>
    </row>
  </sheetData>
  <sheetProtection algorithmName="SHA-512" hashValue="A5m3Vqp1StOQrrmUT/fWGAN3nYP5lz1rFxg2GwRmTfl1a6lRD3AxC02vF/feLEICVHbrJzlANr/EAC95FcrX7w==" saltValue="nTYm9VnRZhaZRiFZQAsLpQKIxSVQwmr9Td3Fb6hvSO7klVKV9/oIqusieE8c03gJsZBZ62XZtH1UPxszAUHp/A==" spinCount="100000" sheet="1" objects="1" scenarios="1" formatColumns="0" formatRows="0" autoFilter="0"/>
  <autoFilter ref="C79:K130"/>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480"/>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04"/>
      <c r="C3" s="105"/>
      <c r="D3" s="105"/>
      <c r="E3" s="105"/>
      <c r="F3" s="105"/>
      <c r="G3" s="105"/>
      <c r="H3" s="22"/>
    </row>
    <row r="4" spans="2:8" s="1" customFormat="1" ht="24.95" customHeight="1">
      <c r="B4" s="22"/>
      <c r="C4" s="106" t="s">
        <v>1397</v>
      </c>
      <c r="H4" s="22"/>
    </row>
    <row r="5" spans="2:8" s="1" customFormat="1" ht="12" customHeight="1">
      <c r="B5" s="22"/>
      <c r="C5" s="255" t="s">
        <v>13</v>
      </c>
      <c r="D5" s="396" t="s">
        <v>14</v>
      </c>
      <c r="E5" s="389"/>
      <c r="F5" s="389"/>
      <c r="H5" s="22"/>
    </row>
    <row r="6" spans="2:8" s="1" customFormat="1" ht="36.95" customHeight="1">
      <c r="B6" s="22"/>
      <c r="C6" s="256" t="s">
        <v>16</v>
      </c>
      <c r="D6" s="400" t="s">
        <v>17</v>
      </c>
      <c r="E6" s="389"/>
      <c r="F6" s="389"/>
      <c r="H6" s="22"/>
    </row>
    <row r="7" spans="2:8" s="1" customFormat="1" ht="16.5" customHeight="1">
      <c r="B7" s="22"/>
      <c r="C7" s="108" t="s">
        <v>23</v>
      </c>
      <c r="D7" s="111" t="str">
        <f>'Rekapitulace stavby'!AN8</f>
        <v>1. 7. 2021</v>
      </c>
      <c r="H7" s="22"/>
    </row>
    <row r="8" spans="1:8" s="2" customFormat="1" ht="10.9" customHeight="1">
      <c r="A8" s="36"/>
      <c r="B8" s="41"/>
      <c r="C8" s="36"/>
      <c r="D8" s="36"/>
      <c r="E8" s="36"/>
      <c r="F8" s="36"/>
      <c r="G8" s="36"/>
      <c r="H8" s="41"/>
    </row>
    <row r="9" spans="1:8" s="11" customFormat="1" ht="29.25" customHeight="1">
      <c r="A9" s="150"/>
      <c r="B9" s="257"/>
      <c r="C9" s="258" t="s">
        <v>57</v>
      </c>
      <c r="D9" s="259" t="s">
        <v>58</v>
      </c>
      <c r="E9" s="259" t="s">
        <v>246</v>
      </c>
      <c r="F9" s="260" t="s">
        <v>1398</v>
      </c>
      <c r="G9" s="150"/>
      <c r="H9" s="257"/>
    </row>
    <row r="10" spans="1:8" s="2" customFormat="1" ht="26.45" customHeight="1">
      <c r="A10" s="36"/>
      <c r="B10" s="41"/>
      <c r="C10" s="261" t="s">
        <v>1399</v>
      </c>
      <c r="D10" s="261" t="s">
        <v>82</v>
      </c>
      <c r="E10" s="36"/>
      <c r="F10" s="36"/>
      <c r="G10" s="36"/>
      <c r="H10" s="41"/>
    </row>
    <row r="11" spans="1:8" s="2" customFormat="1" ht="16.9" customHeight="1">
      <c r="A11" s="36"/>
      <c r="B11" s="41"/>
      <c r="C11" s="262" t="s">
        <v>90</v>
      </c>
      <c r="D11" s="263" t="s">
        <v>91</v>
      </c>
      <c r="E11" s="264" t="s">
        <v>92</v>
      </c>
      <c r="F11" s="265">
        <v>27.676</v>
      </c>
      <c r="G11" s="36"/>
      <c r="H11" s="41"/>
    </row>
    <row r="12" spans="1:8" s="2" customFormat="1" ht="16.9" customHeight="1">
      <c r="A12" s="36"/>
      <c r="B12" s="41"/>
      <c r="C12" s="266" t="s">
        <v>19</v>
      </c>
      <c r="D12" s="266" t="s">
        <v>1167</v>
      </c>
      <c r="E12" s="19" t="s">
        <v>19</v>
      </c>
      <c r="F12" s="267">
        <v>2</v>
      </c>
      <c r="G12" s="36"/>
      <c r="H12" s="41"/>
    </row>
    <row r="13" spans="1:8" s="2" customFormat="1" ht="16.9" customHeight="1">
      <c r="A13" s="36"/>
      <c r="B13" s="41"/>
      <c r="C13" s="266" t="s">
        <v>19</v>
      </c>
      <c r="D13" s="266" t="s">
        <v>1168</v>
      </c>
      <c r="E13" s="19" t="s">
        <v>19</v>
      </c>
      <c r="F13" s="267">
        <v>2</v>
      </c>
      <c r="G13" s="36"/>
      <c r="H13" s="41"/>
    </row>
    <row r="14" spans="1:8" s="2" customFormat="1" ht="16.9" customHeight="1">
      <c r="A14" s="36"/>
      <c r="B14" s="41"/>
      <c r="C14" s="266" t="s">
        <v>19</v>
      </c>
      <c r="D14" s="266" t="s">
        <v>1169</v>
      </c>
      <c r="E14" s="19" t="s">
        <v>19</v>
      </c>
      <c r="F14" s="267">
        <v>0</v>
      </c>
      <c r="G14" s="36"/>
      <c r="H14" s="41"/>
    </row>
    <row r="15" spans="1:8" s="2" customFormat="1" ht="16.9" customHeight="1">
      <c r="A15" s="36"/>
      <c r="B15" s="41"/>
      <c r="C15" s="266" t="s">
        <v>19</v>
      </c>
      <c r="D15" s="266" t="s">
        <v>1170</v>
      </c>
      <c r="E15" s="19" t="s">
        <v>19</v>
      </c>
      <c r="F15" s="267">
        <v>23.676</v>
      </c>
      <c r="G15" s="36"/>
      <c r="H15" s="41"/>
    </row>
    <row r="16" spans="1:8" s="2" customFormat="1" ht="16.9" customHeight="1">
      <c r="A16" s="36"/>
      <c r="B16" s="41"/>
      <c r="C16" s="266" t="s">
        <v>90</v>
      </c>
      <c r="D16" s="266" t="s">
        <v>353</v>
      </c>
      <c r="E16" s="19" t="s">
        <v>19</v>
      </c>
      <c r="F16" s="267">
        <v>27.676</v>
      </c>
      <c r="G16" s="36"/>
      <c r="H16" s="41"/>
    </row>
    <row r="17" spans="1:8" s="2" customFormat="1" ht="16.9" customHeight="1">
      <c r="A17" s="36"/>
      <c r="B17" s="41"/>
      <c r="C17" s="268" t="s">
        <v>1400</v>
      </c>
      <c r="D17" s="36"/>
      <c r="E17" s="36"/>
      <c r="F17" s="36"/>
      <c r="G17" s="36"/>
      <c r="H17" s="41"/>
    </row>
    <row r="18" spans="1:8" s="2" customFormat="1" ht="16.9" customHeight="1">
      <c r="A18" s="36"/>
      <c r="B18" s="41"/>
      <c r="C18" s="266" t="s">
        <v>1162</v>
      </c>
      <c r="D18" s="266" t="s">
        <v>1163</v>
      </c>
      <c r="E18" s="19" t="s">
        <v>92</v>
      </c>
      <c r="F18" s="267">
        <v>27.676</v>
      </c>
      <c r="G18" s="36"/>
      <c r="H18" s="41"/>
    </row>
    <row r="19" spans="1:8" s="2" customFormat="1" ht="16.9" customHeight="1">
      <c r="A19" s="36"/>
      <c r="B19" s="41"/>
      <c r="C19" s="266" t="s">
        <v>1256</v>
      </c>
      <c r="D19" s="266" t="s">
        <v>1257</v>
      </c>
      <c r="E19" s="19" t="s">
        <v>107</v>
      </c>
      <c r="F19" s="267">
        <v>69.219</v>
      </c>
      <c r="G19" s="36"/>
      <c r="H19" s="41"/>
    </row>
    <row r="20" spans="1:8" s="2" customFormat="1" ht="16.9" customHeight="1">
      <c r="A20" s="36"/>
      <c r="B20" s="41"/>
      <c r="C20" s="266" t="s">
        <v>1274</v>
      </c>
      <c r="D20" s="266" t="s">
        <v>1275</v>
      </c>
      <c r="E20" s="19" t="s">
        <v>107</v>
      </c>
      <c r="F20" s="267">
        <v>225.601</v>
      </c>
      <c r="G20" s="36"/>
      <c r="H20" s="41"/>
    </row>
    <row r="21" spans="1:8" s="2" customFormat="1" ht="16.9" customHeight="1">
      <c r="A21" s="36"/>
      <c r="B21" s="41"/>
      <c r="C21" s="266" t="s">
        <v>1287</v>
      </c>
      <c r="D21" s="266" t="s">
        <v>1288</v>
      </c>
      <c r="E21" s="19" t="s">
        <v>107</v>
      </c>
      <c r="F21" s="267">
        <v>4286.426</v>
      </c>
      <c r="G21" s="36"/>
      <c r="H21" s="41"/>
    </row>
    <row r="22" spans="1:8" s="2" customFormat="1" ht="16.9" customHeight="1">
      <c r="A22" s="36"/>
      <c r="B22" s="41"/>
      <c r="C22" s="266" t="s">
        <v>1304</v>
      </c>
      <c r="D22" s="266" t="s">
        <v>1305</v>
      </c>
      <c r="E22" s="19" t="s">
        <v>107</v>
      </c>
      <c r="F22" s="267">
        <v>140.133</v>
      </c>
      <c r="G22" s="36"/>
      <c r="H22" s="41"/>
    </row>
    <row r="23" spans="1:8" s="2" customFormat="1" ht="16.9" customHeight="1">
      <c r="A23" s="36"/>
      <c r="B23" s="41"/>
      <c r="C23" s="262" t="s">
        <v>94</v>
      </c>
      <c r="D23" s="263" t="s">
        <v>95</v>
      </c>
      <c r="E23" s="264" t="s">
        <v>92</v>
      </c>
      <c r="F23" s="265">
        <v>0.3</v>
      </c>
      <c r="G23" s="36"/>
      <c r="H23" s="41"/>
    </row>
    <row r="24" spans="1:8" s="2" customFormat="1" ht="16.9" customHeight="1">
      <c r="A24" s="36"/>
      <c r="B24" s="41"/>
      <c r="C24" s="266" t="s">
        <v>19</v>
      </c>
      <c r="D24" s="266" t="s">
        <v>572</v>
      </c>
      <c r="E24" s="19" t="s">
        <v>19</v>
      </c>
      <c r="F24" s="267">
        <v>0</v>
      </c>
      <c r="G24" s="36"/>
      <c r="H24" s="41"/>
    </row>
    <row r="25" spans="1:8" s="2" customFormat="1" ht="16.9" customHeight="1">
      <c r="A25" s="36"/>
      <c r="B25" s="41"/>
      <c r="C25" s="266" t="s">
        <v>19</v>
      </c>
      <c r="D25" s="266" t="s">
        <v>573</v>
      </c>
      <c r="E25" s="19" t="s">
        <v>19</v>
      </c>
      <c r="F25" s="267">
        <v>0.3</v>
      </c>
      <c r="G25" s="36"/>
      <c r="H25" s="41"/>
    </row>
    <row r="26" spans="1:8" s="2" customFormat="1" ht="16.9" customHeight="1">
      <c r="A26" s="36"/>
      <c r="B26" s="41"/>
      <c r="C26" s="266" t="s">
        <v>94</v>
      </c>
      <c r="D26" s="266" t="s">
        <v>353</v>
      </c>
      <c r="E26" s="19" t="s">
        <v>19</v>
      </c>
      <c r="F26" s="267">
        <v>0.3</v>
      </c>
      <c r="G26" s="36"/>
      <c r="H26" s="41"/>
    </row>
    <row r="27" spans="1:8" s="2" customFormat="1" ht="16.9" customHeight="1">
      <c r="A27" s="36"/>
      <c r="B27" s="41"/>
      <c r="C27" s="268" t="s">
        <v>1400</v>
      </c>
      <c r="D27" s="36"/>
      <c r="E27" s="36"/>
      <c r="F27" s="36"/>
      <c r="G27" s="36"/>
      <c r="H27" s="41"/>
    </row>
    <row r="28" spans="1:8" s="2" customFormat="1" ht="16.9" customHeight="1">
      <c r="A28" s="36"/>
      <c r="B28" s="41"/>
      <c r="C28" s="266" t="s">
        <v>566</v>
      </c>
      <c r="D28" s="266" t="s">
        <v>567</v>
      </c>
      <c r="E28" s="19" t="s">
        <v>92</v>
      </c>
      <c r="F28" s="267">
        <v>0.3</v>
      </c>
      <c r="G28" s="36"/>
      <c r="H28" s="41"/>
    </row>
    <row r="29" spans="1:8" s="2" customFormat="1" ht="16.9" customHeight="1">
      <c r="A29" s="36"/>
      <c r="B29" s="41"/>
      <c r="C29" s="266" t="s">
        <v>1248</v>
      </c>
      <c r="D29" s="266" t="s">
        <v>1249</v>
      </c>
      <c r="E29" s="19" t="s">
        <v>107</v>
      </c>
      <c r="F29" s="267">
        <v>4.854</v>
      </c>
      <c r="G29" s="36"/>
      <c r="H29" s="41"/>
    </row>
    <row r="30" spans="1:8" s="2" customFormat="1" ht="16.9" customHeight="1">
      <c r="A30" s="36"/>
      <c r="B30" s="41"/>
      <c r="C30" s="266" t="s">
        <v>1274</v>
      </c>
      <c r="D30" s="266" t="s">
        <v>1275</v>
      </c>
      <c r="E30" s="19" t="s">
        <v>107</v>
      </c>
      <c r="F30" s="267">
        <v>225.601</v>
      </c>
      <c r="G30" s="36"/>
      <c r="H30" s="41"/>
    </row>
    <row r="31" spans="1:8" s="2" customFormat="1" ht="16.9" customHeight="1">
      <c r="A31" s="36"/>
      <c r="B31" s="41"/>
      <c r="C31" s="266" t="s">
        <v>1287</v>
      </c>
      <c r="D31" s="266" t="s">
        <v>1288</v>
      </c>
      <c r="E31" s="19" t="s">
        <v>107</v>
      </c>
      <c r="F31" s="267">
        <v>4286.426</v>
      </c>
      <c r="G31" s="36"/>
      <c r="H31" s="41"/>
    </row>
    <row r="32" spans="1:8" s="2" customFormat="1" ht="16.9" customHeight="1">
      <c r="A32" s="36"/>
      <c r="B32" s="41"/>
      <c r="C32" s="266" t="s">
        <v>1304</v>
      </c>
      <c r="D32" s="266" t="s">
        <v>1305</v>
      </c>
      <c r="E32" s="19" t="s">
        <v>107</v>
      </c>
      <c r="F32" s="267">
        <v>140.133</v>
      </c>
      <c r="G32" s="36"/>
      <c r="H32" s="41"/>
    </row>
    <row r="33" spans="1:8" s="2" customFormat="1" ht="16.9" customHeight="1">
      <c r="A33" s="36"/>
      <c r="B33" s="41"/>
      <c r="C33" s="262" t="s">
        <v>98</v>
      </c>
      <c r="D33" s="263" t="s">
        <v>99</v>
      </c>
      <c r="E33" s="264" t="s">
        <v>92</v>
      </c>
      <c r="F33" s="265">
        <v>2.06</v>
      </c>
      <c r="G33" s="36"/>
      <c r="H33" s="41"/>
    </row>
    <row r="34" spans="1:8" s="2" customFormat="1" ht="16.9" customHeight="1">
      <c r="A34" s="36"/>
      <c r="B34" s="41"/>
      <c r="C34" s="266" t="s">
        <v>19</v>
      </c>
      <c r="D34" s="266" t="s">
        <v>1177</v>
      </c>
      <c r="E34" s="19" t="s">
        <v>19</v>
      </c>
      <c r="F34" s="267">
        <v>1.5</v>
      </c>
      <c r="G34" s="36"/>
      <c r="H34" s="41"/>
    </row>
    <row r="35" spans="1:8" s="2" customFormat="1" ht="16.9" customHeight="1">
      <c r="A35" s="36"/>
      <c r="B35" s="41"/>
      <c r="C35" s="266" t="s">
        <v>19</v>
      </c>
      <c r="D35" s="266" t="s">
        <v>1178</v>
      </c>
      <c r="E35" s="19" t="s">
        <v>19</v>
      </c>
      <c r="F35" s="267">
        <v>0.36</v>
      </c>
      <c r="G35" s="36"/>
      <c r="H35" s="41"/>
    </row>
    <row r="36" spans="1:8" s="2" customFormat="1" ht="16.9" customHeight="1">
      <c r="A36" s="36"/>
      <c r="B36" s="41"/>
      <c r="C36" s="266" t="s">
        <v>19</v>
      </c>
      <c r="D36" s="266" t="s">
        <v>1179</v>
      </c>
      <c r="E36" s="19" t="s">
        <v>19</v>
      </c>
      <c r="F36" s="267">
        <v>0.2</v>
      </c>
      <c r="G36" s="36"/>
      <c r="H36" s="41"/>
    </row>
    <row r="37" spans="1:8" s="2" customFormat="1" ht="16.9" customHeight="1">
      <c r="A37" s="36"/>
      <c r="B37" s="41"/>
      <c r="C37" s="266" t="s">
        <v>98</v>
      </c>
      <c r="D37" s="266" t="s">
        <v>353</v>
      </c>
      <c r="E37" s="19" t="s">
        <v>19</v>
      </c>
      <c r="F37" s="267">
        <v>2.06</v>
      </c>
      <c r="G37" s="36"/>
      <c r="H37" s="41"/>
    </row>
    <row r="38" spans="1:8" s="2" customFormat="1" ht="16.9" customHeight="1">
      <c r="A38" s="36"/>
      <c r="B38" s="41"/>
      <c r="C38" s="268" t="s">
        <v>1400</v>
      </c>
      <c r="D38" s="36"/>
      <c r="E38" s="36"/>
      <c r="F38" s="36"/>
      <c r="G38" s="36"/>
      <c r="H38" s="41"/>
    </row>
    <row r="39" spans="1:8" s="2" customFormat="1" ht="16.9" customHeight="1">
      <c r="A39" s="36"/>
      <c r="B39" s="41"/>
      <c r="C39" s="266" t="s">
        <v>1172</v>
      </c>
      <c r="D39" s="266" t="s">
        <v>1173</v>
      </c>
      <c r="E39" s="19" t="s">
        <v>92</v>
      </c>
      <c r="F39" s="267">
        <v>2.06</v>
      </c>
      <c r="G39" s="36"/>
      <c r="H39" s="41"/>
    </row>
    <row r="40" spans="1:8" s="2" customFormat="1" ht="16.9" customHeight="1">
      <c r="A40" s="36"/>
      <c r="B40" s="41"/>
      <c r="C40" s="266" t="s">
        <v>1248</v>
      </c>
      <c r="D40" s="266" t="s">
        <v>1249</v>
      </c>
      <c r="E40" s="19" t="s">
        <v>107</v>
      </c>
      <c r="F40" s="267">
        <v>4.854</v>
      </c>
      <c r="G40" s="36"/>
      <c r="H40" s="41"/>
    </row>
    <row r="41" spans="1:8" s="2" customFormat="1" ht="16.9" customHeight="1">
      <c r="A41" s="36"/>
      <c r="B41" s="41"/>
      <c r="C41" s="266" t="s">
        <v>1274</v>
      </c>
      <c r="D41" s="266" t="s">
        <v>1275</v>
      </c>
      <c r="E41" s="19" t="s">
        <v>107</v>
      </c>
      <c r="F41" s="267">
        <v>225.601</v>
      </c>
      <c r="G41" s="36"/>
      <c r="H41" s="41"/>
    </row>
    <row r="42" spans="1:8" s="2" customFormat="1" ht="16.9" customHeight="1">
      <c r="A42" s="36"/>
      <c r="B42" s="41"/>
      <c r="C42" s="266" t="s">
        <v>1287</v>
      </c>
      <c r="D42" s="266" t="s">
        <v>1288</v>
      </c>
      <c r="E42" s="19" t="s">
        <v>107</v>
      </c>
      <c r="F42" s="267">
        <v>4286.426</v>
      </c>
      <c r="G42" s="36"/>
      <c r="H42" s="41"/>
    </row>
    <row r="43" spans="1:8" s="2" customFormat="1" ht="16.9" customHeight="1">
      <c r="A43" s="36"/>
      <c r="B43" s="41"/>
      <c r="C43" s="266" t="s">
        <v>1304</v>
      </c>
      <c r="D43" s="266" t="s">
        <v>1305</v>
      </c>
      <c r="E43" s="19" t="s">
        <v>107</v>
      </c>
      <c r="F43" s="267">
        <v>140.133</v>
      </c>
      <c r="G43" s="36"/>
      <c r="H43" s="41"/>
    </row>
    <row r="44" spans="1:8" s="2" customFormat="1" ht="16.9" customHeight="1">
      <c r="A44" s="36"/>
      <c r="B44" s="41"/>
      <c r="C44" s="262" t="s">
        <v>101</v>
      </c>
      <c r="D44" s="263" t="s">
        <v>102</v>
      </c>
      <c r="E44" s="264" t="s">
        <v>103</v>
      </c>
      <c r="F44" s="265">
        <v>208</v>
      </c>
      <c r="G44" s="36"/>
      <c r="H44" s="41"/>
    </row>
    <row r="45" spans="1:8" s="2" customFormat="1" ht="16.9" customHeight="1">
      <c r="A45" s="36"/>
      <c r="B45" s="41"/>
      <c r="C45" s="266" t="s">
        <v>19</v>
      </c>
      <c r="D45" s="266" t="s">
        <v>1110</v>
      </c>
      <c r="E45" s="19" t="s">
        <v>19</v>
      </c>
      <c r="F45" s="267">
        <v>0</v>
      </c>
      <c r="G45" s="36"/>
      <c r="H45" s="41"/>
    </row>
    <row r="46" spans="1:8" s="2" customFormat="1" ht="16.9" customHeight="1">
      <c r="A46" s="36"/>
      <c r="B46" s="41"/>
      <c r="C46" s="266" t="s">
        <v>101</v>
      </c>
      <c r="D46" s="266" t="s">
        <v>1160</v>
      </c>
      <c r="E46" s="19" t="s">
        <v>19</v>
      </c>
      <c r="F46" s="267">
        <v>208</v>
      </c>
      <c r="G46" s="36"/>
      <c r="H46" s="41"/>
    </row>
    <row r="47" spans="1:8" s="2" customFormat="1" ht="16.9" customHeight="1">
      <c r="A47" s="36"/>
      <c r="B47" s="41"/>
      <c r="C47" s="268" t="s">
        <v>1400</v>
      </c>
      <c r="D47" s="36"/>
      <c r="E47" s="36"/>
      <c r="F47" s="36"/>
      <c r="G47" s="36"/>
      <c r="H47" s="41"/>
    </row>
    <row r="48" spans="1:8" s="2" customFormat="1" ht="16.9" customHeight="1">
      <c r="A48" s="36"/>
      <c r="B48" s="41"/>
      <c r="C48" s="266" t="s">
        <v>1154</v>
      </c>
      <c r="D48" s="266" t="s">
        <v>1155</v>
      </c>
      <c r="E48" s="19" t="s">
        <v>103</v>
      </c>
      <c r="F48" s="267">
        <v>208</v>
      </c>
      <c r="G48" s="36"/>
      <c r="H48" s="41"/>
    </row>
    <row r="49" spans="1:8" s="2" customFormat="1" ht="16.9" customHeight="1">
      <c r="A49" s="36"/>
      <c r="B49" s="41"/>
      <c r="C49" s="266" t="s">
        <v>445</v>
      </c>
      <c r="D49" s="266" t="s">
        <v>446</v>
      </c>
      <c r="E49" s="19" t="s">
        <v>103</v>
      </c>
      <c r="F49" s="267">
        <v>208</v>
      </c>
      <c r="G49" s="36"/>
      <c r="H49" s="41"/>
    </row>
    <row r="50" spans="1:8" s="2" customFormat="1" ht="16.9" customHeight="1">
      <c r="A50" s="36"/>
      <c r="B50" s="41"/>
      <c r="C50" s="266" t="s">
        <v>1240</v>
      </c>
      <c r="D50" s="266" t="s">
        <v>1241</v>
      </c>
      <c r="E50" s="19" t="s">
        <v>107</v>
      </c>
      <c r="F50" s="267">
        <v>0.208</v>
      </c>
      <c r="G50" s="36"/>
      <c r="H50" s="41"/>
    </row>
    <row r="51" spans="1:8" s="2" customFormat="1" ht="16.9" customHeight="1">
      <c r="A51" s="36"/>
      <c r="B51" s="41"/>
      <c r="C51" s="266" t="s">
        <v>1274</v>
      </c>
      <c r="D51" s="266" t="s">
        <v>1275</v>
      </c>
      <c r="E51" s="19" t="s">
        <v>107</v>
      </c>
      <c r="F51" s="267">
        <v>225.601</v>
      </c>
      <c r="G51" s="36"/>
      <c r="H51" s="41"/>
    </row>
    <row r="52" spans="1:8" s="2" customFormat="1" ht="16.9" customHeight="1">
      <c r="A52" s="36"/>
      <c r="B52" s="41"/>
      <c r="C52" s="266" t="s">
        <v>1287</v>
      </c>
      <c r="D52" s="266" t="s">
        <v>1288</v>
      </c>
      <c r="E52" s="19" t="s">
        <v>107</v>
      </c>
      <c r="F52" s="267">
        <v>4286.426</v>
      </c>
      <c r="G52" s="36"/>
      <c r="H52" s="41"/>
    </row>
    <row r="53" spans="1:8" s="2" customFormat="1" ht="16.9" customHeight="1">
      <c r="A53" s="36"/>
      <c r="B53" s="41"/>
      <c r="C53" s="262" t="s">
        <v>105</v>
      </c>
      <c r="D53" s="263" t="s">
        <v>106</v>
      </c>
      <c r="E53" s="264" t="s">
        <v>107</v>
      </c>
      <c r="F53" s="265">
        <v>0.001</v>
      </c>
      <c r="G53" s="36"/>
      <c r="H53" s="41"/>
    </row>
    <row r="54" spans="1:8" s="2" customFormat="1" ht="16.9" customHeight="1">
      <c r="A54" s="36"/>
      <c r="B54" s="41"/>
      <c r="C54" s="266" t="s">
        <v>19</v>
      </c>
      <c r="D54" s="266" t="s">
        <v>1008</v>
      </c>
      <c r="E54" s="19" t="s">
        <v>19</v>
      </c>
      <c r="F54" s="267">
        <v>0</v>
      </c>
      <c r="G54" s="36"/>
      <c r="H54" s="41"/>
    </row>
    <row r="55" spans="1:8" s="2" customFormat="1" ht="16.9" customHeight="1">
      <c r="A55" s="36"/>
      <c r="B55" s="41"/>
      <c r="C55" s="266" t="s">
        <v>19</v>
      </c>
      <c r="D55" s="266" t="s">
        <v>1009</v>
      </c>
      <c r="E55" s="19" t="s">
        <v>19</v>
      </c>
      <c r="F55" s="267">
        <v>0.001</v>
      </c>
      <c r="G55" s="36"/>
      <c r="H55" s="41"/>
    </row>
    <row r="56" spans="1:8" s="2" customFormat="1" ht="16.9" customHeight="1">
      <c r="A56" s="36"/>
      <c r="B56" s="41"/>
      <c r="C56" s="266" t="s">
        <v>105</v>
      </c>
      <c r="D56" s="266" t="s">
        <v>353</v>
      </c>
      <c r="E56" s="19" t="s">
        <v>19</v>
      </c>
      <c r="F56" s="267">
        <v>0.001</v>
      </c>
      <c r="G56" s="36"/>
      <c r="H56" s="41"/>
    </row>
    <row r="57" spans="1:8" s="2" customFormat="1" ht="16.9" customHeight="1">
      <c r="A57" s="36"/>
      <c r="B57" s="41"/>
      <c r="C57" s="268" t="s">
        <v>1400</v>
      </c>
      <c r="D57" s="36"/>
      <c r="E57" s="36"/>
      <c r="F57" s="36"/>
      <c r="G57" s="36"/>
      <c r="H57" s="41"/>
    </row>
    <row r="58" spans="1:8" s="2" customFormat="1" ht="16.9" customHeight="1">
      <c r="A58" s="36"/>
      <c r="B58" s="41"/>
      <c r="C58" s="266" t="s">
        <v>1002</v>
      </c>
      <c r="D58" s="266" t="s">
        <v>1003</v>
      </c>
      <c r="E58" s="19" t="s">
        <v>107</v>
      </c>
      <c r="F58" s="267">
        <v>0.001</v>
      </c>
      <c r="G58" s="36"/>
      <c r="H58" s="41"/>
    </row>
    <row r="59" spans="1:8" s="2" customFormat="1" ht="16.9" customHeight="1">
      <c r="A59" s="36"/>
      <c r="B59" s="41"/>
      <c r="C59" s="266" t="s">
        <v>1011</v>
      </c>
      <c r="D59" s="266" t="s">
        <v>1012</v>
      </c>
      <c r="E59" s="19" t="s">
        <v>858</v>
      </c>
      <c r="F59" s="267">
        <v>1</v>
      </c>
      <c r="G59" s="36"/>
      <c r="H59" s="41"/>
    </row>
    <row r="60" spans="1:8" s="2" customFormat="1" ht="16.9" customHeight="1">
      <c r="A60" s="36"/>
      <c r="B60" s="41"/>
      <c r="C60" s="262" t="s">
        <v>108</v>
      </c>
      <c r="D60" s="263" t="s">
        <v>109</v>
      </c>
      <c r="E60" s="264" t="s">
        <v>92</v>
      </c>
      <c r="F60" s="265">
        <v>70.3</v>
      </c>
      <c r="G60" s="36"/>
      <c r="H60" s="41"/>
    </row>
    <row r="61" spans="1:8" s="2" customFormat="1" ht="16.9" customHeight="1">
      <c r="A61" s="36"/>
      <c r="B61" s="41"/>
      <c r="C61" s="266" t="s">
        <v>19</v>
      </c>
      <c r="D61" s="266" t="s">
        <v>765</v>
      </c>
      <c r="E61" s="19" t="s">
        <v>19</v>
      </c>
      <c r="F61" s="267">
        <v>0</v>
      </c>
      <c r="G61" s="36"/>
      <c r="H61" s="41"/>
    </row>
    <row r="62" spans="1:8" s="2" customFormat="1" ht="16.9" customHeight="1">
      <c r="A62" s="36"/>
      <c r="B62" s="41"/>
      <c r="C62" s="266" t="s">
        <v>19</v>
      </c>
      <c r="D62" s="266" t="s">
        <v>766</v>
      </c>
      <c r="E62" s="19" t="s">
        <v>19</v>
      </c>
      <c r="F62" s="267">
        <v>0</v>
      </c>
      <c r="G62" s="36"/>
      <c r="H62" s="41"/>
    </row>
    <row r="63" spans="1:8" s="2" customFormat="1" ht="16.9" customHeight="1">
      <c r="A63" s="36"/>
      <c r="B63" s="41"/>
      <c r="C63" s="266" t="s">
        <v>19</v>
      </c>
      <c r="D63" s="266" t="s">
        <v>767</v>
      </c>
      <c r="E63" s="19" t="s">
        <v>19</v>
      </c>
      <c r="F63" s="267">
        <v>56.7</v>
      </c>
      <c r="G63" s="36"/>
      <c r="H63" s="41"/>
    </row>
    <row r="64" spans="1:8" s="2" customFormat="1" ht="16.9" customHeight="1">
      <c r="A64" s="36"/>
      <c r="B64" s="41"/>
      <c r="C64" s="266" t="s">
        <v>19</v>
      </c>
      <c r="D64" s="266" t="s">
        <v>768</v>
      </c>
      <c r="E64" s="19" t="s">
        <v>19</v>
      </c>
      <c r="F64" s="267">
        <v>0</v>
      </c>
      <c r="G64" s="36"/>
      <c r="H64" s="41"/>
    </row>
    <row r="65" spans="1:8" s="2" customFormat="1" ht="16.9" customHeight="1">
      <c r="A65" s="36"/>
      <c r="B65" s="41"/>
      <c r="C65" s="266" t="s">
        <v>19</v>
      </c>
      <c r="D65" s="266" t="s">
        <v>769</v>
      </c>
      <c r="E65" s="19" t="s">
        <v>19</v>
      </c>
      <c r="F65" s="267">
        <v>13.6</v>
      </c>
      <c r="G65" s="36"/>
      <c r="H65" s="41"/>
    </row>
    <row r="66" spans="1:8" s="2" customFormat="1" ht="16.9" customHeight="1">
      <c r="A66" s="36"/>
      <c r="B66" s="41"/>
      <c r="C66" s="266" t="s">
        <v>108</v>
      </c>
      <c r="D66" s="266" t="s">
        <v>353</v>
      </c>
      <c r="E66" s="19" t="s">
        <v>19</v>
      </c>
      <c r="F66" s="267">
        <v>70.3</v>
      </c>
      <c r="G66" s="36"/>
      <c r="H66" s="41"/>
    </row>
    <row r="67" spans="1:8" s="2" customFormat="1" ht="16.9" customHeight="1">
      <c r="A67" s="36"/>
      <c r="B67" s="41"/>
      <c r="C67" s="268" t="s">
        <v>1400</v>
      </c>
      <c r="D67" s="36"/>
      <c r="E67" s="36"/>
      <c r="F67" s="36"/>
      <c r="G67" s="36"/>
      <c r="H67" s="41"/>
    </row>
    <row r="68" spans="1:8" s="2" customFormat="1" ht="16.9" customHeight="1">
      <c r="A68" s="36"/>
      <c r="B68" s="41"/>
      <c r="C68" s="266" t="s">
        <v>759</v>
      </c>
      <c r="D68" s="266" t="s">
        <v>760</v>
      </c>
      <c r="E68" s="19" t="s">
        <v>92</v>
      </c>
      <c r="F68" s="267">
        <v>70.3</v>
      </c>
      <c r="G68" s="36"/>
      <c r="H68" s="41"/>
    </row>
    <row r="69" spans="1:8" s="2" customFormat="1" ht="16.9" customHeight="1">
      <c r="A69" s="36"/>
      <c r="B69" s="41"/>
      <c r="C69" s="266" t="s">
        <v>546</v>
      </c>
      <c r="D69" s="266" t="s">
        <v>547</v>
      </c>
      <c r="E69" s="19" t="s">
        <v>92</v>
      </c>
      <c r="F69" s="267">
        <v>108.22</v>
      </c>
      <c r="G69" s="36"/>
      <c r="H69" s="41"/>
    </row>
    <row r="70" spans="1:8" s="2" customFormat="1" ht="16.9" customHeight="1">
      <c r="A70" s="36"/>
      <c r="B70" s="41"/>
      <c r="C70" s="266" t="s">
        <v>559</v>
      </c>
      <c r="D70" s="266" t="s">
        <v>560</v>
      </c>
      <c r="E70" s="19" t="s">
        <v>92</v>
      </c>
      <c r="F70" s="267">
        <v>42.18</v>
      </c>
      <c r="G70" s="36"/>
      <c r="H70" s="41"/>
    </row>
    <row r="71" spans="1:8" s="2" customFormat="1" ht="16.9" customHeight="1">
      <c r="A71" s="36"/>
      <c r="B71" s="41"/>
      <c r="C71" s="266" t="s">
        <v>691</v>
      </c>
      <c r="D71" s="266" t="s">
        <v>692</v>
      </c>
      <c r="E71" s="19" t="s">
        <v>92</v>
      </c>
      <c r="F71" s="267">
        <v>740.495</v>
      </c>
      <c r="G71" s="36"/>
      <c r="H71" s="41"/>
    </row>
    <row r="72" spans="1:8" s="2" customFormat="1" ht="16.9" customHeight="1">
      <c r="A72" s="36"/>
      <c r="B72" s="41"/>
      <c r="C72" s="266" t="s">
        <v>716</v>
      </c>
      <c r="D72" s="266" t="s">
        <v>717</v>
      </c>
      <c r="E72" s="19" t="s">
        <v>92</v>
      </c>
      <c r="F72" s="267">
        <v>370.248</v>
      </c>
      <c r="G72" s="36"/>
      <c r="H72" s="41"/>
    </row>
    <row r="73" spans="1:8" s="2" customFormat="1" ht="16.9" customHeight="1">
      <c r="A73" s="36"/>
      <c r="B73" s="41"/>
      <c r="C73" s="266" t="s">
        <v>779</v>
      </c>
      <c r="D73" s="266" t="s">
        <v>780</v>
      </c>
      <c r="E73" s="19" t="s">
        <v>92</v>
      </c>
      <c r="F73" s="267">
        <v>370.248</v>
      </c>
      <c r="G73" s="36"/>
      <c r="H73" s="41"/>
    </row>
    <row r="74" spans="1:8" s="2" customFormat="1" ht="16.9" customHeight="1">
      <c r="A74" s="36"/>
      <c r="B74" s="41"/>
      <c r="C74" s="262" t="s">
        <v>112</v>
      </c>
      <c r="D74" s="263" t="s">
        <v>113</v>
      </c>
      <c r="E74" s="264" t="s">
        <v>114</v>
      </c>
      <c r="F74" s="265">
        <v>6</v>
      </c>
      <c r="G74" s="36"/>
      <c r="H74" s="41"/>
    </row>
    <row r="75" spans="1:8" s="2" customFormat="1" ht="16.9" customHeight="1">
      <c r="A75" s="36"/>
      <c r="B75" s="41"/>
      <c r="C75" s="266" t="s">
        <v>112</v>
      </c>
      <c r="D75" s="266" t="s">
        <v>293</v>
      </c>
      <c r="E75" s="19" t="s">
        <v>19</v>
      </c>
      <c r="F75" s="267">
        <v>6</v>
      </c>
      <c r="G75" s="36"/>
      <c r="H75" s="41"/>
    </row>
    <row r="76" spans="1:8" s="2" customFormat="1" ht="16.9" customHeight="1">
      <c r="A76" s="36"/>
      <c r="B76" s="41"/>
      <c r="C76" s="268" t="s">
        <v>1400</v>
      </c>
      <c r="D76" s="36"/>
      <c r="E76" s="36"/>
      <c r="F76" s="36"/>
      <c r="G76" s="36"/>
      <c r="H76" s="41"/>
    </row>
    <row r="77" spans="1:8" s="2" customFormat="1" ht="16.9" customHeight="1">
      <c r="A77" s="36"/>
      <c r="B77" s="41"/>
      <c r="C77" s="266" t="s">
        <v>288</v>
      </c>
      <c r="D77" s="266" t="s">
        <v>289</v>
      </c>
      <c r="E77" s="19" t="s">
        <v>114</v>
      </c>
      <c r="F77" s="267">
        <v>6</v>
      </c>
      <c r="G77" s="36"/>
      <c r="H77" s="41"/>
    </row>
    <row r="78" spans="1:8" s="2" customFormat="1" ht="16.9" customHeight="1">
      <c r="A78" s="36"/>
      <c r="B78" s="41"/>
      <c r="C78" s="266" t="s">
        <v>346</v>
      </c>
      <c r="D78" s="266" t="s">
        <v>347</v>
      </c>
      <c r="E78" s="19" t="s">
        <v>114</v>
      </c>
      <c r="F78" s="267">
        <v>39</v>
      </c>
      <c r="G78" s="36"/>
      <c r="H78" s="41"/>
    </row>
    <row r="79" spans="1:8" s="2" customFormat="1" ht="16.9" customHeight="1">
      <c r="A79" s="36"/>
      <c r="B79" s="41"/>
      <c r="C79" s="266" t="s">
        <v>814</v>
      </c>
      <c r="D79" s="266" t="s">
        <v>815</v>
      </c>
      <c r="E79" s="19" t="s">
        <v>107</v>
      </c>
      <c r="F79" s="267">
        <v>1.384</v>
      </c>
      <c r="G79" s="36"/>
      <c r="H79" s="41"/>
    </row>
    <row r="80" spans="1:8" s="2" customFormat="1" ht="16.9" customHeight="1">
      <c r="A80" s="36"/>
      <c r="B80" s="41"/>
      <c r="C80" s="262" t="s">
        <v>117</v>
      </c>
      <c r="D80" s="263" t="s">
        <v>118</v>
      </c>
      <c r="E80" s="264" t="s">
        <v>114</v>
      </c>
      <c r="F80" s="265">
        <v>5</v>
      </c>
      <c r="G80" s="36"/>
      <c r="H80" s="41"/>
    </row>
    <row r="81" spans="1:8" s="2" customFormat="1" ht="16.9" customHeight="1">
      <c r="A81" s="36"/>
      <c r="B81" s="41"/>
      <c r="C81" s="266" t="s">
        <v>117</v>
      </c>
      <c r="D81" s="266" t="s">
        <v>299</v>
      </c>
      <c r="E81" s="19" t="s">
        <v>19</v>
      </c>
      <c r="F81" s="267">
        <v>5</v>
      </c>
      <c r="G81" s="36"/>
      <c r="H81" s="41"/>
    </row>
    <row r="82" spans="1:8" s="2" customFormat="1" ht="16.9" customHeight="1">
      <c r="A82" s="36"/>
      <c r="B82" s="41"/>
      <c r="C82" s="268" t="s">
        <v>1400</v>
      </c>
      <c r="D82" s="36"/>
      <c r="E82" s="36"/>
      <c r="F82" s="36"/>
      <c r="G82" s="36"/>
      <c r="H82" s="41"/>
    </row>
    <row r="83" spans="1:8" s="2" customFormat="1" ht="16.9" customHeight="1">
      <c r="A83" s="36"/>
      <c r="B83" s="41"/>
      <c r="C83" s="266" t="s">
        <v>294</v>
      </c>
      <c r="D83" s="266" t="s">
        <v>295</v>
      </c>
      <c r="E83" s="19" t="s">
        <v>114</v>
      </c>
      <c r="F83" s="267">
        <v>5</v>
      </c>
      <c r="G83" s="36"/>
      <c r="H83" s="41"/>
    </row>
    <row r="84" spans="1:8" s="2" customFormat="1" ht="16.9" customHeight="1">
      <c r="A84" s="36"/>
      <c r="B84" s="41"/>
      <c r="C84" s="266" t="s">
        <v>346</v>
      </c>
      <c r="D84" s="266" t="s">
        <v>347</v>
      </c>
      <c r="E84" s="19" t="s">
        <v>114</v>
      </c>
      <c r="F84" s="267">
        <v>39</v>
      </c>
      <c r="G84" s="36"/>
      <c r="H84" s="41"/>
    </row>
    <row r="85" spans="1:8" s="2" customFormat="1" ht="16.9" customHeight="1">
      <c r="A85" s="36"/>
      <c r="B85" s="41"/>
      <c r="C85" s="266" t="s">
        <v>355</v>
      </c>
      <c r="D85" s="266" t="s">
        <v>356</v>
      </c>
      <c r="E85" s="19" t="s">
        <v>114</v>
      </c>
      <c r="F85" s="267">
        <v>14</v>
      </c>
      <c r="G85" s="36"/>
      <c r="H85" s="41"/>
    </row>
    <row r="86" spans="1:8" s="2" customFormat="1" ht="16.9" customHeight="1">
      <c r="A86" s="36"/>
      <c r="B86" s="41"/>
      <c r="C86" s="266" t="s">
        <v>814</v>
      </c>
      <c r="D86" s="266" t="s">
        <v>815</v>
      </c>
      <c r="E86" s="19" t="s">
        <v>107</v>
      </c>
      <c r="F86" s="267">
        <v>1.384</v>
      </c>
      <c r="G86" s="36"/>
      <c r="H86" s="41"/>
    </row>
    <row r="87" spans="1:8" s="2" customFormat="1" ht="16.9" customHeight="1">
      <c r="A87" s="36"/>
      <c r="B87" s="41"/>
      <c r="C87" s="262" t="s">
        <v>120</v>
      </c>
      <c r="D87" s="263" t="s">
        <v>121</v>
      </c>
      <c r="E87" s="264" t="s">
        <v>114</v>
      </c>
      <c r="F87" s="265">
        <v>1</v>
      </c>
      <c r="G87" s="36"/>
      <c r="H87" s="41"/>
    </row>
    <row r="88" spans="1:8" s="2" customFormat="1" ht="16.9" customHeight="1">
      <c r="A88" s="36"/>
      <c r="B88" s="41"/>
      <c r="C88" s="266" t="s">
        <v>120</v>
      </c>
      <c r="D88" s="266" t="s">
        <v>305</v>
      </c>
      <c r="E88" s="19" t="s">
        <v>19</v>
      </c>
      <c r="F88" s="267">
        <v>1</v>
      </c>
      <c r="G88" s="36"/>
      <c r="H88" s="41"/>
    </row>
    <row r="89" spans="1:8" s="2" customFormat="1" ht="16.9" customHeight="1">
      <c r="A89" s="36"/>
      <c r="B89" s="41"/>
      <c r="C89" s="268" t="s">
        <v>1400</v>
      </c>
      <c r="D89" s="36"/>
      <c r="E89" s="36"/>
      <c r="F89" s="36"/>
      <c r="G89" s="36"/>
      <c r="H89" s="41"/>
    </row>
    <row r="90" spans="1:8" s="2" customFormat="1" ht="16.9" customHeight="1">
      <c r="A90" s="36"/>
      <c r="B90" s="41"/>
      <c r="C90" s="266" t="s">
        <v>300</v>
      </c>
      <c r="D90" s="266" t="s">
        <v>301</v>
      </c>
      <c r="E90" s="19" t="s">
        <v>114</v>
      </c>
      <c r="F90" s="267">
        <v>1</v>
      </c>
      <c r="G90" s="36"/>
      <c r="H90" s="41"/>
    </row>
    <row r="91" spans="1:8" s="2" customFormat="1" ht="16.9" customHeight="1">
      <c r="A91" s="36"/>
      <c r="B91" s="41"/>
      <c r="C91" s="266" t="s">
        <v>355</v>
      </c>
      <c r="D91" s="266" t="s">
        <v>356</v>
      </c>
      <c r="E91" s="19" t="s">
        <v>114</v>
      </c>
      <c r="F91" s="267">
        <v>14</v>
      </c>
      <c r="G91" s="36"/>
      <c r="H91" s="41"/>
    </row>
    <row r="92" spans="1:8" s="2" customFormat="1" ht="16.9" customHeight="1">
      <c r="A92" s="36"/>
      <c r="B92" s="41"/>
      <c r="C92" s="266" t="s">
        <v>814</v>
      </c>
      <c r="D92" s="266" t="s">
        <v>815</v>
      </c>
      <c r="E92" s="19" t="s">
        <v>107</v>
      </c>
      <c r="F92" s="267">
        <v>1.384</v>
      </c>
      <c r="G92" s="36"/>
      <c r="H92" s="41"/>
    </row>
    <row r="93" spans="1:8" s="2" customFormat="1" ht="16.9" customHeight="1">
      <c r="A93" s="36"/>
      <c r="B93" s="41"/>
      <c r="C93" s="262" t="s">
        <v>122</v>
      </c>
      <c r="D93" s="263" t="s">
        <v>123</v>
      </c>
      <c r="E93" s="264" t="s">
        <v>114</v>
      </c>
      <c r="F93" s="265">
        <v>1</v>
      </c>
      <c r="G93" s="36"/>
      <c r="H93" s="41"/>
    </row>
    <row r="94" spans="1:8" s="2" customFormat="1" ht="16.9" customHeight="1">
      <c r="A94" s="36"/>
      <c r="B94" s="41"/>
      <c r="C94" s="266" t="s">
        <v>122</v>
      </c>
      <c r="D94" s="266" t="s">
        <v>305</v>
      </c>
      <c r="E94" s="19" t="s">
        <v>19</v>
      </c>
      <c r="F94" s="267">
        <v>1</v>
      </c>
      <c r="G94" s="36"/>
      <c r="H94" s="41"/>
    </row>
    <row r="95" spans="1:8" s="2" customFormat="1" ht="16.9" customHeight="1">
      <c r="A95" s="36"/>
      <c r="B95" s="41"/>
      <c r="C95" s="268" t="s">
        <v>1400</v>
      </c>
      <c r="D95" s="36"/>
      <c r="E95" s="36"/>
      <c r="F95" s="36"/>
      <c r="G95" s="36"/>
      <c r="H95" s="41"/>
    </row>
    <row r="96" spans="1:8" s="2" customFormat="1" ht="16.9" customHeight="1">
      <c r="A96" s="36"/>
      <c r="B96" s="41"/>
      <c r="C96" s="266" t="s">
        <v>307</v>
      </c>
      <c r="D96" s="266" t="s">
        <v>308</v>
      </c>
      <c r="E96" s="19" t="s">
        <v>114</v>
      </c>
      <c r="F96" s="267">
        <v>1</v>
      </c>
      <c r="G96" s="36"/>
      <c r="H96" s="41"/>
    </row>
    <row r="97" spans="1:8" s="2" customFormat="1" ht="16.9" customHeight="1">
      <c r="A97" s="36"/>
      <c r="B97" s="41"/>
      <c r="C97" s="266" t="s">
        <v>367</v>
      </c>
      <c r="D97" s="266" t="s">
        <v>368</v>
      </c>
      <c r="E97" s="19" t="s">
        <v>114</v>
      </c>
      <c r="F97" s="267">
        <v>1</v>
      </c>
      <c r="G97" s="36"/>
      <c r="H97" s="41"/>
    </row>
    <row r="98" spans="1:8" s="2" customFormat="1" ht="16.9" customHeight="1">
      <c r="A98" s="36"/>
      <c r="B98" s="41"/>
      <c r="C98" s="266" t="s">
        <v>814</v>
      </c>
      <c r="D98" s="266" t="s">
        <v>815</v>
      </c>
      <c r="E98" s="19" t="s">
        <v>107</v>
      </c>
      <c r="F98" s="267">
        <v>1.384</v>
      </c>
      <c r="G98" s="36"/>
      <c r="H98" s="41"/>
    </row>
    <row r="99" spans="1:8" s="2" customFormat="1" ht="16.9" customHeight="1">
      <c r="A99" s="36"/>
      <c r="B99" s="41"/>
      <c r="C99" s="262" t="s">
        <v>124</v>
      </c>
      <c r="D99" s="263" t="s">
        <v>125</v>
      </c>
      <c r="E99" s="264" t="s">
        <v>114</v>
      </c>
      <c r="F99" s="265">
        <v>8</v>
      </c>
      <c r="G99" s="36"/>
      <c r="H99" s="41"/>
    </row>
    <row r="100" spans="1:8" s="2" customFormat="1" ht="16.9" customHeight="1">
      <c r="A100" s="36"/>
      <c r="B100" s="41"/>
      <c r="C100" s="266" t="s">
        <v>124</v>
      </c>
      <c r="D100" s="266" t="s">
        <v>317</v>
      </c>
      <c r="E100" s="19" t="s">
        <v>19</v>
      </c>
      <c r="F100" s="267">
        <v>8</v>
      </c>
      <c r="G100" s="36"/>
      <c r="H100" s="41"/>
    </row>
    <row r="101" spans="1:8" s="2" customFormat="1" ht="16.9" customHeight="1">
      <c r="A101" s="36"/>
      <c r="B101" s="41"/>
      <c r="C101" s="268" t="s">
        <v>1400</v>
      </c>
      <c r="D101" s="36"/>
      <c r="E101" s="36"/>
      <c r="F101" s="36"/>
      <c r="G101" s="36"/>
      <c r="H101" s="41"/>
    </row>
    <row r="102" spans="1:8" s="2" customFormat="1" ht="16.9" customHeight="1">
      <c r="A102" s="36"/>
      <c r="B102" s="41"/>
      <c r="C102" s="266" t="s">
        <v>312</v>
      </c>
      <c r="D102" s="266" t="s">
        <v>313</v>
      </c>
      <c r="E102" s="19" t="s">
        <v>114</v>
      </c>
      <c r="F102" s="267">
        <v>8</v>
      </c>
      <c r="G102" s="36"/>
      <c r="H102" s="41"/>
    </row>
    <row r="103" spans="1:8" s="2" customFormat="1" ht="16.9" customHeight="1">
      <c r="A103" s="36"/>
      <c r="B103" s="41"/>
      <c r="C103" s="266" t="s">
        <v>346</v>
      </c>
      <c r="D103" s="266" t="s">
        <v>347</v>
      </c>
      <c r="E103" s="19" t="s">
        <v>114</v>
      </c>
      <c r="F103" s="267">
        <v>39</v>
      </c>
      <c r="G103" s="36"/>
      <c r="H103" s="41"/>
    </row>
    <row r="104" spans="1:8" s="2" customFormat="1" ht="16.9" customHeight="1">
      <c r="A104" s="36"/>
      <c r="B104" s="41"/>
      <c r="C104" s="266" t="s">
        <v>814</v>
      </c>
      <c r="D104" s="266" t="s">
        <v>815</v>
      </c>
      <c r="E104" s="19" t="s">
        <v>107</v>
      </c>
      <c r="F104" s="267">
        <v>1.384</v>
      </c>
      <c r="G104" s="36"/>
      <c r="H104" s="41"/>
    </row>
    <row r="105" spans="1:8" s="2" customFormat="1" ht="16.9" customHeight="1">
      <c r="A105" s="36"/>
      <c r="B105" s="41"/>
      <c r="C105" s="262" t="s">
        <v>127</v>
      </c>
      <c r="D105" s="263" t="s">
        <v>125</v>
      </c>
      <c r="E105" s="264" t="s">
        <v>114</v>
      </c>
      <c r="F105" s="265">
        <v>1</v>
      </c>
      <c r="G105" s="36"/>
      <c r="H105" s="41"/>
    </row>
    <row r="106" spans="1:8" s="2" customFormat="1" ht="16.9" customHeight="1">
      <c r="A106" s="36"/>
      <c r="B106" s="41"/>
      <c r="C106" s="266" t="s">
        <v>127</v>
      </c>
      <c r="D106" s="266" t="s">
        <v>305</v>
      </c>
      <c r="E106" s="19" t="s">
        <v>19</v>
      </c>
      <c r="F106" s="267">
        <v>1</v>
      </c>
      <c r="G106" s="36"/>
      <c r="H106" s="41"/>
    </row>
    <row r="107" spans="1:8" s="2" customFormat="1" ht="16.9" customHeight="1">
      <c r="A107" s="36"/>
      <c r="B107" s="41"/>
      <c r="C107" s="268" t="s">
        <v>1400</v>
      </c>
      <c r="D107" s="36"/>
      <c r="E107" s="36"/>
      <c r="F107" s="36"/>
      <c r="G107" s="36"/>
      <c r="H107" s="41"/>
    </row>
    <row r="108" spans="1:8" s="2" customFormat="1" ht="16.9" customHeight="1">
      <c r="A108" s="36"/>
      <c r="B108" s="41"/>
      <c r="C108" s="266" t="s">
        <v>319</v>
      </c>
      <c r="D108" s="266" t="s">
        <v>320</v>
      </c>
      <c r="E108" s="19" t="s">
        <v>114</v>
      </c>
      <c r="F108" s="267">
        <v>1</v>
      </c>
      <c r="G108" s="36"/>
      <c r="H108" s="41"/>
    </row>
    <row r="109" spans="1:8" s="2" customFormat="1" ht="16.9" customHeight="1">
      <c r="A109" s="36"/>
      <c r="B109" s="41"/>
      <c r="C109" s="266" t="s">
        <v>346</v>
      </c>
      <c r="D109" s="266" t="s">
        <v>347</v>
      </c>
      <c r="E109" s="19" t="s">
        <v>114</v>
      </c>
      <c r="F109" s="267">
        <v>39</v>
      </c>
      <c r="G109" s="36"/>
      <c r="H109" s="41"/>
    </row>
    <row r="110" spans="1:8" s="2" customFormat="1" ht="16.9" customHeight="1">
      <c r="A110" s="36"/>
      <c r="B110" s="41"/>
      <c r="C110" s="266" t="s">
        <v>355</v>
      </c>
      <c r="D110" s="266" t="s">
        <v>356</v>
      </c>
      <c r="E110" s="19" t="s">
        <v>114</v>
      </c>
      <c r="F110" s="267">
        <v>14</v>
      </c>
      <c r="G110" s="36"/>
      <c r="H110" s="41"/>
    </row>
    <row r="111" spans="1:8" s="2" customFormat="1" ht="16.9" customHeight="1">
      <c r="A111" s="36"/>
      <c r="B111" s="41"/>
      <c r="C111" s="266" t="s">
        <v>814</v>
      </c>
      <c r="D111" s="266" t="s">
        <v>815</v>
      </c>
      <c r="E111" s="19" t="s">
        <v>107</v>
      </c>
      <c r="F111" s="267">
        <v>1.384</v>
      </c>
      <c r="G111" s="36"/>
      <c r="H111" s="41"/>
    </row>
    <row r="112" spans="1:8" s="2" customFormat="1" ht="16.9" customHeight="1">
      <c r="A112" s="36"/>
      <c r="B112" s="41"/>
      <c r="C112" s="262" t="s">
        <v>128</v>
      </c>
      <c r="D112" s="263" t="s">
        <v>129</v>
      </c>
      <c r="E112" s="264" t="s">
        <v>114</v>
      </c>
      <c r="F112" s="265">
        <v>3</v>
      </c>
      <c r="G112" s="36"/>
      <c r="H112" s="41"/>
    </row>
    <row r="113" spans="1:8" s="2" customFormat="1" ht="16.9" customHeight="1">
      <c r="A113" s="36"/>
      <c r="B113" s="41"/>
      <c r="C113" s="266" t="s">
        <v>128</v>
      </c>
      <c r="D113" s="266" t="s">
        <v>329</v>
      </c>
      <c r="E113" s="19" t="s">
        <v>19</v>
      </c>
      <c r="F113" s="267">
        <v>3</v>
      </c>
      <c r="G113" s="36"/>
      <c r="H113" s="41"/>
    </row>
    <row r="114" spans="1:8" s="2" customFormat="1" ht="16.9" customHeight="1">
      <c r="A114" s="36"/>
      <c r="B114" s="41"/>
      <c r="C114" s="268" t="s">
        <v>1400</v>
      </c>
      <c r="D114" s="36"/>
      <c r="E114" s="36"/>
      <c r="F114" s="36"/>
      <c r="G114" s="36"/>
      <c r="H114" s="41"/>
    </row>
    <row r="115" spans="1:8" s="2" customFormat="1" ht="16.9" customHeight="1">
      <c r="A115" s="36"/>
      <c r="B115" s="41"/>
      <c r="C115" s="266" t="s">
        <v>324</v>
      </c>
      <c r="D115" s="266" t="s">
        <v>325</v>
      </c>
      <c r="E115" s="19" t="s">
        <v>114</v>
      </c>
      <c r="F115" s="267">
        <v>3</v>
      </c>
      <c r="G115" s="36"/>
      <c r="H115" s="41"/>
    </row>
    <row r="116" spans="1:8" s="2" customFormat="1" ht="16.9" customHeight="1">
      <c r="A116" s="36"/>
      <c r="B116" s="41"/>
      <c r="C116" s="266" t="s">
        <v>355</v>
      </c>
      <c r="D116" s="266" t="s">
        <v>356</v>
      </c>
      <c r="E116" s="19" t="s">
        <v>114</v>
      </c>
      <c r="F116" s="267">
        <v>14</v>
      </c>
      <c r="G116" s="36"/>
      <c r="H116" s="41"/>
    </row>
    <row r="117" spans="1:8" s="2" customFormat="1" ht="16.9" customHeight="1">
      <c r="A117" s="36"/>
      <c r="B117" s="41"/>
      <c r="C117" s="266" t="s">
        <v>814</v>
      </c>
      <c r="D117" s="266" t="s">
        <v>815</v>
      </c>
      <c r="E117" s="19" t="s">
        <v>107</v>
      </c>
      <c r="F117" s="267">
        <v>1.384</v>
      </c>
      <c r="G117" s="36"/>
      <c r="H117" s="41"/>
    </row>
    <row r="118" spans="1:8" s="2" customFormat="1" ht="16.9" customHeight="1">
      <c r="A118" s="36"/>
      <c r="B118" s="41"/>
      <c r="C118" s="262" t="s">
        <v>131</v>
      </c>
      <c r="D118" s="263" t="s">
        <v>132</v>
      </c>
      <c r="E118" s="264" t="s">
        <v>114</v>
      </c>
      <c r="F118" s="265">
        <v>1</v>
      </c>
      <c r="G118" s="36"/>
      <c r="H118" s="41"/>
    </row>
    <row r="119" spans="1:8" s="2" customFormat="1" ht="16.9" customHeight="1">
      <c r="A119" s="36"/>
      <c r="B119" s="41"/>
      <c r="C119" s="266" t="s">
        <v>131</v>
      </c>
      <c r="D119" s="266" t="s">
        <v>305</v>
      </c>
      <c r="E119" s="19" t="s">
        <v>19</v>
      </c>
      <c r="F119" s="267">
        <v>1</v>
      </c>
      <c r="G119" s="36"/>
      <c r="H119" s="41"/>
    </row>
    <row r="120" spans="1:8" s="2" customFormat="1" ht="16.9" customHeight="1">
      <c r="A120" s="36"/>
      <c r="B120" s="41"/>
      <c r="C120" s="268" t="s">
        <v>1400</v>
      </c>
      <c r="D120" s="36"/>
      <c r="E120" s="36"/>
      <c r="F120" s="36"/>
      <c r="G120" s="36"/>
      <c r="H120" s="41"/>
    </row>
    <row r="121" spans="1:8" s="2" customFormat="1" ht="16.9" customHeight="1">
      <c r="A121" s="36"/>
      <c r="B121" s="41"/>
      <c r="C121" s="266" t="s">
        <v>331</v>
      </c>
      <c r="D121" s="266" t="s">
        <v>332</v>
      </c>
      <c r="E121" s="19" t="s">
        <v>114</v>
      </c>
      <c r="F121" s="267">
        <v>1</v>
      </c>
      <c r="G121" s="36"/>
      <c r="H121" s="41"/>
    </row>
    <row r="122" spans="1:8" s="2" customFormat="1" ht="16.9" customHeight="1">
      <c r="A122" s="36"/>
      <c r="B122" s="41"/>
      <c r="C122" s="266" t="s">
        <v>361</v>
      </c>
      <c r="D122" s="266" t="s">
        <v>362</v>
      </c>
      <c r="E122" s="19" t="s">
        <v>114</v>
      </c>
      <c r="F122" s="267">
        <v>1</v>
      </c>
      <c r="G122" s="36"/>
      <c r="H122" s="41"/>
    </row>
    <row r="123" spans="1:8" s="2" customFormat="1" ht="16.9" customHeight="1">
      <c r="A123" s="36"/>
      <c r="B123" s="41"/>
      <c r="C123" s="266" t="s">
        <v>814</v>
      </c>
      <c r="D123" s="266" t="s">
        <v>815</v>
      </c>
      <c r="E123" s="19" t="s">
        <v>107</v>
      </c>
      <c r="F123" s="267">
        <v>1.384</v>
      </c>
      <c r="G123" s="36"/>
      <c r="H123" s="41"/>
    </row>
    <row r="124" spans="1:8" s="2" customFormat="1" ht="16.9" customHeight="1">
      <c r="A124" s="36"/>
      <c r="B124" s="41"/>
      <c r="C124" s="262" t="s">
        <v>133</v>
      </c>
      <c r="D124" s="263" t="s">
        <v>134</v>
      </c>
      <c r="E124" s="264" t="s">
        <v>114</v>
      </c>
      <c r="F124" s="265">
        <v>15</v>
      </c>
      <c r="G124" s="36"/>
      <c r="H124" s="41"/>
    </row>
    <row r="125" spans="1:8" s="2" customFormat="1" ht="16.9" customHeight="1">
      <c r="A125" s="36"/>
      <c r="B125" s="41"/>
      <c r="C125" s="266" t="s">
        <v>133</v>
      </c>
      <c r="D125" s="266" t="s">
        <v>281</v>
      </c>
      <c r="E125" s="19" t="s">
        <v>19</v>
      </c>
      <c r="F125" s="267">
        <v>15</v>
      </c>
      <c r="G125" s="36"/>
      <c r="H125" s="41"/>
    </row>
    <row r="126" spans="1:8" s="2" customFormat="1" ht="16.9" customHeight="1">
      <c r="A126" s="36"/>
      <c r="B126" s="41"/>
      <c r="C126" s="268" t="s">
        <v>1400</v>
      </c>
      <c r="D126" s="36"/>
      <c r="E126" s="36"/>
      <c r="F126" s="36"/>
      <c r="G126" s="36"/>
      <c r="H126" s="41"/>
    </row>
    <row r="127" spans="1:8" s="2" customFormat="1" ht="16.9" customHeight="1">
      <c r="A127" s="36"/>
      <c r="B127" s="41"/>
      <c r="C127" s="266" t="s">
        <v>275</v>
      </c>
      <c r="D127" s="266" t="s">
        <v>276</v>
      </c>
      <c r="E127" s="19" t="s">
        <v>114</v>
      </c>
      <c r="F127" s="267">
        <v>15</v>
      </c>
      <c r="G127" s="36"/>
      <c r="H127" s="41"/>
    </row>
    <row r="128" spans="1:8" s="2" customFormat="1" ht="16.9" customHeight="1">
      <c r="A128" s="36"/>
      <c r="B128" s="41"/>
      <c r="C128" s="266" t="s">
        <v>346</v>
      </c>
      <c r="D128" s="266" t="s">
        <v>347</v>
      </c>
      <c r="E128" s="19" t="s">
        <v>114</v>
      </c>
      <c r="F128" s="267">
        <v>39</v>
      </c>
      <c r="G128" s="36"/>
      <c r="H128" s="41"/>
    </row>
    <row r="129" spans="1:8" s="2" customFormat="1" ht="16.9" customHeight="1">
      <c r="A129" s="36"/>
      <c r="B129" s="41"/>
      <c r="C129" s="266" t="s">
        <v>814</v>
      </c>
      <c r="D129" s="266" t="s">
        <v>815</v>
      </c>
      <c r="E129" s="19" t="s">
        <v>107</v>
      </c>
      <c r="F129" s="267">
        <v>1.384</v>
      </c>
      <c r="G129" s="36"/>
      <c r="H129" s="41"/>
    </row>
    <row r="130" spans="1:8" s="2" customFormat="1" ht="16.9" customHeight="1">
      <c r="A130" s="36"/>
      <c r="B130" s="41"/>
      <c r="C130" s="262" t="s">
        <v>135</v>
      </c>
      <c r="D130" s="263" t="s">
        <v>136</v>
      </c>
      <c r="E130" s="264" t="s">
        <v>114</v>
      </c>
      <c r="F130" s="265">
        <v>4</v>
      </c>
      <c r="G130" s="36"/>
      <c r="H130" s="41"/>
    </row>
    <row r="131" spans="1:8" s="2" customFormat="1" ht="16.9" customHeight="1">
      <c r="A131" s="36"/>
      <c r="B131" s="41"/>
      <c r="C131" s="266" t="s">
        <v>135</v>
      </c>
      <c r="D131" s="266" t="s">
        <v>287</v>
      </c>
      <c r="E131" s="19" t="s">
        <v>19</v>
      </c>
      <c r="F131" s="267">
        <v>4</v>
      </c>
      <c r="G131" s="36"/>
      <c r="H131" s="41"/>
    </row>
    <row r="132" spans="1:8" s="2" customFormat="1" ht="16.9" customHeight="1">
      <c r="A132" s="36"/>
      <c r="B132" s="41"/>
      <c r="C132" s="268" t="s">
        <v>1400</v>
      </c>
      <c r="D132" s="36"/>
      <c r="E132" s="36"/>
      <c r="F132" s="36"/>
      <c r="G132" s="36"/>
      <c r="H132" s="41"/>
    </row>
    <row r="133" spans="1:8" s="2" customFormat="1" ht="16.9" customHeight="1">
      <c r="A133" s="36"/>
      <c r="B133" s="41"/>
      <c r="C133" s="266" t="s">
        <v>282</v>
      </c>
      <c r="D133" s="266" t="s">
        <v>283</v>
      </c>
      <c r="E133" s="19" t="s">
        <v>114</v>
      </c>
      <c r="F133" s="267">
        <v>4</v>
      </c>
      <c r="G133" s="36"/>
      <c r="H133" s="41"/>
    </row>
    <row r="134" spans="1:8" s="2" customFormat="1" ht="16.9" customHeight="1">
      <c r="A134" s="36"/>
      <c r="B134" s="41"/>
      <c r="C134" s="266" t="s">
        <v>346</v>
      </c>
      <c r="D134" s="266" t="s">
        <v>347</v>
      </c>
      <c r="E134" s="19" t="s">
        <v>114</v>
      </c>
      <c r="F134" s="267">
        <v>39</v>
      </c>
      <c r="G134" s="36"/>
      <c r="H134" s="41"/>
    </row>
    <row r="135" spans="1:8" s="2" customFormat="1" ht="16.9" customHeight="1">
      <c r="A135" s="36"/>
      <c r="B135" s="41"/>
      <c r="C135" s="266" t="s">
        <v>355</v>
      </c>
      <c r="D135" s="266" t="s">
        <v>356</v>
      </c>
      <c r="E135" s="19" t="s">
        <v>114</v>
      </c>
      <c r="F135" s="267">
        <v>14</v>
      </c>
      <c r="G135" s="36"/>
      <c r="H135" s="41"/>
    </row>
    <row r="136" spans="1:8" s="2" customFormat="1" ht="16.9" customHeight="1">
      <c r="A136" s="36"/>
      <c r="B136" s="41"/>
      <c r="C136" s="266" t="s">
        <v>814</v>
      </c>
      <c r="D136" s="266" t="s">
        <v>815</v>
      </c>
      <c r="E136" s="19" t="s">
        <v>107</v>
      </c>
      <c r="F136" s="267">
        <v>1.384</v>
      </c>
      <c r="G136" s="36"/>
      <c r="H136" s="41"/>
    </row>
    <row r="137" spans="1:8" s="2" customFormat="1" ht="16.9" customHeight="1">
      <c r="A137" s="36"/>
      <c r="B137" s="41"/>
      <c r="C137" s="262" t="s">
        <v>138</v>
      </c>
      <c r="D137" s="263" t="s">
        <v>139</v>
      </c>
      <c r="E137" s="264" t="s">
        <v>114</v>
      </c>
      <c r="F137" s="265">
        <v>5</v>
      </c>
      <c r="G137" s="36"/>
      <c r="H137" s="41"/>
    </row>
    <row r="138" spans="1:8" s="2" customFormat="1" ht="16.9" customHeight="1">
      <c r="A138" s="36"/>
      <c r="B138" s="41"/>
      <c r="C138" s="266" t="s">
        <v>138</v>
      </c>
      <c r="D138" s="266" t="s">
        <v>912</v>
      </c>
      <c r="E138" s="19" t="s">
        <v>19</v>
      </c>
      <c r="F138" s="267">
        <v>5</v>
      </c>
      <c r="G138" s="36"/>
      <c r="H138" s="41"/>
    </row>
    <row r="139" spans="1:8" s="2" customFormat="1" ht="16.9" customHeight="1">
      <c r="A139" s="36"/>
      <c r="B139" s="41"/>
      <c r="C139" s="268" t="s">
        <v>1400</v>
      </c>
      <c r="D139" s="36"/>
      <c r="E139" s="36"/>
      <c r="F139" s="36"/>
      <c r="G139" s="36"/>
      <c r="H139" s="41"/>
    </row>
    <row r="140" spans="1:8" s="2" customFormat="1" ht="16.9" customHeight="1">
      <c r="A140" s="36"/>
      <c r="B140" s="41"/>
      <c r="C140" s="266" t="s">
        <v>906</v>
      </c>
      <c r="D140" s="266" t="s">
        <v>907</v>
      </c>
      <c r="E140" s="19" t="s">
        <v>114</v>
      </c>
      <c r="F140" s="267">
        <v>5</v>
      </c>
      <c r="G140" s="36"/>
      <c r="H140" s="41"/>
    </row>
    <row r="141" spans="1:8" s="2" customFormat="1" ht="16.9" customHeight="1">
      <c r="A141" s="36"/>
      <c r="B141" s="41"/>
      <c r="C141" s="266" t="s">
        <v>893</v>
      </c>
      <c r="D141" s="266" t="s">
        <v>894</v>
      </c>
      <c r="E141" s="19" t="s">
        <v>114</v>
      </c>
      <c r="F141" s="267">
        <v>5</v>
      </c>
      <c r="G141" s="36"/>
      <c r="H141" s="41"/>
    </row>
    <row r="142" spans="1:8" s="2" customFormat="1" ht="16.9" customHeight="1">
      <c r="A142" s="36"/>
      <c r="B142" s="41"/>
      <c r="C142" s="266" t="s">
        <v>952</v>
      </c>
      <c r="D142" s="266" t="s">
        <v>953</v>
      </c>
      <c r="E142" s="19" t="s">
        <v>114</v>
      </c>
      <c r="F142" s="267">
        <v>6</v>
      </c>
      <c r="G142" s="36"/>
      <c r="H142" s="41"/>
    </row>
    <row r="143" spans="1:8" s="2" customFormat="1" ht="16.9" customHeight="1">
      <c r="A143" s="36"/>
      <c r="B143" s="41"/>
      <c r="C143" s="266" t="s">
        <v>984</v>
      </c>
      <c r="D143" s="266" t="s">
        <v>985</v>
      </c>
      <c r="E143" s="19" t="s">
        <v>103</v>
      </c>
      <c r="F143" s="267">
        <v>5</v>
      </c>
      <c r="G143" s="36"/>
      <c r="H143" s="41"/>
    </row>
    <row r="144" spans="1:8" s="2" customFormat="1" ht="16.9" customHeight="1">
      <c r="A144" s="36"/>
      <c r="B144" s="41"/>
      <c r="C144" s="266" t="s">
        <v>998</v>
      </c>
      <c r="D144" s="266" t="s">
        <v>999</v>
      </c>
      <c r="E144" s="19" t="s">
        <v>114</v>
      </c>
      <c r="F144" s="267">
        <v>5</v>
      </c>
      <c r="G144" s="36"/>
      <c r="H144" s="41"/>
    </row>
    <row r="145" spans="1:8" s="2" customFormat="1" ht="16.9" customHeight="1">
      <c r="A145" s="36"/>
      <c r="B145" s="41"/>
      <c r="C145" s="266" t="s">
        <v>1002</v>
      </c>
      <c r="D145" s="266" t="s">
        <v>1003</v>
      </c>
      <c r="E145" s="19" t="s">
        <v>107</v>
      </c>
      <c r="F145" s="267">
        <v>0.001</v>
      </c>
      <c r="G145" s="36"/>
      <c r="H145" s="41"/>
    </row>
    <row r="146" spans="1:8" s="2" customFormat="1" ht="16.9" customHeight="1">
      <c r="A146" s="36"/>
      <c r="B146" s="41"/>
      <c r="C146" s="266" t="s">
        <v>1030</v>
      </c>
      <c r="D146" s="266" t="s">
        <v>1031</v>
      </c>
      <c r="E146" s="19" t="s">
        <v>92</v>
      </c>
      <c r="F146" s="267">
        <v>27.88</v>
      </c>
      <c r="G146" s="36"/>
      <c r="H146" s="41"/>
    </row>
    <row r="147" spans="1:8" s="2" customFormat="1" ht="16.9" customHeight="1">
      <c r="A147" s="36"/>
      <c r="B147" s="41"/>
      <c r="C147" s="262" t="s">
        <v>140</v>
      </c>
      <c r="D147" s="263" t="s">
        <v>141</v>
      </c>
      <c r="E147" s="264" t="s">
        <v>103</v>
      </c>
      <c r="F147" s="265">
        <v>5</v>
      </c>
      <c r="G147" s="36"/>
      <c r="H147" s="41"/>
    </row>
    <row r="148" spans="1:8" s="2" customFormat="1" ht="16.9" customHeight="1">
      <c r="A148" s="36"/>
      <c r="B148" s="41"/>
      <c r="C148" s="266" t="s">
        <v>140</v>
      </c>
      <c r="D148" s="266" t="s">
        <v>990</v>
      </c>
      <c r="E148" s="19" t="s">
        <v>19</v>
      </c>
      <c r="F148" s="267">
        <v>5</v>
      </c>
      <c r="G148" s="36"/>
      <c r="H148" s="41"/>
    </row>
    <row r="149" spans="1:8" s="2" customFormat="1" ht="16.9" customHeight="1">
      <c r="A149" s="36"/>
      <c r="B149" s="41"/>
      <c r="C149" s="268" t="s">
        <v>1400</v>
      </c>
      <c r="D149" s="36"/>
      <c r="E149" s="36"/>
      <c r="F149" s="36"/>
      <c r="G149" s="36"/>
      <c r="H149" s="41"/>
    </row>
    <row r="150" spans="1:8" s="2" customFormat="1" ht="16.9" customHeight="1">
      <c r="A150" s="36"/>
      <c r="B150" s="41"/>
      <c r="C150" s="266" t="s">
        <v>984</v>
      </c>
      <c r="D150" s="266" t="s">
        <v>985</v>
      </c>
      <c r="E150" s="19" t="s">
        <v>103</v>
      </c>
      <c r="F150" s="267">
        <v>5</v>
      </c>
      <c r="G150" s="36"/>
      <c r="H150" s="41"/>
    </row>
    <row r="151" spans="1:8" s="2" customFormat="1" ht="16.9" customHeight="1">
      <c r="A151" s="36"/>
      <c r="B151" s="41"/>
      <c r="C151" s="266" t="s">
        <v>992</v>
      </c>
      <c r="D151" s="266" t="s">
        <v>993</v>
      </c>
      <c r="E151" s="19" t="s">
        <v>92</v>
      </c>
      <c r="F151" s="267">
        <v>0.75</v>
      </c>
      <c r="G151" s="36"/>
      <c r="H151" s="41"/>
    </row>
    <row r="152" spans="1:8" s="2" customFormat="1" ht="16.9" customHeight="1">
      <c r="A152" s="36"/>
      <c r="B152" s="41"/>
      <c r="C152" s="262" t="s">
        <v>142</v>
      </c>
      <c r="D152" s="263" t="s">
        <v>143</v>
      </c>
      <c r="E152" s="264" t="s">
        <v>92</v>
      </c>
      <c r="F152" s="265">
        <v>174.195</v>
      </c>
      <c r="G152" s="36"/>
      <c r="H152" s="41"/>
    </row>
    <row r="153" spans="1:8" s="2" customFormat="1" ht="16.9" customHeight="1">
      <c r="A153" s="36"/>
      <c r="B153" s="41"/>
      <c r="C153" s="266" t="s">
        <v>19</v>
      </c>
      <c r="D153" s="266" t="s">
        <v>458</v>
      </c>
      <c r="E153" s="19" t="s">
        <v>19</v>
      </c>
      <c r="F153" s="267">
        <v>0</v>
      </c>
      <c r="G153" s="36"/>
      <c r="H153" s="41"/>
    </row>
    <row r="154" spans="1:8" s="2" customFormat="1" ht="16.9" customHeight="1">
      <c r="A154" s="36"/>
      <c r="B154" s="41"/>
      <c r="C154" s="266" t="s">
        <v>19</v>
      </c>
      <c r="D154" s="266" t="s">
        <v>734</v>
      </c>
      <c r="E154" s="19" t="s">
        <v>19</v>
      </c>
      <c r="F154" s="267">
        <v>163.075</v>
      </c>
      <c r="G154" s="36"/>
      <c r="H154" s="41"/>
    </row>
    <row r="155" spans="1:8" s="2" customFormat="1" ht="16.9" customHeight="1">
      <c r="A155" s="36"/>
      <c r="B155" s="41"/>
      <c r="C155" s="266" t="s">
        <v>19</v>
      </c>
      <c r="D155" s="266" t="s">
        <v>735</v>
      </c>
      <c r="E155" s="19" t="s">
        <v>19</v>
      </c>
      <c r="F155" s="267">
        <v>4</v>
      </c>
      <c r="G155" s="36"/>
      <c r="H155" s="41"/>
    </row>
    <row r="156" spans="1:8" s="2" customFormat="1" ht="16.9" customHeight="1">
      <c r="A156" s="36"/>
      <c r="B156" s="41"/>
      <c r="C156" s="266" t="s">
        <v>19</v>
      </c>
      <c r="D156" s="266" t="s">
        <v>736</v>
      </c>
      <c r="E156" s="19" t="s">
        <v>19</v>
      </c>
      <c r="F156" s="267">
        <v>1.8</v>
      </c>
      <c r="G156" s="36"/>
      <c r="H156" s="41"/>
    </row>
    <row r="157" spans="1:8" s="2" customFormat="1" ht="16.9" customHeight="1">
      <c r="A157" s="36"/>
      <c r="B157" s="41"/>
      <c r="C157" s="266" t="s">
        <v>19</v>
      </c>
      <c r="D157" s="266" t="s">
        <v>737</v>
      </c>
      <c r="E157" s="19" t="s">
        <v>19</v>
      </c>
      <c r="F157" s="267">
        <v>0.5</v>
      </c>
      <c r="G157" s="36"/>
      <c r="H157" s="41"/>
    </row>
    <row r="158" spans="1:8" s="2" customFormat="1" ht="16.9" customHeight="1">
      <c r="A158" s="36"/>
      <c r="B158" s="41"/>
      <c r="C158" s="266" t="s">
        <v>19</v>
      </c>
      <c r="D158" s="266" t="s">
        <v>738</v>
      </c>
      <c r="E158" s="19" t="s">
        <v>19</v>
      </c>
      <c r="F158" s="267">
        <v>0.5</v>
      </c>
      <c r="G158" s="36"/>
      <c r="H158" s="41"/>
    </row>
    <row r="159" spans="1:8" s="2" customFormat="1" ht="16.9" customHeight="1">
      <c r="A159" s="36"/>
      <c r="B159" s="41"/>
      <c r="C159" s="266" t="s">
        <v>19</v>
      </c>
      <c r="D159" s="266" t="s">
        <v>739</v>
      </c>
      <c r="E159" s="19" t="s">
        <v>19</v>
      </c>
      <c r="F159" s="267">
        <v>2.5</v>
      </c>
      <c r="G159" s="36"/>
      <c r="H159" s="41"/>
    </row>
    <row r="160" spans="1:8" s="2" customFormat="1" ht="16.9" customHeight="1">
      <c r="A160" s="36"/>
      <c r="B160" s="41"/>
      <c r="C160" s="266" t="s">
        <v>19</v>
      </c>
      <c r="D160" s="266" t="s">
        <v>740</v>
      </c>
      <c r="E160" s="19" t="s">
        <v>19</v>
      </c>
      <c r="F160" s="267">
        <v>1.82</v>
      </c>
      <c r="G160" s="36"/>
      <c r="H160" s="41"/>
    </row>
    <row r="161" spans="1:8" s="2" customFormat="1" ht="16.9" customHeight="1">
      <c r="A161" s="36"/>
      <c r="B161" s="41"/>
      <c r="C161" s="266" t="s">
        <v>142</v>
      </c>
      <c r="D161" s="266" t="s">
        <v>353</v>
      </c>
      <c r="E161" s="19" t="s">
        <v>19</v>
      </c>
      <c r="F161" s="267">
        <v>174.195</v>
      </c>
      <c r="G161" s="36"/>
      <c r="H161" s="41"/>
    </row>
    <row r="162" spans="1:8" s="2" customFormat="1" ht="16.9" customHeight="1">
      <c r="A162" s="36"/>
      <c r="B162" s="41"/>
      <c r="C162" s="268" t="s">
        <v>1400</v>
      </c>
      <c r="D162" s="36"/>
      <c r="E162" s="36"/>
      <c r="F162" s="36"/>
      <c r="G162" s="36"/>
      <c r="H162" s="41"/>
    </row>
    <row r="163" spans="1:8" s="2" customFormat="1" ht="16.9" customHeight="1">
      <c r="A163" s="36"/>
      <c r="B163" s="41"/>
      <c r="C163" s="266" t="s">
        <v>727</v>
      </c>
      <c r="D163" s="266" t="s">
        <v>728</v>
      </c>
      <c r="E163" s="19" t="s">
        <v>92</v>
      </c>
      <c r="F163" s="267">
        <v>174.195</v>
      </c>
      <c r="G163" s="36"/>
      <c r="H163" s="41"/>
    </row>
    <row r="164" spans="1:8" s="2" customFormat="1" ht="16.9" customHeight="1">
      <c r="A164" s="36"/>
      <c r="B164" s="41"/>
      <c r="C164" s="266" t="s">
        <v>691</v>
      </c>
      <c r="D164" s="266" t="s">
        <v>692</v>
      </c>
      <c r="E164" s="19" t="s">
        <v>92</v>
      </c>
      <c r="F164" s="267">
        <v>740.495</v>
      </c>
      <c r="G164" s="36"/>
      <c r="H164" s="41"/>
    </row>
    <row r="165" spans="1:8" s="2" customFormat="1" ht="16.9" customHeight="1">
      <c r="A165" s="36"/>
      <c r="B165" s="41"/>
      <c r="C165" s="266" t="s">
        <v>702</v>
      </c>
      <c r="D165" s="266" t="s">
        <v>703</v>
      </c>
      <c r="E165" s="19" t="s">
        <v>92</v>
      </c>
      <c r="F165" s="267">
        <v>569.548</v>
      </c>
      <c r="G165" s="36"/>
      <c r="H165" s="41"/>
    </row>
    <row r="166" spans="1:8" s="2" customFormat="1" ht="16.9" customHeight="1">
      <c r="A166" s="36"/>
      <c r="B166" s="41"/>
      <c r="C166" s="266" t="s">
        <v>716</v>
      </c>
      <c r="D166" s="266" t="s">
        <v>717</v>
      </c>
      <c r="E166" s="19" t="s">
        <v>92</v>
      </c>
      <c r="F166" s="267">
        <v>370.248</v>
      </c>
      <c r="G166" s="36"/>
      <c r="H166" s="41"/>
    </row>
    <row r="167" spans="1:8" s="2" customFormat="1" ht="16.9" customHeight="1">
      <c r="A167" s="36"/>
      <c r="B167" s="41"/>
      <c r="C167" s="266" t="s">
        <v>779</v>
      </c>
      <c r="D167" s="266" t="s">
        <v>780</v>
      </c>
      <c r="E167" s="19" t="s">
        <v>92</v>
      </c>
      <c r="F167" s="267">
        <v>370.248</v>
      </c>
      <c r="G167" s="36"/>
      <c r="H167" s="41"/>
    </row>
    <row r="168" spans="1:8" s="2" customFormat="1" ht="16.9" customHeight="1">
      <c r="A168" s="36"/>
      <c r="B168" s="41"/>
      <c r="C168" s="262" t="s">
        <v>145</v>
      </c>
      <c r="D168" s="263" t="s">
        <v>146</v>
      </c>
      <c r="E168" s="264" t="s">
        <v>92</v>
      </c>
      <c r="F168" s="265">
        <v>12.6</v>
      </c>
      <c r="G168" s="36"/>
      <c r="H168" s="41"/>
    </row>
    <row r="169" spans="1:8" s="2" customFormat="1" ht="16.9" customHeight="1">
      <c r="A169" s="36"/>
      <c r="B169" s="41"/>
      <c r="C169" s="266" t="s">
        <v>19</v>
      </c>
      <c r="D169" s="266" t="s">
        <v>842</v>
      </c>
      <c r="E169" s="19" t="s">
        <v>19</v>
      </c>
      <c r="F169" s="267">
        <v>94.117</v>
      </c>
      <c r="G169" s="36"/>
      <c r="H169" s="41"/>
    </row>
    <row r="170" spans="1:8" s="2" customFormat="1" ht="16.9" customHeight="1">
      <c r="A170" s="36"/>
      <c r="B170" s="41"/>
      <c r="C170" s="266" t="s">
        <v>19</v>
      </c>
      <c r="D170" s="266" t="s">
        <v>843</v>
      </c>
      <c r="E170" s="19" t="s">
        <v>19</v>
      </c>
      <c r="F170" s="267">
        <v>40.336</v>
      </c>
      <c r="G170" s="36"/>
      <c r="H170" s="41"/>
    </row>
    <row r="171" spans="1:8" s="2" customFormat="1" ht="16.9" customHeight="1">
      <c r="A171" s="36"/>
      <c r="B171" s="41"/>
      <c r="C171" s="266" t="s">
        <v>19</v>
      </c>
      <c r="D171" s="266" t="s">
        <v>844</v>
      </c>
      <c r="E171" s="19" t="s">
        <v>19</v>
      </c>
      <c r="F171" s="267">
        <v>3.9</v>
      </c>
      <c r="G171" s="36"/>
      <c r="H171" s="41"/>
    </row>
    <row r="172" spans="1:8" s="2" customFormat="1" ht="16.9" customHeight="1">
      <c r="A172" s="36"/>
      <c r="B172" s="41"/>
      <c r="C172" s="266" t="s">
        <v>19</v>
      </c>
      <c r="D172" s="266" t="s">
        <v>845</v>
      </c>
      <c r="E172" s="19" t="s">
        <v>19</v>
      </c>
      <c r="F172" s="267">
        <v>-110.153</v>
      </c>
      <c r="G172" s="36"/>
      <c r="H172" s="41"/>
    </row>
    <row r="173" spans="1:8" s="2" customFormat="1" ht="16.9" customHeight="1">
      <c r="A173" s="36"/>
      <c r="B173" s="41"/>
      <c r="C173" s="266" t="s">
        <v>19</v>
      </c>
      <c r="D173" s="266" t="s">
        <v>846</v>
      </c>
      <c r="E173" s="19" t="s">
        <v>19</v>
      </c>
      <c r="F173" s="267">
        <v>-15.6</v>
      </c>
      <c r="G173" s="36"/>
      <c r="H173" s="41"/>
    </row>
    <row r="174" spans="1:8" s="2" customFormat="1" ht="16.9" customHeight="1">
      <c r="A174" s="36"/>
      <c r="B174" s="41"/>
      <c r="C174" s="266" t="s">
        <v>145</v>
      </c>
      <c r="D174" s="266" t="s">
        <v>353</v>
      </c>
      <c r="E174" s="19" t="s">
        <v>19</v>
      </c>
      <c r="F174" s="267">
        <v>12.6</v>
      </c>
      <c r="G174" s="36"/>
      <c r="H174" s="41"/>
    </row>
    <row r="175" spans="1:8" s="2" customFormat="1" ht="16.9" customHeight="1">
      <c r="A175" s="36"/>
      <c r="B175" s="41"/>
      <c r="C175" s="268" t="s">
        <v>1400</v>
      </c>
      <c r="D175" s="36"/>
      <c r="E175" s="36"/>
      <c r="F175" s="36"/>
      <c r="G175" s="36"/>
      <c r="H175" s="41"/>
    </row>
    <row r="176" spans="1:8" s="2" customFormat="1" ht="16.9" customHeight="1">
      <c r="A176" s="36"/>
      <c r="B176" s="41"/>
      <c r="C176" s="266" t="s">
        <v>838</v>
      </c>
      <c r="D176" s="266" t="s">
        <v>839</v>
      </c>
      <c r="E176" s="19" t="s">
        <v>107</v>
      </c>
      <c r="F176" s="267">
        <v>20.16</v>
      </c>
      <c r="G176" s="36"/>
      <c r="H176" s="41"/>
    </row>
    <row r="177" spans="1:8" s="2" customFormat="1" ht="16.9" customHeight="1">
      <c r="A177" s="36"/>
      <c r="B177" s="41"/>
      <c r="C177" s="262" t="s">
        <v>148</v>
      </c>
      <c r="D177" s="263" t="s">
        <v>149</v>
      </c>
      <c r="E177" s="264" t="s">
        <v>114</v>
      </c>
      <c r="F177" s="265">
        <v>1</v>
      </c>
      <c r="G177" s="36"/>
      <c r="H177" s="41"/>
    </row>
    <row r="178" spans="1:8" s="2" customFormat="1" ht="16.9" customHeight="1">
      <c r="A178" s="36"/>
      <c r="B178" s="41"/>
      <c r="C178" s="266" t="s">
        <v>148</v>
      </c>
      <c r="D178" s="266" t="s">
        <v>1203</v>
      </c>
      <c r="E178" s="19" t="s">
        <v>19</v>
      </c>
      <c r="F178" s="267">
        <v>1</v>
      </c>
      <c r="G178" s="36"/>
      <c r="H178" s="41"/>
    </row>
    <row r="179" spans="1:8" s="2" customFormat="1" ht="16.9" customHeight="1">
      <c r="A179" s="36"/>
      <c r="B179" s="41"/>
      <c r="C179" s="268" t="s">
        <v>1400</v>
      </c>
      <c r="D179" s="36"/>
      <c r="E179" s="36"/>
      <c r="F179" s="36"/>
      <c r="G179" s="36"/>
      <c r="H179" s="41"/>
    </row>
    <row r="180" spans="1:8" s="2" customFormat="1" ht="16.9" customHeight="1">
      <c r="A180" s="36"/>
      <c r="B180" s="41"/>
      <c r="C180" s="266" t="s">
        <v>1198</v>
      </c>
      <c r="D180" s="266" t="s">
        <v>1199</v>
      </c>
      <c r="E180" s="19" t="s">
        <v>114</v>
      </c>
      <c r="F180" s="267">
        <v>1</v>
      </c>
      <c r="G180" s="36"/>
      <c r="H180" s="41"/>
    </row>
    <row r="181" spans="1:8" s="2" customFormat="1" ht="16.9" customHeight="1">
      <c r="A181" s="36"/>
      <c r="B181" s="41"/>
      <c r="C181" s="266" t="s">
        <v>1274</v>
      </c>
      <c r="D181" s="266" t="s">
        <v>1275</v>
      </c>
      <c r="E181" s="19" t="s">
        <v>107</v>
      </c>
      <c r="F181" s="267">
        <v>225.601</v>
      </c>
      <c r="G181" s="36"/>
      <c r="H181" s="41"/>
    </row>
    <row r="182" spans="1:8" s="2" customFormat="1" ht="16.9" customHeight="1">
      <c r="A182" s="36"/>
      <c r="B182" s="41"/>
      <c r="C182" s="266" t="s">
        <v>1287</v>
      </c>
      <c r="D182" s="266" t="s">
        <v>1288</v>
      </c>
      <c r="E182" s="19" t="s">
        <v>107</v>
      </c>
      <c r="F182" s="267">
        <v>4286.426</v>
      </c>
      <c r="G182" s="36"/>
      <c r="H182" s="41"/>
    </row>
    <row r="183" spans="1:8" s="2" customFormat="1" ht="16.9" customHeight="1">
      <c r="A183" s="36"/>
      <c r="B183" s="41"/>
      <c r="C183" s="266" t="s">
        <v>1304</v>
      </c>
      <c r="D183" s="266" t="s">
        <v>1305</v>
      </c>
      <c r="E183" s="19" t="s">
        <v>107</v>
      </c>
      <c r="F183" s="267">
        <v>140.133</v>
      </c>
      <c r="G183" s="36"/>
      <c r="H183" s="41"/>
    </row>
    <row r="184" spans="1:8" s="2" customFormat="1" ht="16.9" customHeight="1">
      <c r="A184" s="36"/>
      <c r="B184" s="41"/>
      <c r="C184" s="262" t="s">
        <v>150</v>
      </c>
      <c r="D184" s="263" t="s">
        <v>151</v>
      </c>
      <c r="E184" s="264" t="s">
        <v>152</v>
      </c>
      <c r="F184" s="265">
        <v>21</v>
      </c>
      <c r="G184" s="36"/>
      <c r="H184" s="41"/>
    </row>
    <row r="185" spans="1:8" s="2" customFormat="1" ht="16.9" customHeight="1">
      <c r="A185" s="36"/>
      <c r="B185" s="41"/>
      <c r="C185" s="266" t="s">
        <v>19</v>
      </c>
      <c r="D185" s="266" t="s">
        <v>1196</v>
      </c>
      <c r="E185" s="19" t="s">
        <v>19</v>
      </c>
      <c r="F185" s="267">
        <v>21</v>
      </c>
      <c r="G185" s="36"/>
      <c r="H185" s="41"/>
    </row>
    <row r="186" spans="1:8" s="2" customFormat="1" ht="16.9" customHeight="1">
      <c r="A186" s="36"/>
      <c r="B186" s="41"/>
      <c r="C186" s="266" t="s">
        <v>150</v>
      </c>
      <c r="D186" s="266" t="s">
        <v>353</v>
      </c>
      <c r="E186" s="19" t="s">
        <v>19</v>
      </c>
      <c r="F186" s="267">
        <v>21</v>
      </c>
      <c r="G186" s="36"/>
      <c r="H186" s="41"/>
    </row>
    <row r="187" spans="1:8" s="2" customFormat="1" ht="16.9" customHeight="1">
      <c r="A187" s="36"/>
      <c r="B187" s="41"/>
      <c r="C187" s="268" t="s">
        <v>1400</v>
      </c>
      <c r="D187" s="36"/>
      <c r="E187" s="36"/>
      <c r="F187" s="36"/>
      <c r="G187" s="36"/>
      <c r="H187" s="41"/>
    </row>
    <row r="188" spans="1:8" s="2" customFormat="1" ht="16.9" customHeight="1">
      <c r="A188" s="36"/>
      <c r="B188" s="41"/>
      <c r="C188" s="266" t="s">
        <v>1190</v>
      </c>
      <c r="D188" s="266" t="s">
        <v>1191</v>
      </c>
      <c r="E188" s="19" t="s">
        <v>152</v>
      </c>
      <c r="F188" s="267">
        <v>21</v>
      </c>
      <c r="G188" s="36"/>
      <c r="H188" s="41"/>
    </row>
    <row r="189" spans="1:8" s="2" customFormat="1" ht="16.9" customHeight="1">
      <c r="A189" s="36"/>
      <c r="B189" s="41"/>
      <c r="C189" s="266" t="s">
        <v>1274</v>
      </c>
      <c r="D189" s="266" t="s">
        <v>1275</v>
      </c>
      <c r="E189" s="19" t="s">
        <v>107</v>
      </c>
      <c r="F189" s="267">
        <v>225.601</v>
      </c>
      <c r="G189" s="36"/>
      <c r="H189" s="41"/>
    </row>
    <row r="190" spans="1:8" s="2" customFormat="1" ht="16.9" customHeight="1">
      <c r="A190" s="36"/>
      <c r="B190" s="41"/>
      <c r="C190" s="266" t="s">
        <v>1287</v>
      </c>
      <c r="D190" s="266" t="s">
        <v>1288</v>
      </c>
      <c r="E190" s="19" t="s">
        <v>107</v>
      </c>
      <c r="F190" s="267">
        <v>4286.426</v>
      </c>
      <c r="G190" s="36"/>
      <c r="H190" s="41"/>
    </row>
    <row r="191" spans="1:8" s="2" customFormat="1" ht="16.9" customHeight="1">
      <c r="A191" s="36"/>
      <c r="B191" s="41"/>
      <c r="C191" s="266" t="s">
        <v>1304</v>
      </c>
      <c r="D191" s="266" t="s">
        <v>1305</v>
      </c>
      <c r="E191" s="19" t="s">
        <v>107</v>
      </c>
      <c r="F191" s="267">
        <v>140.133</v>
      </c>
      <c r="G191" s="36"/>
      <c r="H191" s="41"/>
    </row>
    <row r="192" spans="1:8" s="2" customFormat="1" ht="16.9" customHeight="1">
      <c r="A192" s="36"/>
      <c r="B192" s="41"/>
      <c r="C192" s="262" t="s">
        <v>153</v>
      </c>
      <c r="D192" s="263" t="s">
        <v>154</v>
      </c>
      <c r="E192" s="264" t="s">
        <v>114</v>
      </c>
      <c r="F192" s="265">
        <v>1</v>
      </c>
      <c r="G192" s="36"/>
      <c r="H192" s="41"/>
    </row>
    <row r="193" spans="1:8" s="2" customFormat="1" ht="16.9" customHeight="1">
      <c r="A193" s="36"/>
      <c r="B193" s="41"/>
      <c r="C193" s="266" t="s">
        <v>153</v>
      </c>
      <c r="D193" s="266" t="s">
        <v>1210</v>
      </c>
      <c r="E193" s="19" t="s">
        <v>19</v>
      </c>
      <c r="F193" s="267">
        <v>1</v>
      </c>
      <c r="G193" s="36"/>
      <c r="H193" s="41"/>
    </row>
    <row r="194" spans="1:8" s="2" customFormat="1" ht="16.9" customHeight="1">
      <c r="A194" s="36"/>
      <c r="B194" s="41"/>
      <c r="C194" s="268" t="s">
        <v>1400</v>
      </c>
      <c r="D194" s="36"/>
      <c r="E194" s="36"/>
      <c r="F194" s="36"/>
      <c r="G194" s="36"/>
      <c r="H194" s="41"/>
    </row>
    <row r="195" spans="1:8" s="2" customFormat="1" ht="16.9" customHeight="1">
      <c r="A195" s="36"/>
      <c r="B195" s="41"/>
      <c r="C195" s="266" t="s">
        <v>1205</v>
      </c>
      <c r="D195" s="266" t="s">
        <v>1206</v>
      </c>
      <c r="E195" s="19" t="s">
        <v>114</v>
      </c>
      <c r="F195" s="267">
        <v>1</v>
      </c>
      <c r="G195" s="36"/>
      <c r="H195" s="41"/>
    </row>
    <row r="196" spans="1:8" s="2" customFormat="1" ht="16.9" customHeight="1">
      <c r="A196" s="36"/>
      <c r="B196" s="41"/>
      <c r="C196" s="266" t="s">
        <v>1274</v>
      </c>
      <c r="D196" s="266" t="s">
        <v>1275</v>
      </c>
      <c r="E196" s="19" t="s">
        <v>107</v>
      </c>
      <c r="F196" s="267">
        <v>225.601</v>
      </c>
      <c r="G196" s="36"/>
      <c r="H196" s="41"/>
    </row>
    <row r="197" spans="1:8" s="2" customFormat="1" ht="16.9" customHeight="1">
      <c r="A197" s="36"/>
      <c r="B197" s="41"/>
      <c r="C197" s="266" t="s">
        <v>1287</v>
      </c>
      <c r="D197" s="266" t="s">
        <v>1288</v>
      </c>
      <c r="E197" s="19" t="s">
        <v>107</v>
      </c>
      <c r="F197" s="267">
        <v>4286.426</v>
      </c>
      <c r="G197" s="36"/>
      <c r="H197" s="41"/>
    </row>
    <row r="198" spans="1:8" s="2" customFormat="1" ht="16.9" customHeight="1">
      <c r="A198" s="36"/>
      <c r="B198" s="41"/>
      <c r="C198" s="266" t="s">
        <v>1304</v>
      </c>
      <c r="D198" s="266" t="s">
        <v>1305</v>
      </c>
      <c r="E198" s="19" t="s">
        <v>107</v>
      </c>
      <c r="F198" s="267">
        <v>140.133</v>
      </c>
      <c r="G198" s="36"/>
      <c r="H198" s="41"/>
    </row>
    <row r="199" spans="1:8" s="2" customFormat="1" ht="16.9" customHeight="1">
      <c r="A199" s="36"/>
      <c r="B199" s="41"/>
      <c r="C199" s="262" t="s">
        <v>155</v>
      </c>
      <c r="D199" s="263" t="s">
        <v>156</v>
      </c>
      <c r="E199" s="264" t="s">
        <v>103</v>
      </c>
      <c r="F199" s="265">
        <v>105</v>
      </c>
      <c r="G199" s="36"/>
      <c r="H199" s="41"/>
    </row>
    <row r="200" spans="1:8" s="2" customFormat="1" ht="16.9" customHeight="1">
      <c r="A200" s="36"/>
      <c r="B200" s="41"/>
      <c r="C200" s="266" t="s">
        <v>19</v>
      </c>
      <c r="D200" s="266" t="s">
        <v>273</v>
      </c>
      <c r="E200" s="19" t="s">
        <v>19</v>
      </c>
      <c r="F200" s="267">
        <v>0</v>
      </c>
      <c r="G200" s="36"/>
      <c r="H200" s="41"/>
    </row>
    <row r="201" spans="1:8" s="2" customFormat="1" ht="16.9" customHeight="1">
      <c r="A201" s="36"/>
      <c r="B201" s="41"/>
      <c r="C201" s="266" t="s">
        <v>155</v>
      </c>
      <c r="D201" s="266" t="s">
        <v>274</v>
      </c>
      <c r="E201" s="19" t="s">
        <v>19</v>
      </c>
      <c r="F201" s="267">
        <v>105</v>
      </c>
      <c r="G201" s="36"/>
      <c r="H201" s="41"/>
    </row>
    <row r="202" spans="1:8" s="2" customFormat="1" ht="16.9" customHeight="1">
      <c r="A202" s="36"/>
      <c r="B202" s="41"/>
      <c r="C202" s="268" t="s">
        <v>1400</v>
      </c>
      <c r="D202" s="36"/>
      <c r="E202" s="36"/>
      <c r="F202" s="36"/>
      <c r="G202" s="36"/>
      <c r="H202" s="41"/>
    </row>
    <row r="203" spans="1:8" s="2" customFormat="1" ht="16.9" customHeight="1">
      <c r="A203" s="36"/>
      <c r="B203" s="41"/>
      <c r="C203" s="266" t="s">
        <v>262</v>
      </c>
      <c r="D203" s="266" t="s">
        <v>263</v>
      </c>
      <c r="E203" s="19" t="s">
        <v>103</v>
      </c>
      <c r="F203" s="267">
        <v>105</v>
      </c>
      <c r="G203" s="36"/>
      <c r="H203" s="41"/>
    </row>
    <row r="204" spans="1:8" s="2" customFormat="1" ht="16.9" customHeight="1">
      <c r="A204" s="36"/>
      <c r="B204" s="41"/>
      <c r="C204" s="266" t="s">
        <v>371</v>
      </c>
      <c r="D204" s="266" t="s">
        <v>372</v>
      </c>
      <c r="E204" s="19" t="s">
        <v>103</v>
      </c>
      <c r="F204" s="267">
        <v>1.05</v>
      </c>
      <c r="G204" s="36"/>
      <c r="H204" s="41"/>
    </row>
    <row r="205" spans="1:8" s="2" customFormat="1" ht="16.9" customHeight="1">
      <c r="A205" s="36"/>
      <c r="B205" s="41"/>
      <c r="C205" s="266" t="s">
        <v>814</v>
      </c>
      <c r="D205" s="266" t="s">
        <v>815</v>
      </c>
      <c r="E205" s="19" t="s">
        <v>107</v>
      </c>
      <c r="F205" s="267">
        <v>1.384</v>
      </c>
      <c r="G205" s="36"/>
      <c r="H205" s="41"/>
    </row>
    <row r="206" spans="1:8" s="2" customFormat="1" ht="16.9" customHeight="1">
      <c r="A206" s="36"/>
      <c r="B206" s="41"/>
      <c r="C206" s="262" t="s">
        <v>158</v>
      </c>
      <c r="D206" s="263" t="s">
        <v>159</v>
      </c>
      <c r="E206" s="264" t="s">
        <v>114</v>
      </c>
      <c r="F206" s="265">
        <v>1</v>
      </c>
      <c r="G206" s="36"/>
      <c r="H206" s="41"/>
    </row>
    <row r="207" spans="1:8" s="2" customFormat="1" ht="16.9" customHeight="1">
      <c r="A207" s="36"/>
      <c r="B207" s="41"/>
      <c r="C207" s="266" t="s">
        <v>158</v>
      </c>
      <c r="D207" s="266" t="s">
        <v>417</v>
      </c>
      <c r="E207" s="19" t="s">
        <v>19</v>
      </c>
      <c r="F207" s="267">
        <v>1</v>
      </c>
      <c r="G207" s="36"/>
      <c r="H207" s="41"/>
    </row>
    <row r="208" spans="1:8" s="2" customFormat="1" ht="16.9" customHeight="1">
      <c r="A208" s="36"/>
      <c r="B208" s="41"/>
      <c r="C208" s="268" t="s">
        <v>1400</v>
      </c>
      <c r="D208" s="36"/>
      <c r="E208" s="36"/>
      <c r="F208" s="36"/>
      <c r="G208" s="36"/>
      <c r="H208" s="41"/>
    </row>
    <row r="209" spans="1:8" s="2" customFormat="1" ht="16.9" customHeight="1">
      <c r="A209" s="36"/>
      <c r="B209" s="41"/>
      <c r="C209" s="266" t="s">
        <v>425</v>
      </c>
      <c r="D209" s="266" t="s">
        <v>426</v>
      </c>
      <c r="E209" s="19" t="s">
        <v>114</v>
      </c>
      <c r="F209" s="267">
        <v>1</v>
      </c>
      <c r="G209" s="36"/>
      <c r="H209" s="41"/>
    </row>
    <row r="210" spans="1:8" s="2" customFormat="1" ht="16.9" customHeight="1">
      <c r="A210" s="36"/>
      <c r="B210" s="41"/>
      <c r="C210" s="266" t="s">
        <v>647</v>
      </c>
      <c r="D210" s="266" t="s">
        <v>648</v>
      </c>
      <c r="E210" s="19" t="s">
        <v>114</v>
      </c>
      <c r="F210" s="267">
        <v>1</v>
      </c>
      <c r="G210" s="36"/>
      <c r="H210" s="41"/>
    </row>
    <row r="211" spans="1:8" s="2" customFormat="1" ht="16.9" customHeight="1">
      <c r="A211" s="36"/>
      <c r="B211" s="41"/>
      <c r="C211" s="262" t="s">
        <v>160</v>
      </c>
      <c r="D211" s="263" t="s">
        <v>161</v>
      </c>
      <c r="E211" s="264" t="s">
        <v>114</v>
      </c>
      <c r="F211" s="265">
        <v>45</v>
      </c>
      <c r="G211" s="36"/>
      <c r="H211" s="41"/>
    </row>
    <row r="212" spans="1:8" s="2" customFormat="1" ht="16.9" customHeight="1">
      <c r="A212" s="36"/>
      <c r="B212" s="41"/>
      <c r="C212" s="266" t="s">
        <v>160</v>
      </c>
      <c r="D212" s="266" t="s">
        <v>384</v>
      </c>
      <c r="E212" s="19" t="s">
        <v>19</v>
      </c>
      <c r="F212" s="267">
        <v>45</v>
      </c>
      <c r="G212" s="36"/>
      <c r="H212" s="41"/>
    </row>
    <row r="213" spans="1:8" s="2" customFormat="1" ht="16.9" customHeight="1">
      <c r="A213" s="36"/>
      <c r="B213" s="41"/>
      <c r="C213" s="268" t="s">
        <v>1400</v>
      </c>
      <c r="D213" s="36"/>
      <c r="E213" s="36"/>
      <c r="F213" s="36"/>
      <c r="G213" s="36"/>
      <c r="H213" s="41"/>
    </row>
    <row r="214" spans="1:8" s="2" customFormat="1" ht="16.9" customHeight="1">
      <c r="A214" s="36"/>
      <c r="B214" s="41"/>
      <c r="C214" s="266" t="s">
        <v>378</v>
      </c>
      <c r="D214" s="266" t="s">
        <v>379</v>
      </c>
      <c r="E214" s="19" t="s">
        <v>114</v>
      </c>
      <c r="F214" s="267">
        <v>45</v>
      </c>
      <c r="G214" s="36"/>
      <c r="H214" s="41"/>
    </row>
    <row r="215" spans="1:8" s="2" customFormat="1" ht="16.9" customHeight="1">
      <c r="A215" s="36"/>
      <c r="B215" s="41"/>
      <c r="C215" s="266" t="s">
        <v>622</v>
      </c>
      <c r="D215" s="266" t="s">
        <v>623</v>
      </c>
      <c r="E215" s="19" t="s">
        <v>114</v>
      </c>
      <c r="F215" s="267">
        <v>57</v>
      </c>
      <c r="G215" s="36"/>
      <c r="H215" s="41"/>
    </row>
    <row r="216" spans="1:8" s="2" customFormat="1" ht="16.9" customHeight="1">
      <c r="A216" s="36"/>
      <c r="B216" s="41"/>
      <c r="C216" s="262" t="s">
        <v>163</v>
      </c>
      <c r="D216" s="263" t="s">
        <v>164</v>
      </c>
      <c r="E216" s="264" t="s">
        <v>114</v>
      </c>
      <c r="F216" s="265">
        <v>12</v>
      </c>
      <c r="G216" s="36"/>
      <c r="H216" s="41"/>
    </row>
    <row r="217" spans="1:8" s="2" customFormat="1" ht="16.9" customHeight="1">
      <c r="A217" s="36"/>
      <c r="B217" s="41"/>
      <c r="C217" s="266" t="s">
        <v>163</v>
      </c>
      <c r="D217" s="266" t="s">
        <v>391</v>
      </c>
      <c r="E217" s="19" t="s">
        <v>19</v>
      </c>
      <c r="F217" s="267">
        <v>12</v>
      </c>
      <c r="G217" s="36"/>
      <c r="H217" s="41"/>
    </row>
    <row r="218" spans="1:8" s="2" customFormat="1" ht="16.9" customHeight="1">
      <c r="A218" s="36"/>
      <c r="B218" s="41"/>
      <c r="C218" s="268" t="s">
        <v>1400</v>
      </c>
      <c r="D218" s="36"/>
      <c r="E218" s="36"/>
      <c r="F218" s="36"/>
      <c r="G218" s="36"/>
      <c r="H218" s="41"/>
    </row>
    <row r="219" spans="1:8" s="2" customFormat="1" ht="16.9" customHeight="1">
      <c r="A219" s="36"/>
      <c r="B219" s="41"/>
      <c r="C219" s="266" t="s">
        <v>386</v>
      </c>
      <c r="D219" s="266" t="s">
        <v>387</v>
      </c>
      <c r="E219" s="19" t="s">
        <v>114</v>
      </c>
      <c r="F219" s="267">
        <v>12</v>
      </c>
      <c r="G219" s="36"/>
      <c r="H219" s="41"/>
    </row>
    <row r="220" spans="1:8" s="2" customFormat="1" ht="16.9" customHeight="1">
      <c r="A220" s="36"/>
      <c r="B220" s="41"/>
      <c r="C220" s="266" t="s">
        <v>622</v>
      </c>
      <c r="D220" s="266" t="s">
        <v>623</v>
      </c>
      <c r="E220" s="19" t="s">
        <v>114</v>
      </c>
      <c r="F220" s="267">
        <v>57</v>
      </c>
      <c r="G220" s="36"/>
      <c r="H220" s="41"/>
    </row>
    <row r="221" spans="1:8" s="2" customFormat="1" ht="16.9" customHeight="1">
      <c r="A221" s="36"/>
      <c r="B221" s="41"/>
      <c r="C221" s="262" t="s">
        <v>166</v>
      </c>
      <c r="D221" s="263" t="s">
        <v>167</v>
      </c>
      <c r="E221" s="264" t="s">
        <v>114</v>
      </c>
      <c r="F221" s="265">
        <v>4</v>
      </c>
      <c r="G221" s="36"/>
      <c r="H221" s="41"/>
    </row>
    <row r="222" spans="1:8" s="2" customFormat="1" ht="16.9" customHeight="1">
      <c r="A222" s="36"/>
      <c r="B222" s="41"/>
      <c r="C222" s="266" t="s">
        <v>166</v>
      </c>
      <c r="D222" s="266" t="s">
        <v>398</v>
      </c>
      <c r="E222" s="19" t="s">
        <v>19</v>
      </c>
      <c r="F222" s="267">
        <v>4</v>
      </c>
      <c r="G222" s="36"/>
      <c r="H222" s="41"/>
    </row>
    <row r="223" spans="1:8" s="2" customFormat="1" ht="16.9" customHeight="1">
      <c r="A223" s="36"/>
      <c r="B223" s="41"/>
      <c r="C223" s="268" t="s">
        <v>1400</v>
      </c>
      <c r="D223" s="36"/>
      <c r="E223" s="36"/>
      <c r="F223" s="36"/>
      <c r="G223" s="36"/>
      <c r="H223" s="41"/>
    </row>
    <row r="224" spans="1:8" s="2" customFormat="1" ht="16.9" customHeight="1">
      <c r="A224" s="36"/>
      <c r="B224" s="41"/>
      <c r="C224" s="266" t="s">
        <v>393</v>
      </c>
      <c r="D224" s="266" t="s">
        <v>394</v>
      </c>
      <c r="E224" s="19" t="s">
        <v>114</v>
      </c>
      <c r="F224" s="267">
        <v>4</v>
      </c>
      <c r="G224" s="36"/>
      <c r="H224" s="41"/>
    </row>
    <row r="225" spans="1:8" s="2" customFormat="1" ht="16.9" customHeight="1">
      <c r="A225" s="36"/>
      <c r="B225" s="41"/>
      <c r="C225" s="266" t="s">
        <v>629</v>
      </c>
      <c r="D225" s="266" t="s">
        <v>630</v>
      </c>
      <c r="E225" s="19" t="s">
        <v>114</v>
      </c>
      <c r="F225" s="267">
        <v>10</v>
      </c>
      <c r="G225" s="36"/>
      <c r="H225" s="41"/>
    </row>
    <row r="226" spans="1:8" s="2" customFormat="1" ht="16.9" customHeight="1">
      <c r="A226" s="36"/>
      <c r="B226" s="41"/>
      <c r="C226" s="262" t="s">
        <v>168</v>
      </c>
      <c r="D226" s="263" t="s">
        <v>169</v>
      </c>
      <c r="E226" s="264" t="s">
        <v>114</v>
      </c>
      <c r="F226" s="265">
        <v>6</v>
      </c>
      <c r="G226" s="36"/>
      <c r="H226" s="41"/>
    </row>
    <row r="227" spans="1:8" s="2" customFormat="1" ht="16.9" customHeight="1">
      <c r="A227" s="36"/>
      <c r="B227" s="41"/>
      <c r="C227" s="266" t="s">
        <v>168</v>
      </c>
      <c r="D227" s="266" t="s">
        <v>404</v>
      </c>
      <c r="E227" s="19" t="s">
        <v>19</v>
      </c>
      <c r="F227" s="267">
        <v>6</v>
      </c>
      <c r="G227" s="36"/>
      <c r="H227" s="41"/>
    </row>
    <row r="228" spans="1:8" s="2" customFormat="1" ht="16.9" customHeight="1">
      <c r="A228" s="36"/>
      <c r="B228" s="41"/>
      <c r="C228" s="268" t="s">
        <v>1400</v>
      </c>
      <c r="D228" s="36"/>
      <c r="E228" s="36"/>
      <c r="F228" s="36"/>
      <c r="G228" s="36"/>
      <c r="H228" s="41"/>
    </row>
    <row r="229" spans="1:8" s="2" customFormat="1" ht="16.9" customHeight="1">
      <c r="A229" s="36"/>
      <c r="B229" s="41"/>
      <c r="C229" s="266" t="s">
        <v>399</v>
      </c>
      <c r="D229" s="266" t="s">
        <v>400</v>
      </c>
      <c r="E229" s="19" t="s">
        <v>114</v>
      </c>
      <c r="F229" s="267">
        <v>6</v>
      </c>
      <c r="G229" s="36"/>
      <c r="H229" s="41"/>
    </row>
    <row r="230" spans="1:8" s="2" customFormat="1" ht="16.9" customHeight="1">
      <c r="A230" s="36"/>
      <c r="B230" s="41"/>
      <c r="C230" s="266" t="s">
        <v>629</v>
      </c>
      <c r="D230" s="266" t="s">
        <v>630</v>
      </c>
      <c r="E230" s="19" t="s">
        <v>114</v>
      </c>
      <c r="F230" s="267">
        <v>10</v>
      </c>
      <c r="G230" s="36"/>
      <c r="H230" s="41"/>
    </row>
    <row r="231" spans="1:8" s="2" customFormat="1" ht="16.9" customHeight="1">
      <c r="A231" s="36"/>
      <c r="B231" s="41"/>
      <c r="C231" s="262" t="s">
        <v>170</v>
      </c>
      <c r="D231" s="263" t="s">
        <v>171</v>
      </c>
      <c r="E231" s="264" t="s">
        <v>114</v>
      </c>
      <c r="F231" s="265">
        <v>2</v>
      </c>
      <c r="G231" s="36"/>
      <c r="H231" s="41"/>
    </row>
    <row r="232" spans="1:8" s="2" customFormat="1" ht="16.9" customHeight="1">
      <c r="A232" s="36"/>
      <c r="B232" s="41"/>
      <c r="C232" s="266" t="s">
        <v>170</v>
      </c>
      <c r="D232" s="266" t="s">
        <v>410</v>
      </c>
      <c r="E232" s="19" t="s">
        <v>19</v>
      </c>
      <c r="F232" s="267">
        <v>2</v>
      </c>
      <c r="G232" s="36"/>
      <c r="H232" s="41"/>
    </row>
    <row r="233" spans="1:8" s="2" customFormat="1" ht="16.9" customHeight="1">
      <c r="A233" s="36"/>
      <c r="B233" s="41"/>
      <c r="C233" s="268" t="s">
        <v>1400</v>
      </c>
      <c r="D233" s="36"/>
      <c r="E233" s="36"/>
      <c r="F233" s="36"/>
      <c r="G233" s="36"/>
      <c r="H233" s="41"/>
    </row>
    <row r="234" spans="1:8" s="2" customFormat="1" ht="16.9" customHeight="1">
      <c r="A234" s="36"/>
      <c r="B234" s="41"/>
      <c r="C234" s="266" t="s">
        <v>405</v>
      </c>
      <c r="D234" s="266" t="s">
        <v>406</v>
      </c>
      <c r="E234" s="19" t="s">
        <v>114</v>
      </c>
      <c r="F234" s="267">
        <v>2</v>
      </c>
      <c r="G234" s="36"/>
      <c r="H234" s="41"/>
    </row>
    <row r="235" spans="1:8" s="2" customFormat="1" ht="16.9" customHeight="1">
      <c r="A235" s="36"/>
      <c r="B235" s="41"/>
      <c r="C235" s="266" t="s">
        <v>635</v>
      </c>
      <c r="D235" s="266" t="s">
        <v>636</v>
      </c>
      <c r="E235" s="19" t="s">
        <v>114</v>
      </c>
      <c r="F235" s="267">
        <v>2</v>
      </c>
      <c r="G235" s="36"/>
      <c r="H235" s="41"/>
    </row>
    <row r="236" spans="1:8" s="2" customFormat="1" ht="16.9" customHeight="1">
      <c r="A236" s="36"/>
      <c r="B236" s="41"/>
      <c r="C236" s="262" t="s">
        <v>172</v>
      </c>
      <c r="D236" s="263" t="s">
        <v>173</v>
      </c>
      <c r="E236" s="264" t="s">
        <v>114</v>
      </c>
      <c r="F236" s="265">
        <v>1</v>
      </c>
      <c r="G236" s="36"/>
      <c r="H236" s="41"/>
    </row>
    <row r="237" spans="1:8" s="2" customFormat="1" ht="16.9" customHeight="1">
      <c r="A237" s="36"/>
      <c r="B237" s="41"/>
      <c r="C237" s="266" t="s">
        <v>172</v>
      </c>
      <c r="D237" s="266" t="s">
        <v>417</v>
      </c>
      <c r="E237" s="19" t="s">
        <v>19</v>
      </c>
      <c r="F237" s="267">
        <v>1</v>
      </c>
      <c r="G237" s="36"/>
      <c r="H237" s="41"/>
    </row>
    <row r="238" spans="1:8" s="2" customFormat="1" ht="16.9" customHeight="1">
      <c r="A238" s="36"/>
      <c r="B238" s="41"/>
      <c r="C238" s="268" t="s">
        <v>1400</v>
      </c>
      <c r="D238" s="36"/>
      <c r="E238" s="36"/>
      <c r="F238" s="36"/>
      <c r="G238" s="36"/>
      <c r="H238" s="41"/>
    </row>
    <row r="239" spans="1:8" s="2" customFormat="1" ht="16.9" customHeight="1">
      <c r="A239" s="36"/>
      <c r="B239" s="41"/>
      <c r="C239" s="266" t="s">
        <v>412</v>
      </c>
      <c r="D239" s="266" t="s">
        <v>413</v>
      </c>
      <c r="E239" s="19" t="s">
        <v>114</v>
      </c>
      <c r="F239" s="267">
        <v>1</v>
      </c>
      <c r="G239" s="36"/>
      <c r="H239" s="41"/>
    </row>
    <row r="240" spans="1:8" s="2" customFormat="1" ht="16.9" customHeight="1">
      <c r="A240" s="36"/>
      <c r="B240" s="41"/>
      <c r="C240" s="266" t="s">
        <v>641</v>
      </c>
      <c r="D240" s="266" t="s">
        <v>642</v>
      </c>
      <c r="E240" s="19" t="s">
        <v>114</v>
      </c>
      <c r="F240" s="267">
        <v>3</v>
      </c>
      <c r="G240" s="36"/>
      <c r="H240" s="41"/>
    </row>
    <row r="241" spans="1:8" s="2" customFormat="1" ht="16.9" customHeight="1">
      <c r="A241" s="36"/>
      <c r="B241" s="41"/>
      <c r="C241" s="262" t="s">
        <v>174</v>
      </c>
      <c r="D241" s="263" t="s">
        <v>175</v>
      </c>
      <c r="E241" s="264" t="s">
        <v>114</v>
      </c>
      <c r="F241" s="265">
        <v>2</v>
      </c>
      <c r="G241" s="36"/>
      <c r="H241" s="41"/>
    </row>
    <row r="242" spans="1:8" s="2" customFormat="1" ht="16.9" customHeight="1">
      <c r="A242" s="36"/>
      <c r="B242" s="41"/>
      <c r="C242" s="266" t="s">
        <v>174</v>
      </c>
      <c r="D242" s="266" t="s">
        <v>410</v>
      </c>
      <c r="E242" s="19" t="s">
        <v>19</v>
      </c>
      <c r="F242" s="267">
        <v>2</v>
      </c>
      <c r="G242" s="36"/>
      <c r="H242" s="41"/>
    </row>
    <row r="243" spans="1:8" s="2" customFormat="1" ht="16.9" customHeight="1">
      <c r="A243" s="36"/>
      <c r="B243" s="41"/>
      <c r="C243" s="268" t="s">
        <v>1400</v>
      </c>
      <c r="D243" s="36"/>
      <c r="E243" s="36"/>
      <c r="F243" s="36"/>
      <c r="G243" s="36"/>
      <c r="H243" s="41"/>
    </row>
    <row r="244" spans="1:8" s="2" customFormat="1" ht="16.9" customHeight="1">
      <c r="A244" s="36"/>
      <c r="B244" s="41"/>
      <c r="C244" s="266" t="s">
        <v>419</v>
      </c>
      <c r="D244" s="266" t="s">
        <v>420</v>
      </c>
      <c r="E244" s="19" t="s">
        <v>114</v>
      </c>
      <c r="F244" s="267">
        <v>2</v>
      </c>
      <c r="G244" s="36"/>
      <c r="H244" s="41"/>
    </row>
    <row r="245" spans="1:8" s="2" customFormat="1" ht="16.9" customHeight="1">
      <c r="A245" s="36"/>
      <c r="B245" s="41"/>
      <c r="C245" s="266" t="s">
        <v>641</v>
      </c>
      <c r="D245" s="266" t="s">
        <v>642</v>
      </c>
      <c r="E245" s="19" t="s">
        <v>114</v>
      </c>
      <c r="F245" s="267">
        <v>3</v>
      </c>
      <c r="G245" s="36"/>
      <c r="H245" s="41"/>
    </row>
    <row r="246" spans="1:8" s="2" customFormat="1" ht="16.9" customHeight="1">
      <c r="A246" s="36"/>
      <c r="B246" s="41"/>
      <c r="C246" s="262" t="s">
        <v>176</v>
      </c>
      <c r="D246" s="263" t="s">
        <v>177</v>
      </c>
      <c r="E246" s="264" t="s">
        <v>114</v>
      </c>
      <c r="F246" s="265">
        <v>22</v>
      </c>
      <c r="G246" s="36"/>
      <c r="H246" s="41"/>
    </row>
    <row r="247" spans="1:8" s="2" customFormat="1" ht="16.9" customHeight="1">
      <c r="A247" s="36"/>
      <c r="B247" s="41"/>
      <c r="C247" s="266" t="s">
        <v>19</v>
      </c>
      <c r="D247" s="266" t="s">
        <v>1187</v>
      </c>
      <c r="E247" s="19" t="s">
        <v>19</v>
      </c>
      <c r="F247" s="267">
        <v>12</v>
      </c>
      <c r="G247" s="36"/>
      <c r="H247" s="41"/>
    </row>
    <row r="248" spans="1:8" s="2" customFormat="1" ht="16.9" customHeight="1">
      <c r="A248" s="36"/>
      <c r="B248" s="41"/>
      <c r="C248" s="266" t="s">
        <v>19</v>
      </c>
      <c r="D248" s="266" t="s">
        <v>1188</v>
      </c>
      <c r="E248" s="19" t="s">
        <v>19</v>
      </c>
      <c r="F248" s="267">
        <v>10</v>
      </c>
      <c r="G248" s="36"/>
      <c r="H248" s="41"/>
    </row>
    <row r="249" spans="1:8" s="2" customFormat="1" ht="16.9" customHeight="1">
      <c r="A249" s="36"/>
      <c r="B249" s="41"/>
      <c r="C249" s="266" t="s">
        <v>176</v>
      </c>
      <c r="D249" s="266" t="s">
        <v>353</v>
      </c>
      <c r="E249" s="19" t="s">
        <v>19</v>
      </c>
      <c r="F249" s="267">
        <v>22</v>
      </c>
      <c r="G249" s="36"/>
      <c r="H249" s="41"/>
    </row>
    <row r="250" spans="1:8" s="2" customFormat="1" ht="16.9" customHeight="1">
      <c r="A250" s="36"/>
      <c r="B250" s="41"/>
      <c r="C250" s="268" t="s">
        <v>1400</v>
      </c>
      <c r="D250" s="36"/>
      <c r="E250" s="36"/>
      <c r="F250" s="36"/>
      <c r="G250" s="36"/>
      <c r="H250" s="41"/>
    </row>
    <row r="251" spans="1:8" s="2" customFormat="1" ht="16.9" customHeight="1">
      <c r="A251" s="36"/>
      <c r="B251" s="41"/>
      <c r="C251" s="266" t="s">
        <v>1181</v>
      </c>
      <c r="D251" s="266" t="s">
        <v>1182</v>
      </c>
      <c r="E251" s="19" t="s">
        <v>114</v>
      </c>
      <c r="F251" s="267">
        <v>22</v>
      </c>
      <c r="G251" s="36"/>
      <c r="H251" s="41"/>
    </row>
    <row r="252" spans="1:8" s="2" customFormat="1" ht="16.9" customHeight="1">
      <c r="A252" s="36"/>
      <c r="B252" s="41"/>
      <c r="C252" s="266" t="s">
        <v>1256</v>
      </c>
      <c r="D252" s="266" t="s">
        <v>1257</v>
      </c>
      <c r="E252" s="19" t="s">
        <v>107</v>
      </c>
      <c r="F252" s="267">
        <v>69.219</v>
      </c>
      <c r="G252" s="36"/>
      <c r="H252" s="41"/>
    </row>
    <row r="253" spans="1:8" s="2" customFormat="1" ht="16.9" customHeight="1">
      <c r="A253" s="36"/>
      <c r="B253" s="41"/>
      <c r="C253" s="266" t="s">
        <v>1274</v>
      </c>
      <c r="D253" s="266" t="s">
        <v>1275</v>
      </c>
      <c r="E253" s="19" t="s">
        <v>107</v>
      </c>
      <c r="F253" s="267">
        <v>225.601</v>
      </c>
      <c r="G253" s="36"/>
      <c r="H253" s="41"/>
    </row>
    <row r="254" spans="1:8" s="2" customFormat="1" ht="16.9" customHeight="1">
      <c r="A254" s="36"/>
      <c r="B254" s="41"/>
      <c r="C254" s="266" t="s">
        <v>1287</v>
      </c>
      <c r="D254" s="266" t="s">
        <v>1288</v>
      </c>
      <c r="E254" s="19" t="s">
        <v>107</v>
      </c>
      <c r="F254" s="267">
        <v>4286.426</v>
      </c>
      <c r="G254" s="36"/>
      <c r="H254" s="41"/>
    </row>
    <row r="255" spans="1:8" s="2" customFormat="1" ht="16.9" customHeight="1">
      <c r="A255" s="36"/>
      <c r="B255" s="41"/>
      <c r="C255" s="266" t="s">
        <v>1304</v>
      </c>
      <c r="D255" s="266" t="s">
        <v>1305</v>
      </c>
      <c r="E255" s="19" t="s">
        <v>107</v>
      </c>
      <c r="F255" s="267">
        <v>140.133</v>
      </c>
      <c r="G255" s="36"/>
      <c r="H255" s="41"/>
    </row>
    <row r="256" spans="1:8" s="2" customFormat="1" ht="16.9" customHeight="1">
      <c r="A256" s="36"/>
      <c r="B256" s="41"/>
      <c r="C256" s="262" t="s">
        <v>179</v>
      </c>
      <c r="D256" s="263" t="s">
        <v>180</v>
      </c>
      <c r="E256" s="264" t="s">
        <v>92</v>
      </c>
      <c r="F256" s="265">
        <v>47.1</v>
      </c>
      <c r="G256" s="36"/>
      <c r="H256" s="41"/>
    </row>
    <row r="257" spans="1:8" s="2" customFormat="1" ht="16.9" customHeight="1">
      <c r="A257" s="36"/>
      <c r="B257" s="41"/>
      <c r="C257" s="266" t="s">
        <v>19</v>
      </c>
      <c r="D257" s="266" t="s">
        <v>552</v>
      </c>
      <c r="E257" s="19" t="s">
        <v>19</v>
      </c>
      <c r="F257" s="267">
        <v>0</v>
      </c>
      <c r="G257" s="36"/>
      <c r="H257" s="41"/>
    </row>
    <row r="258" spans="1:8" s="2" customFormat="1" ht="16.9" customHeight="1">
      <c r="A258" s="36"/>
      <c r="B258" s="41"/>
      <c r="C258" s="266" t="s">
        <v>19</v>
      </c>
      <c r="D258" s="266" t="s">
        <v>553</v>
      </c>
      <c r="E258" s="19" t="s">
        <v>19</v>
      </c>
      <c r="F258" s="267">
        <v>47.1</v>
      </c>
      <c r="G258" s="36"/>
      <c r="H258" s="41"/>
    </row>
    <row r="259" spans="1:8" s="2" customFormat="1" ht="16.9" customHeight="1">
      <c r="A259" s="36"/>
      <c r="B259" s="41"/>
      <c r="C259" s="266" t="s">
        <v>179</v>
      </c>
      <c r="D259" s="266" t="s">
        <v>554</v>
      </c>
      <c r="E259" s="19" t="s">
        <v>19</v>
      </c>
      <c r="F259" s="267">
        <v>47.1</v>
      </c>
      <c r="G259" s="36"/>
      <c r="H259" s="41"/>
    </row>
    <row r="260" spans="1:8" s="2" customFormat="1" ht="16.9" customHeight="1">
      <c r="A260" s="36"/>
      <c r="B260" s="41"/>
      <c r="C260" s="268" t="s">
        <v>1400</v>
      </c>
      <c r="D260" s="36"/>
      <c r="E260" s="36"/>
      <c r="F260" s="36"/>
      <c r="G260" s="36"/>
      <c r="H260" s="41"/>
    </row>
    <row r="261" spans="1:8" s="2" customFormat="1" ht="16.9" customHeight="1">
      <c r="A261" s="36"/>
      <c r="B261" s="41"/>
      <c r="C261" s="266" t="s">
        <v>546</v>
      </c>
      <c r="D261" s="266" t="s">
        <v>547</v>
      </c>
      <c r="E261" s="19" t="s">
        <v>92</v>
      </c>
      <c r="F261" s="267">
        <v>108.22</v>
      </c>
      <c r="G261" s="36"/>
      <c r="H261" s="41"/>
    </row>
    <row r="262" spans="1:8" s="2" customFormat="1" ht="16.9" customHeight="1">
      <c r="A262" s="36"/>
      <c r="B262" s="41"/>
      <c r="C262" s="266" t="s">
        <v>702</v>
      </c>
      <c r="D262" s="266" t="s">
        <v>703</v>
      </c>
      <c r="E262" s="19" t="s">
        <v>92</v>
      </c>
      <c r="F262" s="267">
        <v>569.548</v>
      </c>
      <c r="G262" s="36"/>
      <c r="H262" s="41"/>
    </row>
    <row r="263" spans="1:8" s="2" customFormat="1" ht="16.9" customHeight="1">
      <c r="A263" s="36"/>
      <c r="B263" s="41"/>
      <c r="C263" s="266" t="s">
        <v>709</v>
      </c>
      <c r="D263" s="266" t="s">
        <v>710</v>
      </c>
      <c r="E263" s="19" t="s">
        <v>92</v>
      </c>
      <c r="F263" s="267">
        <v>471</v>
      </c>
      <c r="G263" s="36"/>
      <c r="H263" s="41"/>
    </row>
    <row r="264" spans="1:8" s="2" customFormat="1" ht="16.9" customHeight="1">
      <c r="A264" s="36"/>
      <c r="B264" s="41"/>
      <c r="C264" s="262" t="s">
        <v>182</v>
      </c>
      <c r="D264" s="263" t="s">
        <v>159</v>
      </c>
      <c r="E264" s="264" t="s">
        <v>114</v>
      </c>
      <c r="F264" s="265">
        <v>1</v>
      </c>
      <c r="G264" s="36"/>
      <c r="H264" s="41"/>
    </row>
    <row r="265" spans="1:8" s="2" customFormat="1" ht="16.9" customHeight="1">
      <c r="A265" s="36"/>
      <c r="B265" s="41"/>
      <c r="C265" s="266" t="s">
        <v>19</v>
      </c>
      <c r="D265" s="266" t="s">
        <v>158</v>
      </c>
      <c r="E265" s="19" t="s">
        <v>19</v>
      </c>
      <c r="F265" s="267">
        <v>1</v>
      </c>
      <c r="G265" s="36"/>
      <c r="H265" s="41"/>
    </row>
    <row r="266" spans="1:8" s="2" customFormat="1" ht="16.9" customHeight="1">
      <c r="A266" s="36"/>
      <c r="B266" s="41"/>
      <c r="C266" s="266" t="s">
        <v>182</v>
      </c>
      <c r="D266" s="266" t="s">
        <v>353</v>
      </c>
      <c r="E266" s="19" t="s">
        <v>19</v>
      </c>
      <c r="F266" s="267">
        <v>1</v>
      </c>
      <c r="G266" s="36"/>
      <c r="H266" s="41"/>
    </row>
    <row r="267" spans="1:8" s="2" customFormat="1" ht="16.9" customHeight="1">
      <c r="A267" s="36"/>
      <c r="B267" s="41"/>
      <c r="C267" s="268" t="s">
        <v>1400</v>
      </c>
      <c r="D267" s="36"/>
      <c r="E267" s="36"/>
      <c r="F267" s="36"/>
      <c r="G267" s="36"/>
      <c r="H267" s="41"/>
    </row>
    <row r="268" spans="1:8" s="2" customFormat="1" ht="16.9" customHeight="1">
      <c r="A268" s="36"/>
      <c r="B268" s="41"/>
      <c r="C268" s="266" t="s">
        <v>647</v>
      </c>
      <c r="D268" s="266" t="s">
        <v>648</v>
      </c>
      <c r="E268" s="19" t="s">
        <v>114</v>
      </c>
      <c r="F268" s="267">
        <v>1</v>
      </c>
      <c r="G268" s="36"/>
      <c r="H268" s="41"/>
    </row>
    <row r="269" spans="1:8" s="2" customFormat="1" ht="16.9" customHeight="1">
      <c r="A269" s="36"/>
      <c r="B269" s="41"/>
      <c r="C269" s="266" t="s">
        <v>680</v>
      </c>
      <c r="D269" s="266" t="s">
        <v>681</v>
      </c>
      <c r="E269" s="19" t="s">
        <v>114</v>
      </c>
      <c r="F269" s="267">
        <v>19</v>
      </c>
      <c r="G269" s="36"/>
      <c r="H269" s="41"/>
    </row>
    <row r="270" spans="1:8" s="2" customFormat="1" ht="16.9" customHeight="1">
      <c r="A270" s="36"/>
      <c r="B270" s="41"/>
      <c r="C270" s="266" t="s">
        <v>809</v>
      </c>
      <c r="D270" s="266" t="s">
        <v>810</v>
      </c>
      <c r="E270" s="19" t="s">
        <v>114</v>
      </c>
      <c r="F270" s="267">
        <v>1</v>
      </c>
      <c r="G270" s="36"/>
      <c r="H270" s="41"/>
    </row>
    <row r="271" spans="1:8" s="2" customFormat="1" ht="16.9" customHeight="1">
      <c r="A271" s="36"/>
      <c r="B271" s="41"/>
      <c r="C271" s="262" t="s">
        <v>183</v>
      </c>
      <c r="D271" s="263" t="s">
        <v>184</v>
      </c>
      <c r="E271" s="264" t="s">
        <v>114</v>
      </c>
      <c r="F271" s="265">
        <v>57</v>
      </c>
      <c r="G271" s="36"/>
      <c r="H271" s="41"/>
    </row>
    <row r="272" spans="1:8" s="2" customFormat="1" ht="16.9" customHeight="1">
      <c r="A272" s="36"/>
      <c r="B272" s="41"/>
      <c r="C272" s="266" t="s">
        <v>19</v>
      </c>
      <c r="D272" s="266" t="s">
        <v>160</v>
      </c>
      <c r="E272" s="19" t="s">
        <v>19</v>
      </c>
      <c r="F272" s="267">
        <v>45</v>
      </c>
      <c r="G272" s="36"/>
      <c r="H272" s="41"/>
    </row>
    <row r="273" spans="1:8" s="2" customFormat="1" ht="16.9" customHeight="1">
      <c r="A273" s="36"/>
      <c r="B273" s="41"/>
      <c r="C273" s="266" t="s">
        <v>19</v>
      </c>
      <c r="D273" s="266" t="s">
        <v>163</v>
      </c>
      <c r="E273" s="19" t="s">
        <v>19</v>
      </c>
      <c r="F273" s="267">
        <v>12</v>
      </c>
      <c r="G273" s="36"/>
      <c r="H273" s="41"/>
    </row>
    <row r="274" spans="1:8" s="2" customFormat="1" ht="16.9" customHeight="1">
      <c r="A274" s="36"/>
      <c r="B274" s="41"/>
      <c r="C274" s="266" t="s">
        <v>183</v>
      </c>
      <c r="D274" s="266" t="s">
        <v>353</v>
      </c>
      <c r="E274" s="19" t="s">
        <v>19</v>
      </c>
      <c r="F274" s="267">
        <v>57</v>
      </c>
      <c r="G274" s="36"/>
      <c r="H274" s="41"/>
    </row>
    <row r="275" spans="1:8" s="2" customFormat="1" ht="16.9" customHeight="1">
      <c r="A275" s="36"/>
      <c r="B275" s="41"/>
      <c r="C275" s="268" t="s">
        <v>1400</v>
      </c>
      <c r="D275" s="36"/>
      <c r="E275" s="36"/>
      <c r="F275" s="36"/>
      <c r="G275" s="36"/>
      <c r="H275" s="41"/>
    </row>
    <row r="276" spans="1:8" s="2" customFormat="1" ht="16.9" customHeight="1">
      <c r="A276" s="36"/>
      <c r="B276" s="41"/>
      <c r="C276" s="266" t="s">
        <v>622</v>
      </c>
      <c r="D276" s="266" t="s">
        <v>623</v>
      </c>
      <c r="E276" s="19" t="s">
        <v>114</v>
      </c>
      <c r="F276" s="267">
        <v>57</v>
      </c>
      <c r="G276" s="36"/>
      <c r="H276" s="41"/>
    </row>
    <row r="277" spans="1:8" s="2" customFormat="1" ht="16.9" customHeight="1">
      <c r="A277" s="36"/>
      <c r="B277" s="41"/>
      <c r="C277" s="266" t="s">
        <v>653</v>
      </c>
      <c r="D277" s="266" t="s">
        <v>654</v>
      </c>
      <c r="E277" s="19" t="s">
        <v>114</v>
      </c>
      <c r="F277" s="267">
        <v>1083</v>
      </c>
      <c r="G277" s="36"/>
      <c r="H277" s="41"/>
    </row>
    <row r="278" spans="1:8" s="2" customFormat="1" ht="16.9" customHeight="1">
      <c r="A278" s="36"/>
      <c r="B278" s="41"/>
      <c r="C278" s="266" t="s">
        <v>790</v>
      </c>
      <c r="D278" s="266" t="s">
        <v>791</v>
      </c>
      <c r="E278" s="19" t="s">
        <v>114</v>
      </c>
      <c r="F278" s="267">
        <v>57</v>
      </c>
      <c r="G278" s="36"/>
      <c r="H278" s="41"/>
    </row>
    <row r="279" spans="1:8" s="2" customFormat="1" ht="16.9" customHeight="1">
      <c r="A279" s="36"/>
      <c r="B279" s="41"/>
      <c r="C279" s="262" t="s">
        <v>186</v>
      </c>
      <c r="D279" s="263" t="s">
        <v>187</v>
      </c>
      <c r="E279" s="264" t="s">
        <v>114</v>
      </c>
      <c r="F279" s="265">
        <v>10</v>
      </c>
      <c r="G279" s="36"/>
      <c r="H279" s="41"/>
    </row>
    <row r="280" spans="1:8" s="2" customFormat="1" ht="16.9" customHeight="1">
      <c r="A280" s="36"/>
      <c r="B280" s="41"/>
      <c r="C280" s="266" t="s">
        <v>19</v>
      </c>
      <c r="D280" s="266" t="s">
        <v>166</v>
      </c>
      <c r="E280" s="19" t="s">
        <v>19</v>
      </c>
      <c r="F280" s="267">
        <v>4</v>
      </c>
      <c r="G280" s="36"/>
      <c r="H280" s="41"/>
    </row>
    <row r="281" spans="1:8" s="2" customFormat="1" ht="16.9" customHeight="1">
      <c r="A281" s="36"/>
      <c r="B281" s="41"/>
      <c r="C281" s="266" t="s">
        <v>19</v>
      </c>
      <c r="D281" s="266" t="s">
        <v>168</v>
      </c>
      <c r="E281" s="19" t="s">
        <v>19</v>
      </c>
      <c r="F281" s="267">
        <v>6</v>
      </c>
      <c r="G281" s="36"/>
      <c r="H281" s="41"/>
    </row>
    <row r="282" spans="1:8" s="2" customFormat="1" ht="16.9" customHeight="1">
      <c r="A282" s="36"/>
      <c r="B282" s="41"/>
      <c r="C282" s="266" t="s">
        <v>186</v>
      </c>
      <c r="D282" s="266" t="s">
        <v>353</v>
      </c>
      <c r="E282" s="19" t="s">
        <v>19</v>
      </c>
      <c r="F282" s="267">
        <v>10</v>
      </c>
      <c r="G282" s="36"/>
      <c r="H282" s="41"/>
    </row>
    <row r="283" spans="1:8" s="2" customFormat="1" ht="16.9" customHeight="1">
      <c r="A283" s="36"/>
      <c r="B283" s="41"/>
      <c r="C283" s="268" t="s">
        <v>1400</v>
      </c>
      <c r="D283" s="36"/>
      <c r="E283" s="36"/>
      <c r="F283" s="36"/>
      <c r="G283" s="36"/>
      <c r="H283" s="41"/>
    </row>
    <row r="284" spans="1:8" s="2" customFormat="1" ht="16.9" customHeight="1">
      <c r="A284" s="36"/>
      <c r="B284" s="41"/>
      <c r="C284" s="266" t="s">
        <v>629</v>
      </c>
      <c r="D284" s="266" t="s">
        <v>630</v>
      </c>
      <c r="E284" s="19" t="s">
        <v>114</v>
      </c>
      <c r="F284" s="267">
        <v>10</v>
      </c>
      <c r="G284" s="36"/>
      <c r="H284" s="41"/>
    </row>
    <row r="285" spans="1:8" s="2" customFormat="1" ht="16.9" customHeight="1">
      <c r="A285" s="36"/>
      <c r="B285" s="41"/>
      <c r="C285" s="266" t="s">
        <v>659</v>
      </c>
      <c r="D285" s="266" t="s">
        <v>660</v>
      </c>
      <c r="E285" s="19" t="s">
        <v>114</v>
      </c>
      <c r="F285" s="267">
        <v>190</v>
      </c>
      <c r="G285" s="36"/>
      <c r="H285" s="41"/>
    </row>
    <row r="286" spans="1:8" s="2" customFormat="1" ht="16.9" customHeight="1">
      <c r="A286" s="36"/>
      <c r="B286" s="41"/>
      <c r="C286" s="266" t="s">
        <v>794</v>
      </c>
      <c r="D286" s="266" t="s">
        <v>795</v>
      </c>
      <c r="E286" s="19" t="s">
        <v>114</v>
      </c>
      <c r="F286" s="267">
        <v>10</v>
      </c>
      <c r="G286" s="36"/>
      <c r="H286" s="41"/>
    </row>
    <row r="287" spans="1:8" s="2" customFormat="1" ht="16.9" customHeight="1">
      <c r="A287" s="36"/>
      <c r="B287" s="41"/>
      <c r="C287" s="262" t="s">
        <v>189</v>
      </c>
      <c r="D287" s="263" t="s">
        <v>190</v>
      </c>
      <c r="E287" s="264" t="s">
        <v>114</v>
      </c>
      <c r="F287" s="265">
        <v>2</v>
      </c>
      <c r="G287" s="36"/>
      <c r="H287" s="41"/>
    </row>
    <row r="288" spans="1:8" s="2" customFormat="1" ht="16.9" customHeight="1">
      <c r="A288" s="36"/>
      <c r="B288" s="41"/>
      <c r="C288" s="266" t="s">
        <v>19</v>
      </c>
      <c r="D288" s="266" t="s">
        <v>170</v>
      </c>
      <c r="E288" s="19" t="s">
        <v>19</v>
      </c>
      <c r="F288" s="267">
        <v>2</v>
      </c>
      <c r="G288" s="36"/>
      <c r="H288" s="41"/>
    </row>
    <row r="289" spans="1:8" s="2" customFormat="1" ht="16.9" customHeight="1">
      <c r="A289" s="36"/>
      <c r="B289" s="41"/>
      <c r="C289" s="266" t="s">
        <v>189</v>
      </c>
      <c r="D289" s="266" t="s">
        <v>353</v>
      </c>
      <c r="E289" s="19" t="s">
        <v>19</v>
      </c>
      <c r="F289" s="267">
        <v>2</v>
      </c>
      <c r="G289" s="36"/>
      <c r="H289" s="41"/>
    </row>
    <row r="290" spans="1:8" s="2" customFormat="1" ht="16.9" customHeight="1">
      <c r="A290" s="36"/>
      <c r="B290" s="41"/>
      <c r="C290" s="268" t="s">
        <v>1400</v>
      </c>
      <c r="D290" s="36"/>
      <c r="E290" s="36"/>
      <c r="F290" s="36"/>
      <c r="G290" s="36"/>
      <c r="H290" s="41"/>
    </row>
    <row r="291" spans="1:8" s="2" customFormat="1" ht="16.9" customHeight="1">
      <c r="A291" s="36"/>
      <c r="B291" s="41"/>
      <c r="C291" s="266" t="s">
        <v>635</v>
      </c>
      <c r="D291" s="266" t="s">
        <v>636</v>
      </c>
      <c r="E291" s="19" t="s">
        <v>114</v>
      </c>
      <c r="F291" s="267">
        <v>2</v>
      </c>
      <c r="G291" s="36"/>
      <c r="H291" s="41"/>
    </row>
    <row r="292" spans="1:8" s="2" customFormat="1" ht="16.9" customHeight="1">
      <c r="A292" s="36"/>
      <c r="B292" s="41"/>
      <c r="C292" s="266" t="s">
        <v>666</v>
      </c>
      <c r="D292" s="266" t="s">
        <v>667</v>
      </c>
      <c r="E292" s="19" t="s">
        <v>114</v>
      </c>
      <c r="F292" s="267">
        <v>38</v>
      </c>
      <c r="G292" s="36"/>
      <c r="H292" s="41"/>
    </row>
    <row r="293" spans="1:8" s="2" customFormat="1" ht="16.9" customHeight="1">
      <c r="A293" s="36"/>
      <c r="B293" s="41"/>
      <c r="C293" s="266" t="s">
        <v>799</v>
      </c>
      <c r="D293" s="266" t="s">
        <v>800</v>
      </c>
      <c r="E293" s="19" t="s">
        <v>114</v>
      </c>
      <c r="F293" s="267">
        <v>2</v>
      </c>
      <c r="G293" s="36"/>
      <c r="H293" s="41"/>
    </row>
    <row r="294" spans="1:8" s="2" customFormat="1" ht="16.9" customHeight="1">
      <c r="A294" s="36"/>
      <c r="B294" s="41"/>
      <c r="C294" s="262" t="s">
        <v>191</v>
      </c>
      <c r="D294" s="263" t="s">
        <v>192</v>
      </c>
      <c r="E294" s="264" t="s">
        <v>114</v>
      </c>
      <c r="F294" s="265">
        <v>3</v>
      </c>
      <c r="G294" s="36"/>
      <c r="H294" s="41"/>
    </row>
    <row r="295" spans="1:8" s="2" customFormat="1" ht="16.9" customHeight="1">
      <c r="A295" s="36"/>
      <c r="B295" s="41"/>
      <c r="C295" s="266" t="s">
        <v>19</v>
      </c>
      <c r="D295" s="266" t="s">
        <v>172</v>
      </c>
      <c r="E295" s="19" t="s">
        <v>19</v>
      </c>
      <c r="F295" s="267">
        <v>1</v>
      </c>
      <c r="G295" s="36"/>
      <c r="H295" s="41"/>
    </row>
    <row r="296" spans="1:8" s="2" customFormat="1" ht="16.9" customHeight="1">
      <c r="A296" s="36"/>
      <c r="B296" s="41"/>
      <c r="C296" s="266" t="s">
        <v>19</v>
      </c>
      <c r="D296" s="266" t="s">
        <v>174</v>
      </c>
      <c r="E296" s="19" t="s">
        <v>19</v>
      </c>
      <c r="F296" s="267">
        <v>2</v>
      </c>
      <c r="G296" s="36"/>
      <c r="H296" s="41"/>
    </row>
    <row r="297" spans="1:8" s="2" customFormat="1" ht="16.9" customHeight="1">
      <c r="A297" s="36"/>
      <c r="B297" s="41"/>
      <c r="C297" s="266" t="s">
        <v>191</v>
      </c>
      <c r="D297" s="266" t="s">
        <v>353</v>
      </c>
      <c r="E297" s="19" t="s">
        <v>19</v>
      </c>
      <c r="F297" s="267">
        <v>3</v>
      </c>
      <c r="G297" s="36"/>
      <c r="H297" s="41"/>
    </row>
    <row r="298" spans="1:8" s="2" customFormat="1" ht="16.9" customHeight="1">
      <c r="A298" s="36"/>
      <c r="B298" s="41"/>
      <c r="C298" s="268" t="s">
        <v>1400</v>
      </c>
      <c r="D298" s="36"/>
      <c r="E298" s="36"/>
      <c r="F298" s="36"/>
      <c r="G298" s="36"/>
      <c r="H298" s="41"/>
    </row>
    <row r="299" spans="1:8" s="2" customFormat="1" ht="16.9" customHeight="1">
      <c r="A299" s="36"/>
      <c r="B299" s="41"/>
      <c r="C299" s="266" t="s">
        <v>641</v>
      </c>
      <c r="D299" s="266" t="s">
        <v>642</v>
      </c>
      <c r="E299" s="19" t="s">
        <v>114</v>
      </c>
      <c r="F299" s="267">
        <v>3</v>
      </c>
      <c r="G299" s="36"/>
      <c r="H299" s="41"/>
    </row>
    <row r="300" spans="1:8" s="2" customFormat="1" ht="16.9" customHeight="1">
      <c r="A300" s="36"/>
      <c r="B300" s="41"/>
      <c r="C300" s="266" t="s">
        <v>673</v>
      </c>
      <c r="D300" s="266" t="s">
        <v>674</v>
      </c>
      <c r="E300" s="19" t="s">
        <v>114</v>
      </c>
      <c r="F300" s="267">
        <v>57</v>
      </c>
      <c r="G300" s="36"/>
      <c r="H300" s="41"/>
    </row>
    <row r="301" spans="1:8" s="2" customFormat="1" ht="16.9" customHeight="1">
      <c r="A301" s="36"/>
      <c r="B301" s="41"/>
      <c r="C301" s="266" t="s">
        <v>804</v>
      </c>
      <c r="D301" s="266" t="s">
        <v>805</v>
      </c>
      <c r="E301" s="19" t="s">
        <v>114</v>
      </c>
      <c r="F301" s="267">
        <v>3</v>
      </c>
      <c r="G301" s="36"/>
      <c r="H301" s="41"/>
    </row>
    <row r="302" spans="1:8" s="2" customFormat="1" ht="16.9" customHeight="1">
      <c r="A302" s="36"/>
      <c r="B302" s="41"/>
      <c r="C302" s="262" t="s">
        <v>193</v>
      </c>
      <c r="D302" s="263" t="s">
        <v>194</v>
      </c>
      <c r="E302" s="264" t="s">
        <v>92</v>
      </c>
      <c r="F302" s="265">
        <v>569.548</v>
      </c>
      <c r="G302" s="36"/>
      <c r="H302" s="41"/>
    </row>
    <row r="303" spans="1:8" s="2" customFormat="1" ht="16.9" customHeight="1">
      <c r="A303" s="36"/>
      <c r="B303" s="41"/>
      <c r="C303" s="266" t="s">
        <v>19</v>
      </c>
      <c r="D303" s="266" t="s">
        <v>226</v>
      </c>
      <c r="E303" s="19" t="s">
        <v>19</v>
      </c>
      <c r="F303" s="267">
        <v>555.283</v>
      </c>
      <c r="G303" s="36"/>
      <c r="H303" s="41"/>
    </row>
    <row r="304" spans="1:8" s="2" customFormat="1" ht="16.9" customHeight="1">
      <c r="A304" s="36"/>
      <c r="B304" s="41"/>
      <c r="C304" s="266" t="s">
        <v>19</v>
      </c>
      <c r="D304" s="266" t="s">
        <v>229</v>
      </c>
      <c r="E304" s="19" t="s">
        <v>19</v>
      </c>
      <c r="F304" s="267">
        <v>108.36</v>
      </c>
      <c r="G304" s="36"/>
      <c r="H304" s="41"/>
    </row>
    <row r="305" spans="1:8" s="2" customFormat="1" ht="16.9" customHeight="1">
      <c r="A305" s="36"/>
      <c r="B305" s="41"/>
      <c r="C305" s="266" t="s">
        <v>19</v>
      </c>
      <c r="D305" s="266" t="s">
        <v>707</v>
      </c>
      <c r="E305" s="19" t="s">
        <v>19</v>
      </c>
      <c r="F305" s="267">
        <v>-174.195</v>
      </c>
      <c r="G305" s="36"/>
      <c r="H305" s="41"/>
    </row>
    <row r="306" spans="1:8" s="2" customFormat="1" ht="16.9" customHeight="1">
      <c r="A306" s="36"/>
      <c r="B306" s="41"/>
      <c r="C306" s="266" t="s">
        <v>19</v>
      </c>
      <c r="D306" s="266" t="s">
        <v>179</v>
      </c>
      <c r="E306" s="19" t="s">
        <v>19</v>
      </c>
      <c r="F306" s="267">
        <v>47.1</v>
      </c>
      <c r="G306" s="36"/>
      <c r="H306" s="41"/>
    </row>
    <row r="307" spans="1:8" s="2" customFormat="1" ht="16.9" customHeight="1">
      <c r="A307" s="36"/>
      <c r="B307" s="41"/>
      <c r="C307" s="266" t="s">
        <v>19</v>
      </c>
      <c r="D307" s="266" t="s">
        <v>221</v>
      </c>
      <c r="E307" s="19" t="s">
        <v>19</v>
      </c>
      <c r="F307" s="267">
        <v>33</v>
      </c>
      <c r="G307" s="36"/>
      <c r="H307" s="41"/>
    </row>
    <row r="308" spans="1:8" s="2" customFormat="1" ht="16.9" customHeight="1">
      <c r="A308" s="36"/>
      <c r="B308" s="41"/>
      <c r="C308" s="266" t="s">
        <v>193</v>
      </c>
      <c r="D308" s="266" t="s">
        <v>353</v>
      </c>
      <c r="E308" s="19" t="s">
        <v>19</v>
      </c>
      <c r="F308" s="267">
        <v>569.548</v>
      </c>
      <c r="G308" s="36"/>
      <c r="H308" s="41"/>
    </row>
    <row r="309" spans="1:8" s="2" customFormat="1" ht="16.9" customHeight="1">
      <c r="A309" s="36"/>
      <c r="B309" s="41"/>
      <c r="C309" s="268" t="s">
        <v>1400</v>
      </c>
      <c r="D309" s="36"/>
      <c r="E309" s="36"/>
      <c r="F309" s="36"/>
      <c r="G309" s="36"/>
      <c r="H309" s="41"/>
    </row>
    <row r="310" spans="1:8" s="2" customFormat="1" ht="16.9" customHeight="1">
      <c r="A310" s="36"/>
      <c r="B310" s="41"/>
      <c r="C310" s="266" t="s">
        <v>702</v>
      </c>
      <c r="D310" s="266" t="s">
        <v>703</v>
      </c>
      <c r="E310" s="19" t="s">
        <v>92</v>
      </c>
      <c r="F310" s="267">
        <v>569.548</v>
      </c>
      <c r="G310" s="36"/>
      <c r="H310" s="41"/>
    </row>
    <row r="311" spans="1:8" s="2" customFormat="1" ht="16.9" customHeight="1">
      <c r="A311" s="36"/>
      <c r="B311" s="41"/>
      <c r="C311" s="266" t="s">
        <v>771</v>
      </c>
      <c r="D311" s="266" t="s">
        <v>772</v>
      </c>
      <c r="E311" s="19" t="s">
        <v>107</v>
      </c>
      <c r="F311" s="267">
        <v>1025.186</v>
      </c>
      <c r="G311" s="36"/>
      <c r="H311" s="41"/>
    </row>
    <row r="312" spans="1:8" s="2" customFormat="1" ht="16.9" customHeight="1">
      <c r="A312" s="36"/>
      <c r="B312" s="41"/>
      <c r="C312" s="262" t="s">
        <v>196</v>
      </c>
      <c r="D312" s="263" t="s">
        <v>197</v>
      </c>
      <c r="E312" s="264" t="s">
        <v>103</v>
      </c>
      <c r="F312" s="265">
        <v>268.905</v>
      </c>
      <c r="G312" s="36"/>
      <c r="H312" s="41"/>
    </row>
    <row r="313" spans="1:8" s="2" customFormat="1" ht="16.9" customHeight="1">
      <c r="A313" s="36"/>
      <c r="B313" s="41"/>
      <c r="C313" s="266" t="s">
        <v>19</v>
      </c>
      <c r="D313" s="266" t="s">
        <v>830</v>
      </c>
      <c r="E313" s="19" t="s">
        <v>19</v>
      </c>
      <c r="F313" s="267">
        <v>268.905</v>
      </c>
      <c r="G313" s="36"/>
      <c r="H313" s="41"/>
    </row>
    <row r="314" spans="1:8" s="2" customFormat="1" ht="16.9" customHeight="1">
      <c r="A314" s="36"/>
      <c r="B314" s="41"/>
      <c r="C314" s="266" t="s">
        <v>196</v>
      </c>
      <c r="D314" s="266" t="s">
        <v>353</v>
      </c>
      <c r="E314" s="19" t="s">
        <v>19</v>
      </c>
      <c r="F314" s="267">
        <v>268.905</v>
      </c>
      <c r="G314" s="36"/>
      <c r="H314" s="41"/>
    </row>
    <row r="315" spans="1:8" s="2" customFormat="1" ht="16.9" customHeight="1">
      <c r="A315" s="36"/>
      <c r="B315" s="41"/>
      <c r="C315" s="268" t="s">
        <v>1400</v>
      </c>
      <c r="D315" s="36"/>
      <c r="E315" s="36"/>
      <c r="F315" s="36"/>
      <c r="G315" s="36"/>
      <c r="H315" s="41"/>
    </row>
    <row r="316" spans="1:8" s="2" customFormat="1" ht="16.9" customHeight="1">
      <c r="A316" s="36"/>
      <c r="B316" s="41"/>
      <c r="C316" s="266" t="s">
        <v>824</v>
      </c>
      <c r="D316" s="266" t="s">
        <v>825</v>
      </c>
      <c r="E316" s="19" t="s">
        <v>103</v>
      </c>
      <c r="F316" s="267">
        <v>268.905</v>
      </c>
      <c r="G316" s="36"/>
      <c r="H316" s="41"/>
    </row>
    <row r="317" spans="1:8" s="2" customFormat="1" ht="16.9" customHeight="1">
      <c r="A317" s="36"/>
      <c r="B317" s="41"/>
      <c r="C317" s="266" t="s">
        <v>849</v>
      </c>
      <c r="D317" s="266" t="s">
        <v>850</v>
      </c>
      <c r="E317" s="19" t="s">
        <v>103</v>
      </c>
      <c r="F317" s="267">
        <v>281.905</v>
      </c>
      <c r="G317" s="36"/>
      <c r="H317" s="41"/>
    </row>
    <row r="318" spans="1:8" s="2" customFormat="1" ht="16.9" customHeight="1">
      <c r="A318" s="36"/>
      <c r="B318" s="41"/>
      <c r="C318" s="266" t="s">
        <v>1017</v>
      </c>
      <c r="D318" s="266" t="s">
        <v>1018</v>
      </c>
      <c r="E318" s="19" t="s">
        <v>103</v>
      </c>
      <c r="F318" s="267">
        <v>281.905</v>
      </c>
      <c r="G318" s="36"/>
      <c r="H318" s="41"/>
    </row>
    <row r="319" spans="1:8" s="2" customFormat="1" ht="16.9" customHeight="1">
      <c r="A319" s="36"/>
      <c r="B319" s="41"/>
      <c r="C319" s="266" t="s">
        <v>1030</v>
      </c>
      <c r="D319" s="266" t="s">
        <v>1031</v>
      </c>
      <c r="E319" s="19" t="s">
        <v>92</v>
      </c>
      <c r="F319" s="267">
        <v>27.88</v>
      </c>
      <c r="G319" s="36"/>
      <c r="H319" s="41"/>
    </row>
    <row r="320" spans="1:8" s="2" customFormat="1" ht="16.9" customHeight="1">
      <c r="A320" s="36"/>
      <c r="B320" s="41"/>
      <c r="C320" s="266" t="s">
        <v>856</v>
      </c>
      <c r="D320" s="266" t="s">
        <v>857</v>
      </c>
      <c r="E320" s="19" t="s">
        <v>858</v>
      </c>
      <c r="F320" s="267">
        <v>8.457</v>
      </c>
      <c r="G320" s="36"/>
      <c r="H320" s="41"/>
    </row>
    <row r="321" spans="1:8" s="2" customFormat="1" ht="16.9" customHeight="1">
      <c r="A321" s="36"/>
      <c r="B321" s="41"/>
      <c r="C321" s="266" t="s">
        <v>838</v>
      </c>
      <c r="D321" s="266" t="s">
        <v>839</v>
      </c>
      <c r="E321" s="19" t="s">
        <v>107</v>
      </c>
      <c r="F321" s="267">
        <v>20.16</v>
      </c>
      <c r="G321" s="36"/>
      <c r="H321" s="41"/>
    </row>
    <row r="322" spans="1:8" s="2" customFormat="1" ht="16.9" customHeight="1">
      <c r="A322" s="36"/>
      <c r="B322" s="41"/>
      <c r="C322" s="262" t="s">
        <v>199</v>
      </c>
      <c r="D322" s="263" t="s">
        <v>200</v>
      </c>
      <c r="E322" s="264" t="s">
        <v>103</v>
      </c>
      <c r="F322" s="265">
        <v>13</v>
      </c>
      <c r="G322" s="36"/>
      <c r="H322" s="41"/>
    </row>
    <row r="323" spans="1:8" s="2" customFormat="1" ht="16.9" customHeight="1">
      <c r="A323" s="36"/>
      <c r="B323" s="41"/>
      <c r="C323" s="266" t="s">
        <v>19</v>
      </c>
      <c r="D323" s="266" t="s">
        <v>201</v>
      </c>
      <c r="E323" s="19" t="s">
        <v>19</v>
      </c>
      <c r="F323" s="267">
        <v>13</v>
      </c>
      <c r="G323" s="36"/>
      <c r="H323" s="41"/>
    </row>
    <row r="324" spans="1:8" s="2" customFormat="1" ht="16.9" customHeight="1">
      <c r="A324" s="36"/>
      <c r="B324" s="41"/>
      <c r="C324" s="266" t="s">
        <v>199</v>
      </c>
      <c r="D324" s="266" t="s">
        <v>353</v>
      </c>
      <c r="E324" s="19" t="s">
        <v>19</v>
      </c>
      <c r="F324" s="267">
        <v>13</v>
      </c>
      <c r="G324" s="36"/>
      <c r="H324" s="41"/>
    </row>
    <row r="325" spans="1:8" s="2" customFormat="1" ht="16.9" customHeight="1">
      <c r="A325" s="36"/>
      <c r="B325" s="41"/>
      <c r="C325" s="268" t="s">
        <v>1400</v>
      </c>
      <c r="D325" s="36"/>
      <c r="E325" s="36"/>
      <c r="F325" s="36"/>
      <c r="G325" s="36"/>
      <c r="H325" s="41"/>
    </row>
    <row r="326" spans="1:8" s="2" customFormat="1" ht="16.9" customHeight="1">
      <c r="A326" s="36"/>
      <c r="B326" s="41"/>
      <c r="C326" s="266" t="s">
        <v>832</v>
      </c>
      <c r="D326" s="266" t="s">
        <v>833</v>
      </c>
      <c r="E326" s="19" t="s">
        <v>103</v>
      </c>
      <c r="F326" s="267">
        <v>13</v>
      </c>
      <c r="G326" s="36"/>
      <c r="H326" s="41"/>
    </row>
    <row r="327" spans="1:8" s="2" customFormat="1" ht="16.9" customHeight="1">
      <c r="A327" s="36"/>
      <c r="B327" s="41"/>
      <c r="C327" s="266" t="s">
        <v>849</v>
      </c>
      <c r="D327" s="266" t="s">
        <v>850</v>
      </c>
      <c r="E327" s="19" t="s">
        <v>103</v>
      </c>
      <c r="F327" s="267">
        <v>281.905</v>
      </c>
      <c r="G327" s="36"/>
      <c r="H327" s="41"/>
    </row>
    <row r="328" spans="1:8" s="2" customFormat="1" ht="16.9" customHeight="1">
      <c r="A328" s="36"/>
      <c r="B328" s="41"/>
      <c r="C328" s="266" t="s">
        <v>1017</v>
      </c>
      <c r="D328" s="266" t="s">
        <v>1018</v>
      </c>
      <c r="E328" s="19" t="s">
        <v>103</v>
      </c>
      <c r="F328" s="267">
        <v>281.905</v>
      </c>
      <c r="G328" s="36"/>
      <c r="H328" s="41"/>
    </row>
    <row r="329" spans="1:8" s="2" customFormat="1" ht="16.9" customHeight="1">
      <c r="A329" s="36"/>
      <c r="B329" s="41"/>
      <c r="C329" s="266" t="s">
        <v>1030</v>
      </c>
      <c r="D329" s="266" t="s">
        <v>1031</v>
      </c>
      <c r="E329" s="19" t="s">
        <v>92</v>
      </c>
      <c r="F329" s="267">
        <v>27.88</v>
      </c>
      <c r="G329" s="36"/>
      <c r="H329" s="41"/>
    </row>
    <row r="330" spans="1:8" s="2" customFormat="1" ht="16.9" customHeight="1">
      <c r="A330" s="36"/>
      <c r="B330" s="41"/>
      <c r="C330" s="266" t="s">
        <v>856</v>
      </c>
      <c r="D330" s="266" t="s">
        <v>857</v>
      </c>
      <c r="E330" s="19" t="s">
        <v>858</v>
      </c>
      <c r="F330" s="267">
        <v>8.457</v>
      </c>
      <c r="G330" s="36"/>
      <c r="H330" s="41"/>
    </row>
    <row r="331" spans="1:8" s="2" customFormat="1" ht="16.9" customHeight="1">
      <c r="A331" s="36"/>
      <c r="B331" s="41"/>
      <c r="C331" s="266" t="s">
        <v>838</v>
      </c>
      <c r="D331" s="266" t="s">
        <v>839</v>
      </c>
      <c r="E331" s="19" t="s">
        <v>107</v>
      </c>
      <c r="F331" s="267">
        <v>20.16</v>
      </c>
      <c r="G331" s="36"/>
      <c r="H331" s="41"/>
    </row>
    <row r="332" spans="1:8" s="2" customFormat="1" ht="16.9" customHeight="1">
      <c r="A332" s="36"/>
      <c r="B332" s="41"/>
      <c r="C332" s="262" t="s">
        <v>202</v>
      </c>
      <c r="D332" s="263" t="s">
        <v>203</v>
      </c>
      <c r="E332" s="264" t="s">
        <v>103</v>
      </c>
      <c r="F332" s="265">
        <v>627.445</v>
      </c>
      <c r="G332" s="36"/>
      <c r="H332" s="41"/>
    </row>
    <row r="333" spans="1:8" s="2" customFormat="1" ht="16.9" customHeight="1">
      <c r="A333" s="36"/>
      <c r="B333" s="41"/>
      <c r="C333" s="266" t="s">
        <v>19</v>
      </c>
      <c r="D333" s="266" t="s">
        <v>891</v>
      </c>
      <c r="E333" s="19" t="s">
        <v>19</v>
      </c>
      <c r="F333" s="267">
        <v>627.445</v>
      </c>
      <c r="G333" s="36"/>
      <c r="H333" s="41"/>
    </row>
    <row r="334" spans="1:8" s="2" customFormat="1" ht="16.9" customHeight="1">
      <c r="A334" s="36"/>
      <c r="B334" s="41"/>
      <c r="C334" s="266" t="s">
        <v>202</v>
      </c>
      <c r="D334" s="266" t="s">
        <v>353</v>
      </c>
      <c r="E334" s="19" t="s">
        <v>19</v>
      </c>
      <c r="F334" s="267">
        <v>627.445</v>
      </c>
      <c r="G334" s="36"/>
      <c r="H334" s="41"/>
    </row>
    <row r="335" spans="1:8" s="2" customFormat="1" ht="16.9" customHeight="1">
      <c r="A335" s="36"/>
      <c r="B335" s="41"/>
      <c r="C335" s="268" t="s">
        <v>1400</v>
      </c>
      <c r="D335" s="36"/>
      <c r="E335" s="36"/>
      <c r="F335" s="36"/>
      <c r="G335" s="36"/>
      <c r="H335" s="41"/>
    </row>
    <row r="336" spans="1:8" s="2" customFormat="1" ht="16.9" customHeight="1">
      <c r="A336" s="36"/>
      <c r="B336" s="41"/>
      <c r="C336" s="266" t="s">
        <v>883</v>
      </c>
      <c r="D336" s="266" t="s">
        <v>884</v>
      </c>
      <c r="E336" s="19" t="s">
        <v>103</v>
      </c>
      <c r="F336" s="267">
        <v>896.35</v>
      </c>
      <c r="G336" s="36"/>
      <c r="H336" s="41"/>
    </row>
    <row r="337" spans="1:8" s="2" customFormat="1" ht="16.9" customHeight="1">
      <c r="A337" s="36"/>
      <c r="B337" s="41"/>
      <c r="C337" s="266" t="s">
        <v>864</v>
      </c>
      <c r="D337" s="266" t="s">
        <v>865</v>
      </c>
      <c r="E337" s="19" t="s">
        <v>103</v>
      </c>
      <c r="F337" s="267">
        <v>627.445</v>
      </c>
      <c r="G337" s="36"/>
      <c r="H337" s="41"/>
    </row>
    <row r="338" spans="1:8" s="2" customFormat="1" ht="16.9" customHeight="1">
      <c r="A338" s="36"/>
      <c r="B338" s="41"/>
      <c r="C338" s="266" t="s">
        <v>1024</v>
      </c>
      <c r="D338" s="266" t="s">
        <v>1025</v>
      </c>
      <c r="E338" s="19" t="s">
        <v>103</v>
      </c>
      <c r="F338" s="267">
        <v>627.445</v>
      </c>
      <c r="G338" s="36"/>
      <c r="H338" s="41"/>
    </row>
    <row r="339" spans="1:8" s="2" customFormat="1" ht="16.9" customHeight="1">
      <c r="A339" s="36"/>
      <c r="B339" s="41"/>
      <c r="C339" s="266" t="s">
        <v>1030</v>
      </c>
      <c r="D339" s="266" t="s">
        <v>1031</v>
      </c>
      <c r="E339" s="19" t="s">
        <v>92</v>
      </c>
      <c r="F339" s="267">
        <v>27.88</v>
      </c>
      <c r="G339" s="36"/>
      <c r="H339" s="41"/>
    </row>
    <row r="340" spans="1:8" s="2" customFormat="1" ht="16.9" customHeight="1">
      <c r="A340" s="36"/>
      <c r="B340" s="41"/>
      <c r="C340" s="266" t="s">
        <v>870</v>
      </c>
      <c r="D340" s="266" t="s">
        <v>871</v>
      </c>
      <c r="E340" s="19" t="s">
        <v>858</v>
      </c>
      <c r="F340" s="267">
        <v>18.823</v>
      </c>
      <c r="G340" s="36"/>
      <c r="H340" s="41"/>
    </row>
    <row r="341" spans="1:8" s="2" customFormat="1" ht="16.9" customHeight="1">
      <c r="A341" s="36"/>
      <c r="B341" s="41"/>
      <c r="C341" s="266" t="s">
        <v>838</v>
      </c>
      <c r="D341" s="266" t="s">
        <v>839</v>
      </c>
      <c r="E341" s="19" t="s">
        <v>107</v>
      </c>
      <c r="F341" s="267">
        <v>20.16</v>
      </c>
      <c r="G341" s="36"/>
      <c r="H341" s="41"/>
    </row>
    <row r="342" spans="1:8" s="2" customFormat="1" ht="16.9" customHeight="1">
      <c r="A342" s="36"/>
      <c r="B342" s="41"/>
      <c r="C342" s="262" t="s">
        <v>206</v>
      </c>
      <c r="D342" s="263" t="s">
        <v>207</v>
      </c>
      <c r="E342" s="264" t="s">
        <v>103</v>
      </c>
      <c r="F342" s="265">
        <v>896.35</v>
      </c>
      <c r="G342" s="36"/>
      <c r="H342" s="41"/>
    </row>
    <row r="343" spans="1:8" s="2" customFormat="1" ht="16.9" customHeight="1">
      <c r="A343" s="36"/>
      <c r="B343" s="41"/>
      <c r="C343" s="266" t="s">
        <v>19</v>
      </c>
      <c r="D343" s="266" t="s">
        <v>888</v>
      </c>
      <c r="E343" s="19" t="s">
        <v>19</v>
      </c>
      <c r="F343" s="267">
        <v>0</v>
      </c>
      <c r="G343" s="36"/>
      <c r="H343" s="41"/>
    </row>
    <row r="344" spans="1:8" s="2" customFormat="1" ht="16.9" customHeight="1">
      <c r="A344" s="36"/>
      <c r="B344" s="41"/>
      <c r="C344" s="266" t="s">
        <v>19</v>
      </c>
      <c r="D344" s="266" t="s">
        <v>889</v>
      </c>
      <c r="E344" s="19" t="s">
        <v>19</v>
      </c>
      <c r="F344" s="267">
        <v>1190</v>
      </c>
      <c r="G344" s="36"/>
      <c r="H344" s="41"/>
    </row>
    <row r="345" spans="1:8" s="2" customFormat="1" ht="16.9" customHeight="1">
      <c r="A345" s="36"/>
      <c r="B345" s="41"/>
      <c r="C345" s="266" t="s">
        <v>19</v>
      </c>
      <c r="D345" s="266" t="s">
        <v>890</v>
      </c>
      <c r="E345" s="19" t="s">
        <v>19</v>
      </c>
      <c r="F345" s="267">
        <v>-293.65</v>
      </c>
      <c r="G345" s="36"/>
      <c r="H345" s="41"/>
    </row>
    <row r="346" spans="1:8" s="2" customFormat="1" ht="16.9" customHeight="1">
      <c r="A346" s="36"/>
      <c r="B346" s="41"/>
      <c r="C346" s="266" t="s">
        <v>206</v>
      </c>
      <c r="D346" s="266" t="s">
        <v>353</v>
      </c>
      <c r="E346" s="19" t="s">
        <v>19</v>
      </c>
      <c r="F346" s="267">
        <v>896.35</v>
      </c>
      <c r="G346" s="36"/>
      <c r="H346" s="41"/>
    </row>
    <row r="347" spans="1:8" s="2" customFormat="1" ht="16.9" customHeight="1">
      <c r="A347" s="36"/>
      <c r="B347" s="41"/>
      <c r="C347" s="268" t="s">
        <v>1400</v>
      </c>
      <c r="D347" s="36"/>
      <c r="E347" s="36"/>
      <c r="F347" s="36"/>
      <c r="G347" s="36"/>
      <c r="H347" s="41"/>
    </row>
    <row r="348" spans="1:8" s="2" customFormat="1" ht="16.9" customHeight="1">
      <c r="A348" s="36"/>
      <c r="B348" s="41"/>
      <c r="C348" s="266" t="s">
        <v>883</v>
      </c>
      <c r="D348" s="266" t="s">
        <v>884</v>
      </c>
      <c r="E348" s="19" t="s">
        <v>103</v>
      </c>
      <c r="F348" s="267">
        <v>896.35</v>
      </c>
      <c r="G348" s="36"/>
      <c r="H348" s="41"/>
    </row>
    <row r="349" spans="1:8" s="2" customFormat="1" ht="16.9" customHeight="1">
      <c r="A349" s="36"/>
      <c r="B349" s="41"/>
      <c r="C349" s="266" t="s">
        <v>824</v>
      </c>
      <c r="D349" s="266" t="s">
        <v>825</v>
      </c>
      <c r="E349" s="19" t="s">
        <v>103</v>
      </c>
      <c r="F349" s="267">
        <v>268.905</v>
      </c>
      <c r="G349" s="36"/>
      <c r="H349" s="41"/>
    </row>
    <row r="350" spans="1:8" s="2" customFormat="1" ht="16.9" customHeight="1">
      <c r="A350" s="36"/>
      <c r="B350" s="41"/>
      <c r="C350" s="262" t="s">
        <v>209</v>
      </c>
      <c r="D350" s="263" t="s">
        <v>210</v>
      </c>
      <c r="E350" s="264" t="s">
        <v>103</v>
      </c>
      <c r="F350" s="265">
        <v>294</v>
      </c>
      <c r="G350" s="36"/>
      <c r="H350" s="41"/>
    </row>
    <row r="351" spans="1:8" s="2" customFormat="1" ht="16.9" customHeight="1">
      <c r="A351" s="36"/>
      <c r="B351" s="41"/>
      <c r="C351" s="266" t="s">
        <v>19</v>
      </c>
      <c r="D351" s="266" t="s">
        <v>1110</v>
      </c>
      <c r="E351" s="19" t="s">
        <v>19</v>
      </c>
      <c r="F351" s="267">
        <v>0</v>
      </c>
      <c r="G351" s="36"/>
      <c r="H351" s="41"/>
    </row>
    <row r="352" spans="1:8" s="2" customFormat="1" ht="16.9" customHeight="1">
      <c r="A352" s="36"/>
      <c r="B352" s="41"/>
      <c r="C352" s="266" t="s">
        <v>19</v>
      </c>
      <c r="D352" s="266" t="s">
        <v>1111</v>
      </c>
      <c r="E352" s="19" t="s">
        <v>19</v>
      </c>
      <c r="F352" s="267">
        <v>0</v>
      </c>
      <c r="G352" s="36"/>
      <c r="H352" s="41"/>
    </row>
    <row r="353" spans="1:8" s="2" customFormat="1" ht="16.9" customHeight="1">
      <c r="A353" s="36"/>
      <c r="B353" s="41"/>
      <c r="C353" s="266" t="s">
        <v>19</v>
      </c>
      <c r="D353" s="266" t="s">
        <v>1112</v>
      </c>
      <c r="E353" s="19" t="s">
        <v>19</v>
      </c>
      <c r="F353" s="267">
        <v>28</v>
      </c>
      <c r="G353" s="36"/>
      <c r="H353" s="41"/>
    </row>
    <row r="354" spans="1:8" s="2" customFormat="1" ht="16.9" customHeight="1">
      <c r="A354" s="36"/>
      <c r="B354" s="41"/>
      <c r="C354" s="266" t="s">
        <v>19</v>
      </c>
      <c r="D354" s="266" t="s">
        <v>1113</v>
      </c>
      <c r="E354" s="19" t="s">
        <v>19</v>
      </c>
      <c r="F354" s="267">
        <v>0</v>
      </c>
      <c r="G354" s="36"/>
      <c r="H354" s="41"/>
    </row>
    <row r="355" spans="1:8" s="2" customFormat="1" ht="16.9" customHeight="1">
      <c r="A355" s="36"/>
      <c r="B355" s="41"/>
      <c r="C355" s="266" t="s">
        <v>19</v>
      </c>
      <c r="D355" s="266" t="s">
        <v>1114</v>
      </c>
      <c r="E355" s="19" t="s">
        <v>19</v>
      </c>
      <c r="F355" s="267">
        <v>266</v>
      </c>
      <c r="G355" s="36"/>
      <c r="H355" s="41"/>
    </row>
    <row r="356" spans="1:8" s="2" customFormat="1" ht="16.9" customHeight="1">
      <c r="A356" s="36"/>
      <c r="B356" s="41"/>
      <c r="C356" s="266" t="s">
        <v>209</v>
      </c>
      <c r="D356" s="266" t="s">
        <v>353</v>
      </c>
      <c r="E356" s="19" t="s">
        <v>19</v>
      </c>
      <c r="F356" s="267">
        <v>294</v>
      </c>
      <c r="G356" s="36"/>
      <c r="H356" s="41"/>
    </row>
    <row r="357" spans="1:8" s="2" customFormat="1" ht="16.9" customHeight="1">
      <c r="A357" s="36"/>
      <c r="B357" s="41"/>
      <c r="C357" s="268" t="s">
        <v>1400</v>
      </c>
      <c r="D357" s="36"/>
      <c r="E357" s="36"/>
      <c r="F357" s="36"/>
      <c r="G357" s="36"/>
      <c r="H357" s="41"/>
    </row>
    <row r="358" spans="1:8" s="2" customFormat="1" ht="16.9" customHeight="1">
      <c r="A358" s="36"/>
      <c r="B358" s="41"/>
      <c r="C358" s="266" t="s">
        <v>1104</v>
      </c>
      <c r="D358" s="266" t="s">
        <v>1105</v>
      </c>
      <c r="E358" s="19" t="s">
        <v>103</v>
      </c>
      <c r="F358" s="267">
        <v>294</v>
      </c>
      <c r="G358" s="36"/>
      <c r="H358" s="41"/>
    </row>
    <row r="359" spans="1:8" s="2" customFormat="1" ht="16.9" customHeight="1">
      <c r="A359" s="36"/>
      <c r="B359" s="41"/>
      <c r="C359" s="266" t="s">
        <v>431</v>
      </c>
      <c r="D359" s="266" t="s">
        <v>432</v>
      </c>
      <c r="E359" s="19" t="s">
        <v>103</v>
      </c>
      <c r="F359" s="267">
        <v>294</v>
      </c>
      <c r="G359" s="36"/>
      <c r="H359" s="41"/>
    </row>
    <row r="360" spans="1:8" s="2" customFormat="1" ht="16.9" customHeight="1">
      <c r="A360" s="36"/>
      <c r="B360" s="41"/>
      <c r="C360" s="266" t="s">
        <v>438</v>
      </c>
      <c r="D360" s="266" t="s">
        <v>439</v>
      </c>
      <c r="E360" s="19" t="s">
        <v>103</v>
      </c>
      <c r="F360" s="267">
        <v>294</v>
      </c>
      <c r="G360" s="36"/>
      <c r="H360" s="41"/>
    </row>
    <row r="361" spans="1:8" s="2" customFormat="1" ht="16.9" customHeight="1">
      <c r="A361" s="36"/>
      <c r="B361" s="41"/>
      <c r="C361" s="266" t="s">
        <v>876</v>
      </c>
      <c r="D361" s="266" t="s">
        <v>877</v>
      </c>
      <c r="E361" s="19" t="s">
        <v>103</v>
      </c>
      <c r="F361" s="267">
        <v>294</v>
      </c>
      <c r="G361" s="36"/>
      <c r="H361" s="41"/>
    </row>
    <row r="362" spans="1:8" s="2" customFormat="1" ht="16.9" customHeight="1">
      <c r="A362" s="36"/>
      <c r="B362" s="41"/>
      <c r="C362" s="266" t="s">
        <v>1098</v>
      </c>
      <c r="D362" s="266" t="s">
        <v>1099</v>
      </c>
      <c r="E362" s="19" t="s">
        <v>103</v>
      </c>
      <c r="F362" s="267">
        <v>294</v>
      </c>
      <c r="G362" s="36"/>
      <c r="H362" s="41"/>
    </row>
    <row r="363" spans="1:8" s="2" customFormat="1" ht="16.9" customHeight="1">
      <c r="A363" s="36"/>
      <c r="B363" s="41"/>
      <c r="C363" s="266" t="s">
        <v>1269</v>
      </c>
      <c r="D363" s="266" t="s">
        <v>774</v>
      </c>
      <c r="E363" s="19" t="s">
        <v>107</v>
      </c>
      <c r="F363" s="267">
        <v>85.26</v>
      </c>
      <c r="G363" s="36"/>
      <c r="H363" s="41"/>
    </row>
    <row r="364" spans="1:8" s="2" customFormat="1" ht="16.9" customHeight="1">
      <c r="A364" s="36"/>
      <c r="B364" s="41"/>
      <c r="C364" s="266" t="s">
        <v>1274</v>
      </c>
      <c r="D364" s="266" t="s">
        <v>1275</v>
      </c>
      <c r="E364" s="19" t="s">
        <v>107</v>
      </c>
      <c r="F364" s="267">
        <v>225.601</v>
      </c>
      <c r="G364" s="36"/>
      <c r="H364" s="41"/>
    </row>
    <row r="365" spans="1:8" s="2" customFormat="1" ht="16.9" customHeight="1">
      <c r="A365" s="36"/>
      <c r="B365" s="41"/>
      <c r="C365" s="266" t="s">
        <v>1287</v>
      </c>
      <c r="D365" s="266" t="s">
        <v>1288</v>
      </c>
      <c r="E365" s="19" t="s">
        <v>107</v>
      </c>
      <c r="F365" s="267">
        <v>4286.426</v>
      </c>
      <c r="G365" s="36"/>
      <c r="H365" s="41"/>
    </row>
    <row r="366" spans="1:8" s="2" customFormat="1" ht="16.9" customHeight="1">
      <c r="A366" s="36"/>
      <c r="B366" s="41"/>
      <c r="C366" s="266" t="s">
        <v>1116</v>
      </c>
      <c r="D366" s="266" t="s">
        <v>1117</v>
      </c>
      <c r="E366" s="19" t="s">
        <v>114</v>
      </c>
      <c r="F366" s="267">
        <v>98</v>
      </c>
      <c r="G366" s="36"/>
      <c r="H366" s="41"/>
    </row>
    <row r="367" spans="1:8" s="2" customFormat="1" ht="16.9" customHeight="1">
      <c r="A367" s="36"/>
      <c r="B367" s="41"/>
      <c r="C367" s="262" t="s">
        <v>212</v>
      </c>
      <c r="D367" s="263" t="s">
        <v>213</v>
      </c>
      <c r="E367" s="264" t="s">
        <v>92</v>
      </c>
      <c r="F367" s="265">
        <v>59.3</v>
      </c>
      <c r="G367" s="36"/>
      <c r="H367" s="41"/>
    </row>
    <row r="368" spans="1:8" s="2" customFormat="1" ht="16.9" customHeight="1">
      <c r="A368" s="36"/>
      <c r="B368" s="41"/>
      <c r="C368" s="266" t="s">
        <v>19</v>
      </c>
      <c r="D368" s="266" t="s">
        <v>458</v>
      </c>
      <c r="E368" s="19" t="s">
        <v>19</v>
      </c>
      <c r="F368" s="267">
        <v>0</v>
      </c>
      <c r="G368" s="36"/>
      <c r="H368" s="41"/>
    </row>
    <row r="369" spans="1:8" s="2" customFormat="1" ht="16.9" customHeight="1">
      <c r="A369" s="36"/>
      <c r="B369" s="41"/>
      <c r="C369" s="266" t="s">
        <v>212</v>
      </c>
      <c r="D369" s="266" t="s">
        <v>459</v>
      </c>
      <c r="E369" s="19" t="s">
        <v>19</v>
      </c>
      <c r="F369" s="267">
        <v>59.3</v>
      </c>
      <c r="G369" s="36"/>
      <c r="H369" s="41"/>
    </row>
    <row r="370" spans="1:8" s="2" customFormat="1" ht="16.9" customHeight="1">
      <c r="A370" s="36"/>
      <c r="B370" s="41"/>
      <c r="C370" s="268" t="s">
        <v>1400</v>
      </c>
      <c r="D370" s="36"/>
      <c r="E370" s="36"/>
      <c r="F370" s="36"/>
      <c r="G370" s="36"/>
      <c r="H370" s="41"/>
    </row>
    <row r="371" spans="1:8" s="2" customFormat="1" ht="16.9" customHeight="1">
      <c r="A371" s="36"/>
      <c r="B371" s="41"/>
      <c r="C371" s="266" t="s">
        <v>452</v>
      </c>
      <c r="D371" s="266" t="s">
        <v>453</v>
      </c>
      <c r="E371" s="19" t="s">
        <v>92</v>
      </c>
      <c r="F371" s="267">
        <v>59.3</v>
      </c>
      <c r="G371" s="36"/>
      <c r="H371" s="41"/>
    </row>
    <row r="372" spans="1:8" s="2" customFormat="1" ht="16.9" customHeight="1">
      <c r="A372" s="36"/>
      <c r="B372" s="41"/>
      <c r="C372" s="266" t="s">
        <v>461</v>
      </c>
      <c r="D372" s="266" t="s">
        <v>462</v>
      </c>
      <c r="E372" s="19" t="s">
        <v>92</v>
      </c>
      <c r="F372" s="267">
        <v>29.65</v>
      </c>
      <c r="G372" s="36"/>
      <c r="H372" s="41"/>
    </row>
    <row r="373" spans="1:8" s="2" customFormat="1" ht="16.9" customHeight="1">
      <c r="A373" s="36"/>
      <c r="B373" s="41"/>
      <c r="C373" s="266" t="s">
        <v>469</v>
      </c>
      <c r="D373" s="266" t="s">
        <v>470</v>
      </c>
      <c r="E373" s="19" t="s">
        <v>92</v>
      </c>
      <c r="F373" s="267">
        <v>29.65</v>
      </c>
      <c r="G373" s="36"/>
      <c r="H373" s="41"/>
    </row>
    <row r="374" spans="1:8" s="2" customFormat="1" ht="16.9" customHeight="1">
      <c r="A374" s="36"/>
      <c r="B374" s="41"/>
      <c r="C374" s="266" t="s">
        <v>476</v>
      </c>
      <c r="D374" s="266" t="s">
        <v>477</v>
      </c>
      <c r="E374" s="19" t="s">
        <v>92</v>
      </c>
      <c r="F374" s="267">
        <v>29.65</v>
      </c>
      <c r="G374" s="36"/>
      <c r="H374" s="41"/>
    </row>
    <row r="375" spans="1:8" s="2" customFormat="1" ht="16.9" customHeight="1">
      <c r="A375" s="36"/>
      <c r="B375" s="41"/>
      <c r="C375" s="266" t="s">
        <v>482</v>
      </c>
      <c r="D375" s="266" t="s">
        <v>483</v>
      </c>
      <c r="E375" s="19" t="s">
        <v>92</v>
      </c>
      <c r="F375" s="267">
        <v>29.65</v>
      </c>
      <c r="G375" s="36"/>
      <c r="H375" s="41"/>
    </row>
    <row r="376" spans="1:8" s="2" customFormat="1" ht="16.9" customHeight="1">
      <c r="A376" s="36"/>
      <c r="B376" s="41"/>
      <c r="C376" s="266" t="s">
        <v>601</v>
      </c>
      <c r="D376" s="266" t="s">
        <v>602</v>
      </c>
      <c r="E376" s="19" t="s">
        <v>92</v>
      </c>
      <c r="F376" s="267">
        <v>555.283</v>
      </c>
      <c r="G376" s="36"/>
      <c r="H376" s="41"/>
    </row>
    <row r="377" spans="1:8" s="2" customFormat="1" ht="16.9" customHeight="1">
      <c r="A377" s="36"/>
      <c r="B377" s="41"/>
      <c r="C377" s="266" t="s">
        <v>1070</v>
      </c>
      <c r="D377" s="266" t="s">
        <v>1071</v>
      </c>
      <c r="E377" s="19" t="s">
        <v>92</v>
      </c>
      <c r="F377" s="267">
        <v>290.165</v>
      </c>
      <c r="G377" s="36"/>
      <c r="H377" s="41"/>
    </row>
    <row r="378" spans="1:8" s="2" customFormat="1" ht="16.9" customHeight="1">
      <c r="A378" s="36"/>
      <c r="B378" s="41"/>
      <c r="C378" s="266" t="s">
        <v>1080</v>
      </c>
      <c r="D378" s="266" t="s">
        <v>1081</v>
      </c>
      <c r="E378" s="19" t="s">
        <v>92</v>
      </c>
      <c r="F378" s="267">
        <v>29.65</v>
      </c>
      <c r="G378" s="36"/>
      <c r="H378" s="41"/>
    </row>
    <row r="379" spans="1:8" s="2" customFormat="1" ht="16.9" customHeight="1">
      <c r="A379" s="36"/>
      <c r="B379" s="41"/>
      <c r="C379" s="266" t="s">
        <v>1264</v>
      </c>
      <c r="D379" s="266" t="s">
        <v>774</v>
      </c>
      <c r="E379" s="19" t="s">
        <v>107</v>
      </c>
      <c r="F379" s="267">
        <v>63.273</v>
      </c>
      <c r="G379" s="36"/>
      <c r="H379" s="41"/>
    </row>
    <row r="380" spans="1:8" s="2" customFormat="1" ht="16.9" customHeight="1">
      <c r="A380" s="36"/>
      <c r="B380" s="41"/>
      <c r="C380" s="266" t="s">
        <v>1274</v>
      </c>
      <c r="D380" s="266" t="s">
        <v>1275</v>
      </c>
      <c r="E380" s="19" t="s">
        <v>107</v>
      </c>
      <c r="F380" s="267">
        <v>225.601</v>
      </c>
      <c r="G380" s="36"/>
      <c r="H380" s="41"/>
    </row>
    <row r="381" spans="1:8" s="2" customFormat="1" ht="16.9" customHeight="1">
      <c r="A381" s="36"/>
      <c r="B381" s="41"/>
      <c r="C381" s="266" t="s">
        <v>1287</v>
      </c>
      <c r="D381" s="266" t="s">
        <v>1288</v>
      </c>
      <c r="E381" s="19" t="s">
        <v>107</v>
      </c>
      <c r="F381" s="267">
        <v>4286.426</v>
      </c>
      <c r="G381" s="36"/>
      <c r="H381" s="41"/>
    </row>
    <row r="382" spans="1:8" s="2" customFormat="1" ht="16.9" customHeight="1">
      <c r="A382" s="36"/>
      <c r="B382" s="41"/>
      <c r="C382" s="266" t="s">
        <v>1304</v>
      </c>
      <c r="D382" s="266" t="s">
        <v>1305</v>
      </c>
      <c r="E382" s="19" t="s">
        <v>107</v>
      </c>
      <c r="F382" s="267">
        <v>140.133</v>
      </c>
      <c r="G382" s="36"/>
      <c r="H382" s="41"/>
    </row>
    <row r="383" spans="1:8" s="2" customFormat="1" ht="16.9" customHeight="1">
      <c r="A383" s="36"/>
      <c r="B383" s="41"/>
      <c r="C383" s="262" t="s">
        <v>215</v>
      </c>
      <c r="D383" s="263" t="s">
        <v>216</v>
      </c>
      <c r="E383" s="264" t="s">
        <v>103</v>
      </c>
      <c r="F383" s="265">
        <v>734.35</v>
      </c>
      <c r="G383" s="36"/>
      <c r="H383" s="41"/>
    </row>
    <row r="384" spans="1:8" s="2" customFormat="1" ht="16.9" customHeight="1">
      <c r="A384" s="36"/>
      <c r="B384" s="41"/>
      <c r="C384" s="266" t="s">
        <v>19</v>
      </c>
      <c r="D384" s="266" t="s">
        <v>534</v>
      </c>
      <c r="E384" s="19" t="s">
        <v>19</v>
      </c>
      <c r="F384" s="267">
        <v>1028</v>
      </c>
      <c r="G384" s="36"/>
      <c r="H384" s="41"/>
    </row>
    <row r="385" spans="1:8" s="2" customFormat="1" ht="16.9" customHeight="1">
      <c r="A385" s="36"/>
      <c r="B385" s="41"/>
      <c r="C385" s="266" t="s">
        <v>19</v>
      </c>
      <c r="D385" s="266" t="s">
        <v>535</v>
      </c>
      <c r="E385" s="19" t="s">
        <v>19</v>
      </c>
      <c r="F385" s="267">
        <v>-293.65</v>
      </c>
      <c r="G385" s="36"/>
      <c r="H385" s="41"/>
    </row>
    <row r="386" spans="1:8" s="2" customFormat="1" ht="16.9" customHeight="1">
      <c r="A386" s="36"/>
      <c r="B386" s="41"/>
      <c r="C386" s="266" t="s">
        <v>215</v>
      </c>
      <c r="D386" s="266" t="s">
        <v>353</v>
      </c>
      <c r="E386" s="19" t="s">
        <v>19</v>
      </c>
      <c r="F386" s="267">
        <v>734.35</v>
      </c>
      <c r="G386" s="36"/>
      <c r="H386" s="41"/>
    </row>
    <row r="387" spans="1:8" s="2" customFormat="1" ht="16.9" customHeight="1">
      <c r="A387" s="36"/>
      <c r="B387" s="41"/>
      <c r="C387" s="268" t="s">
        <v>1400</v>
      </c>
      <c r="D387" s="36"/>
      <c r="E387" s="36"/>
      <c r="F387" s="36"/>
      <c r="G387" s="36"/>
      <c r="H387" s="41"/>
    </row>
    <row r="388" spans="1:8" s="2" customFormat="1" ht="16.9" customHeight="1">
      <c r="A388" s="36"/>
      <c r="B388" s="41"/>
      <c r="C388" s="266" t="s">
        <v>529</v>
      </c>
      <c r="D388" s="266" t="s">
        <v>530</v>
      </c>
      <c r="E388" s="19" t="s">
        <v>103</v>
      </c>
      <c r="F388" s="267">
        <v>734.35</v>
      </c>
      <c r="G388" s="36"/>
      <c r="H388" s="41"/>
    </row>
    <row r="389" spans="1:8" s="2" customFormat="1" ht="16.9" customHeight="1">
      <c r="A389" s="36"/>
      <c r="B389" s="41"/>
      <c r="C389" s="266" t="s">
        <v>691</v>
      </c>
      <c r="D389" s="266" t="s">
        <v>692</v>
      </c>
      <c r="E389" s="19" t="s">
        <v>92</v>
      </c>
      <c r="F389" s="267">
        <v>740.495</v>
      </c>
      <c r="G389" s="36"/>
      <c r="H389" s="41"/>
    </row>
    <row r="390" spans="1:8" s="2" customFormat="1" ht="16.9" customHeight="1">
      <c r="A390" s="36"/>
      <c r="B390" s="41"/>
      <c r="C390" s="266" t="s">
        <v>716</v>
      </c>
      <c r="D390" s="266" t="s">
        <v>717</v>
      </c>
      <c r="E390" s="19" t="s">
        <v>92</v>
      </c>
      <c r="F390" s="267">
        <v>370.248</v>
      </c>
      <c r="G390" s="36"/>
      <c r="H390" s="41"/>
    </row>
    <row r="391" spans="1:8" s="2" customFormat="1" ht="16.9" customHeight="1">
      <c r="A391" s="36"/>
      <c r="B391" s="41"/>
      <c r="C391" s="266" t="s">
        <v>779</v>
      </c>
      <c r="D391" s="266" t="s">
        <v>780</v>
      </c>
      <c r="E391" s="19" t="s">
        <v>92</v>
      </c>
      <c r="F391" s="267">
        <v>370.248</v>
      </c>
      <c r="G391" s="36"/>
      <c r="H391" s="41"/>
    </row>
    <row r="392" spans="1:8" s="2" customFormat="1" ht="16.9" customHeight="1">
      <c r="A392" s="36"/>
      <c r="B392" s="41"/>
      <c r="C392" s="266" t="s">
        <v>838</v>
      </c>
      <c r="D392" s="266" t="s">
        <v>839</v>
      </c>
      <c r="E392" s="19" t="s">
        <v>107</v>
      </c>
      <c r="F392" s="267">
        <v>20.16</v>
      </c>
      <c r="G392" s="36"/>
      <c r="H392" s="41"/>
    </row>
    <row r="393" spans="1:8" s="2" customFormat="1" ht="16.9" customHeight="1">
      <c r="A393" s="36"/>
      <c r="B393" s="41"/>
      <c r="C393" s="262" t="s">
        <v>218</v>
      </c>
      <c r="D393" s="263" t="s">
        <v>219</v>
      </c>
      <c r="E393" s="264" t="s">
        <v>103</v>
      </c>
      <c r="F393" s="265">
        <v>52</v>
      </c>
      <c r="G393" s="36"/>
      <c r="H393" s="41"/>
    </row>
    <row r="394" spans="1:8" s="2" customFormat="1" ht="16.9" customHeight="1">
      <c r="A394" s="36"/>
      <c r="B394" s="41"/>
      <c r="C394" s="266" t="s">
        <v>19</v>
      </c>
      <c r="D394" s="266" t="s">
        <v>526</v>
      </c>
      <c r="E394" s="19" t="s">
        <v>19</v>
      </c>
      <c r="F394" s="267">
        <v>0</v>
      </c>
      <c r="G394" s="36"/>
      <c r="H394" s="41"/>
    </row>
    <row r="395" spans="1:8" s="2" customFormat="1" ht="16.9" customHeight="1">
      <c r="A395" s="36"/>
      <c r="B395" s="41"/>
      <c r="C395" s="266" t="s">
        <v>218</v>
      </c>
      <c r="D395" s="266" t="s">
        <v>527</v>
      </c>
      <c r="E395" s="19" t="s">
        <v>19</v>
      </c>
      <c r="F395" s="267">
        <v>52</v>
      </c>
      <c r="G395" s="36"/>
      <c r="H395" s="41"/>
    </row>
    <row r="396" spans="1:8" s="2" customFormat="1" ht="16.9" customHeight="1">
      <c r="A396" s="36"/>
      <c r="B396" s="41"/>
      <c r="C396" s="268" t="s">
        <v>1400</v>
      </c>
      <c r="D396" s="36"/>
      <c r="E396" s="36"/>
      <c r="F396" s="36"/>
      <c r="G396" s="36"/>
      <c r="H396" s="41"/>
    </row>
    <row r="397" spans="1:8" s="2" customFormat="1" ht="16.9" customHeight="1">
      <c r="A397" s="36"/>
      <c r="B397" s="41"/>
      <c r="C397" s="266" t="s">
        <v>520</v>
      </c>
      <c r="D397" s="266" t="s">
        <v>521</v>
      </c>
      <c r="E397" s="19" t="s">
        <v>103</v>
      </c>
      <c r="F397" s="267">
        <v>52</v>
      </c>
      <c r="G397" s="36"/>
      <c r="H397" s="41"/>
    </row>
    <row r="398" spans="1:8" s="2" customFormat="1" ht="16.9" customHeight="1">
      <c r="A398" s="36"/>
      <c r="B398" s="41"/>
      <c r="C398" s="266" t="s">
        <v>691</v>
      </c>
      <c r="D398" s="266" t="s">
        <v>692</v>
      </c>
      <c r="E398" s="19" t="s">
        <v>92</v>
      </c>
      <c r="F398" s="267">
        <v>740.495</v>
      </c>
      <c r="G398" s="36"/>
      <c r="H398" s="41"/>
    </row>
    <row r="399" spans="1:8" s="2" customFormat="1" ht="16.9" customHeight="1">
      <c r="A399" s="36"/>
      <c r="B399" s="41"/>
      <c r="C399" s="266" t="s">
        <v>716</v>
      </c>
      <c r="D399" s="266" t="s">
        <v>717</v>
      </c>
      <c r="E399" s="19" t="s">
        <v>92</v>
      </c>
      <c r="F399" s="267">
        <v>370.248</v>
      </c>
      <c r="G399" s="36"/>
      <c r="H399" s="41"/>
    </row>
    <row r="400" spans="1:8" s="2" customFormat="1" ht="16.9" customHeight="1">
      <c r="A400" s="36"/>
      <c r="B400" s="41"/>
      <c r="C400" s="266" t="s">
        <v>779</v>
      </c>
      <c r="D400" s="266" t="s">
        <v>780</v>
      </c>
      <c r="E400" s="19" t="s">
        <v>92</v>
      </c>
      <c r="F400" s="267">
        <v>370.248</v>
      </c>
      <c r="G400" s="36"/>
      <c r="H400" s="41"/>
    </row>
    <row r="401" spans="1:8" s="2" customFormat="1" ht="16.9" customHeight="1">
      <c r="A401" s="36"/>
      <c r="B401" s="41"/>
      <c r="C401" s="266" t="s">
        <v>838</v>
      </c>
      <c r="D401" s="266" t="s">
        <v>839</v>
      </c>
      <c r="E401" s="19" t="s">
        <v>107</v>
      </c>
      <c r="F401" s="267">
        <v>20.16</v>
      </c>
      <c r="G401" s="36"/>
      <c r="H401" s="41"/>
    </row>
    <row r="402" spans="1:8" s="2" customFormat="1" ht="16.9" customHeight="1">
      <c r="A402" s="36"/>
      <c r="B402" s="41"/>
      <c r="C402" s="262" t="s">
        <v>221</v>
      </c>
      <c r="D402" s="263" t="s">
        <v>222</v>
      </c>
      <c r="E402" s="264" t="s">
        <v>92</v>
      </c>
      <c r="F402" s="265">
        <v>33</v>
      </c>
      <c r="G402" s="36"/>
      <c r="H402" s="41"/>
    </row>
    <row r="403" spans="1:8" s="2" customFormat="1" ht="16.9" customHeight="1">
      <c r="A403" s="36"/>
      <c r="B403" s="41"/>
      <c r="C403" s="266" t="s">
        <v>19</v>
      </c>
      <c r="D403" s="266" t="s">
        <v>747</v>
      </c>
      <c r="E403" s="19" t="s">
        <v>19</v>
      </c>
      <c r="F403" s="267">
        <v>0</v>
      </c>
      <c r="G403" s="36"/>
      <c r="H403" s="41"/>
    </row>
    <row r="404" spans="1:8" s="2" customFormat="1" ht="16.9" customHeight="1">
      <c r="A404" s="36"/>
      <c r="B404" s="41"/>
      <c r="C404" s="266" t="s">
        <v>19</v>
      </c>
      <c r="D404" s="266" t="s">
        <v>748</v>
      </c>
      <c r="E404" s="19" t="s">
        <v>19</v>
      </c>
      <c r="F404" s="267">
        <v>12</v>
      </c>
      <c r="G404" s="36"/>
      <c r="H404" s="41"/>
    </row>
    <row r="405" spans="1:8" s="2" customFormat="1" ht="16.9" customHeight="1">
      <c r="A405" s="36"/>
      <c r="B405" s="41"/>
      <c r="C405" s="266" t="s">
        <v>19</v>
      </c>
      <c r="D405" s="266" t="s">
        <v>749</v>
      </c>
      <c r="E405" s="19" t="s">
        <v>19</v>
      </c>
      <c r="F405" s="267">
        <v>21</v>
      </c>
      <c r="G405" s="36"/>
      <c r="H405" s="41"/>
    </row>
    <row r="406" spans="1:8" s="2" customFormat="1" ht="16.9" customHeight="1">
      <c r="A406" s="36"/>
      <c r="B406" s="41"/>
      <c r="C406" s="266" t="s">
        <v>221</v>
      </c>
      <c r="D406" s="266" t="s">
        <v>353</v>
      </c>
      <c r="E406" s="19" t="s">
        <v>19</v>
      </c>
      <c r="F406" s="267">
        <v>33</v>
      </c>
      <c r="G406" s="36"/>
      <c r="H406" s="41"/>
    </row>
    <row r="407" spans="1:8" s="2" customFormat="1" ht="16.9" customHeight="1">
      <c r="A407" s="36"/>
      <c r="B407" s="41"/>
      <c r="C407" s="268" t="s">
        <v>1400</v>
      </c>
      <c r="D407" s="36"/>
      <c r="E407" s="36"/>
      <c r="F407" s="36"/>
      <c r="G407" s="36"/>
      <c r="H407" s="41"/>
    </row>
    <row r="408" spans="1:8" s="2" customFormat="1" ht="16.9" customHeight="1">
      <c r="A408" s="36"/>
      <c r="B408" s="41"/>
      <c r="C408" s="266" t="s">
        <v>742</v>
      </c>
      <c r="D408" s="266" t="s">
        <v>743</v>
      </c>
      <c r="E408" s="19" t="s">
        <v>92</v>
      </c>
      <c r="F408" s="267">
        <v>33</v>
      </c>
      <c r="G408" s="36"/>
      <c r="H408" s="41"/>
    </row>
    <row r="409" spans="1:8" s="2" customFormat="1" ht="16.9" customHeight="1">
      <c r="A409" s="36"/>
      <c r="B409" s="41"/>
      <c r="C409" s="266" t="s">
        <v>546</v>
      </c>
      <c r="D409" s="266" t="s">
        <v>547</v>
      </c>
      <c r="E409" s="19" t="s">
        <v>92</v>
      </c>
      <c r="F409" s="267">
        <v>108.22</v>
      </c>
      <c r="G409" s="36"/>
      <c r="H409" s="41"/>
    </row>
    <row r="410" spans="1:8" s="2" customFormat="1" ht="16.9" customHeight="1">
      <c r="A410" s="36"/>
      <c r="B410" s="41"/>
      <c r="C410" s="266" t="s">
        <v>702</v>
      </c>
      <c r="D410" s="266" t="s">
        <v>703</v>
      </c>
      <c r="E410" s="19" t="s">
        <v>92</v>
      </c>
      <c r="F410" s="267">
        <v>569.548</v>
      </c>
      <c r="G410" s="36"/>
      <c r="H410" s="41"/>
    </row>
    <row r="411" spans="1:8" s="2" customFormat="1" ht="16.9" customHeight="1">
      <c r="A411" s="36"/>
      <c r="B411" s="41"/>
      <c r="C411" s="266" t="s">
        <v>752</v>
      </c>
      <c r="D411" s="266" t="s">
        <v>753</v>
      </c>
      <c r="E411" s="19" t="s">
        <v>107</v>
      </c>
      <c r="F411" s="267">
        <v>59.4</v>
      </c>
      <c r="G411" s="36"/>
      <c r="H411" s="41"/>
    </row>
    <row r="412" spans="1:8" s="2" customFormat="1" ht="16.9" customHeight="1">
      <c r="A412" s="36"/>
      <c r="B412" s="41"/>
      <c r="C412" s="262" t="s">
        <v>224</v>
      </c>
      <c r="D412" s="263" t="s">
        <v>225</v>
      </c>
      <c r="E412" s="264" t="s">
        <v>114</v>
      </c>
      <c r="F412" s="265">
        <v>1</v>
      </c>
      <c r="G412" s="36"/>
      <c r="H412" s="41"/>
    </row>
    <row r="413" spans="1:8" s="2" customFormat="1" ht="16.9" customHeight="1">
      <c r="A413" s="36"/>
      <c r="B413" s="41"/>
      <c r="C413" s="266" t="s">
        <v>19</v>
      </c>
      <c r="D413" s="266" t="s">
        <v>931</v>
      </c>
      <c r="E413" s="19" t="s">
        <v>19</v>
      </c>
      <c r="F413" s="267">
        <v>1</v>
      </c>
      <c r="G413" s="36"/>
      <c r="H413" s="41"/>
    </row>
    <row r="414" spans="1:8" s="2" customFormat="1" ht="16.9" customHeight="1">
      <c r="A414" s="36"/>
      <c r="B414" s="41"/>
      <c r="C414" s="266" t="s">
        <v>224</v>
      </c>
      <c r="D414" s="266" t="s">
        <v>353</v>
      </c>
      <c r="E414" s="19" t="s">
        <v>19</v>
      </c>
      <c r="F414" s="267">
        <v>1</v>
      </c>
      <c r="G414" s="36"/>
      <c r="H414" s="41"/>
    </row>
    <row r="415" spans="1:8" s="2" customFormat="1" ht="16.9" customHeight="1">
      <c r="A415" s="36"/>
      <c r="B415" s="41"/>
      <c r="C415" s="268" t="s">
        <v>1400</v>
      </c>
      <c r="D415" s="36"/>
      <c r="E415" s="36"/>
      <c r="F415" s="36"/>
      <c r="G415" s="36"/>
      <c r="H415" s="41"/>
    </row>
    <row r="416" spans="1:8" s="2" customFormat="1" ht="16.9" customHeight="1">
      <c r="A416" s="36"/>
      <c r="B416" s="41"/>
      <c r="C416" s="266" t="s">
        <v>926</v>
      </c>
      <c r="D416" s="266" t="s">
        <v>927</v>
      </c>
      <c r="E416" s="19" t="s">
        <v>114</v>
      </c>
      <c r="F416" s="267">
        <v>1</v>
      </c>
      <c r="G416" s="36"/>
      <c r="H416" s="41"/>
    </row>
    <row r="417" spans="1:8" s="2" customFormat="1" ht="16.9" customHeight="1">
      <c r="A417" s="36"/>
      <c r="B417" s="41"/>
      <c r="C417" s="266" t="s">
        <v>900</v>
      </c>
      <c r="D417" s="266" t="s">
        <v>901</v>
      </c>
      <c r="E417" s="19" t="s">
        <v>114</v>
      </c>
      <c r="F417" s="267">
        <v>1</v>
      </c>
      <c r="G417" s="36"/>
      <c r="H417" s="41"/>
    </row>
    <row r="418" spans="1:8" s="2" customFormat="1" ht="16.9" customHeight="1">
      <c r="A418" s="36"/>
      <c r="B418" s="41"/>
      <c r="C418" s="266" t="s">
        <v>938</v>
      </c>
      <c r="D418" s="266" t="s">
        <v>939</v>
      </c>
      <c r="E418" s="19" t="s">
        <v>114</v>
      </c>
      <c r="F418" s="267">
        <v>1.03</v>
      </c>
      <c r="G418" s="36"/>
      <c r="H418" s="41"/>
    </row>
    <row r="419" spans="1:8" s="2" customFormat="1" ht="16.9" customHeight="1">
      <c r="A419" s="36"/>
      <c r="B419" s="41"/>
      <c r="C419" s="266" t="s">
        <v>952</v>
      </c>
      <c r="D419" s="266" t="s">
        <v>953</v>
      </c>
      <c r="E419" s="19" t="s">
        <v>114</v>
      </c>
      <c r="F419" s="267">
        <v>6</v>
      </c>
      <c r="G419" s="36"/>
      <c r="H419" s="41"/>
    </row>
    <row r="420" spans="1:8" s="2" customFormat="1" ht="16.9" customHeight="1">
      <c r="A420" s="36"/>
      <c r="B420" s="41"/>
      <c r="C420" s="266" t="s">
        <v>964</v>
      </c>
      <c r="D420" s="266" t="s">
        <v>965</v>
      </c>
      <c r="E420" s="19" t="s">
        <v>114</v>
      </c>
      <c r="F420" s="267">
        <v>1</v>
      </c>
      <c r="G420" s="36"/>
      <c r="H420" s="41"/>
    </row>
    <row r="421" spans="1:8" s="2" customFormat="1" ht="16.9" customHeight="1">
      <c r="A421" s="36"/>
      <c r="B421" s="41"/>
      <c r="C421" s="266" t="s">
        <v>1002</v>
      </c>
      <c r="D421" s="266" t="s">
        <v>1003</v>
      </c>
      <c r="E421" s="19" t="s">
        <v>107</v>
      </c>
      <c r="F421" s="267">
        <v>0.001</v>
      </c>
      <c r="G421" s="36"/>
      <c r="H421" s="41"/>
    </row>
    <row r="422" spans="1:8" s="2" customFormat="1" ht="16.9" customHeight="1">
      <c r="A422" s="36"/>
      <c r="B422" s="41"/>
      <c r="C422" s="266" t="s">
        <v>1030</v>
      </c>
      <c r="D422" s="266" t="s">
        <v>1031</v>
      </c>
      <c r="E422" s="19" t="s">
        <v>92</v>
      </c>
      <c r="F422" s="267">
        <v>27.88</v>
      </c>
      <c r="G422" s="36"/>
      <c r="H422" s="41"/>
    </row>
    <row r="423" spans="1:8" s="2" customFormat="1" ht="16.9" customHeight="1">
      <c r="A423" s="36"/>
      <c r="B423" s="41"/>
      <c r="C423" s="266" t="s">
        <v>971</v>
      </c>
      <c r="D423" s="266" t="s">
        <v>972</v>
      </c>
      <c r="E423" s="19" t="s">
        <v>152</v>
      </c>
      <c r="F423" s="267">
        <v>0.5</v>
      </c>
      <c r="G423" s="36"/>
      <c r="H423" s="41"/>
    </row>
    <row r="424" spans="1:8" s="2" customFormat="1" ht="16.9" customHeight="1">
      <c r="A424" s="36"/>
      <c r="B424" s="41"/>
      <c r="C424" s="266" t="s">
        <v>946</v>
      </c>
      <c r="D424" s="266" t="s">
        <v>947</v>
      </c>
      <c r="E424" s="19" t="s">
        <v>114</v>
      </c>
      <c r="F424" s="267">
        <v>3</v>
      </c>
      <c r="G424" s="36"/>
      <c r="H424" s="41"/>
    </row>
    <row r="425" spans="1:8" s="2" customFormat="1" ht="16.9" customHeight="1">
      <c r="A425" s="36"/>
      <c r="B425" s="41"/>
      <c r="C425" s="262" t="s">
        <v>1401</v>
      </c>
      <c r="D425" s="263" t="s">
        <v>1402</v>
      </c>
      <c r="E425" s="264" t="s">
        <v>92</v>
      </c>
      <c r="F425" s="265">
        <v>27.281</v>
      </c>
      <c r="G425" s="36"/>
      <c r="H425" s="41"/>
    </row>
    <row r="426" spans="1:8" s="2" customFormat="1" ht="16.9" customHeight="1">
      <c r="A426" s="36"/>
      <c r="B426" s="41"/>
      <c r="C426" s="262" t="s">
        <v>226</v>
      </c>
      <c r="D426" s="263" t="s">
        <v>227</v>
      </c>
      <c r="E426" s="264" t="s">
        <v>92</v>
      </c>
      <c r="F426" s="265">
        <v>555.283</v>
      </c>
      <c r="G426" s="36"/>
      <c r="H426" s="41"/>
    </row>
    <row r="427" spans="1:8" s="2" customFormat="1" ht="16.9" customHeight="1">
      <c r="A427" s="36"/>
      <c r="B427" s="41"/>
      <c r="C427" s="266" t="s">
        <v>19</v>
      </c>
      <c r="D427" s="266" t="s">
        <v>458</v>
      </c>
      <c r="E427" s="19" t="s">
        <v>19</v>
      </c>
      <c r="F427" s="267">
        <v>0</v>
      </c>
      <c r="G427" s="36"/>
      <c r="H427" s="41"/>
    </row>
    <row r="428" spans="1:8" s="2" customFormat="1" ht="16.9" customHeight="1">
      <c r="A428" s="36"/>
      <c r="B428" s="41"/>
      <c r="C428" s="266" t="s">
        <v>19</v>
      </c>
      <c r="D428" s="266" t="s">
        <v>607</v>
      </c>
      <c r="E428" s="19" t="s">
        <v>19</v>
      </c>
      <c r="F428" s="267">
        <v>680.755</v>
      </c>
      <c r="G428" s="36"/>
      <c r="H428" s="41"/>
    </row>
    <row r="429" spans="1:8" s="2" customFormat="1" ht="16.9" customHeight="1">
      <c r="A429" s="36"/>
      <c r="B429" s="41"/>
      <c r="C429" s="266" t="s">
        <v>19</v>
      </c>
      <c r="D429" s="266" t="s">
        <v>608</v>
      </c>
      <c r="E429" s="19" t="s">
        <v>19</v>
      </c>
      <c r="F429" s="267">
        <v>0</v>
      </c>
      <c r="G429" s="36"/>
      <c r="H429" s="41"/>
    </row>
    <row r="430" spans="1:8" s="2" customFormat="1" ht="16.9" customHeight="1">
      <c r="A430" s="36"/>
      <c r="B430" s="41"/>
      <c r="C430" s="266" t="s">
        <v>19</v>
      </c>
      <c r="D430" s="266" t="s">
        <v>609</v>
      </c>
      <c r="E430" s="19" t="s">
        <v>19</v>
      </c>
      <c r="F430" s="267">
        <v>1.35</v>
      </c>
      <c r="G430" s="36"/>
      <c r="H430" s="41"/>
    </row>
    <row r="431" spans="1:8" s="2" customFormat="1" ht="16.9" customHeight="1">
      <c r="A431" s="36"/>
      <c r="B431" s="41"/>
      <c r="C431" s="266" t="s">
        <v>19</v>
      </c>
      <c r="D431" s="266" t="s">
        <v>610</v>
      </c>
      <c r="E431" s="19" t="s">
        <v>19</v>
      </c>
      <c r="F431" s="267">
        <v>0</v>
      </c>
      <c r="G431" s="36"/>
      <c r="H431" s="41"/>
    </row>
    <row r="432" spans="1:8" s="2" customFormat="1" ht="16.9" customHeight="1">
      <c r="A432" s="36"/>
      <c r="B432" s="41"/>
      <c r="C432" s="266" t="s">
        <v>19</v>
      </c>
      <c r="D432" s="266" t="s">
        <v>611</v>
      </c>
      <c r="E432" s="19" t="s">
        <v>19</v>
      </c>
      <c r="F432" s="267">
        <v>4</v>
      </c>
      <c r="G432" s="36"/>
      <c r="H432" s="41"/>
    </row>
    <row r="433" spans="1:8" s="2" customFormat="1" ht="16.9" customHeight="1">
      <c r="A433" s="36"/>
      <c r="B433" s="41"/>
      <c r="C433" s="266" t="s">
        <v>19</v>
      </c>
      <c r="D433" s="266" t="s">
        <v>612</v>
      </c>
      <c r="E433" s="19" t="s">
        <v>19</v>
      </c>
      <c r="F433" s="267">
        <v>-59.3</v>
      </c>
      <c r="G433" s="36"/>
      <c r="H433" s="41"/>
    </row>
    <row r="434" spans="1:8" s="2" customFormat="1" ht="16.9" customHeight="1">
      <c r="A434" s="36"/>
      <c r="B434" s="41"/>
      <c r="C434" s="266" t="s">
        <v>19</v>
      </c>
      <c r="D434" s="266" t="s">
        <v>613</v>
      </c>
      <c r="E434" s="19" t="s">
        <v>19</v>
      </c>
      <c r="F434" s="267">
        <v>-6.4</v>
      </c>
      <c r="G434" s="36"/>
      <c r="H434" s="41"/>
    </row>
    <row r="435" spans="1:8" s="2" customFormat="1" ht="16.9" customHeight="1">
      <c r="A435" s="36"/>
      <c r="B435" s="41"/>
      <c r="C435" s="266" t="s">
        <v>19</v>
      </c>
      <c r="D435" s="266" t="s">
        <v>614</v>
      </c>
      <c r="E435" s="19" t="s">
        <v>19</v>
      </c>
      <c r="F435" s="267">
        <v>-2.5</v>
      </c>
      <c r="G435" s="36"/>
      <c r="H435" s="41"/>
    </row>
    <row r="436" spans="1:8" s="2" customFormat="1" ht="16.9" customHeight="1">
      <c r="A436" s="36"/>
      <c r="B436" s="41"/>
      <c r="C436" s="266" t="s">
        <v>19</v>
      </c>
      <c r="D436" s="266" t="s">
        <v>615</v>
      </c>
      <c r="E436" s="19" t="s">
        <v>19</v>
      </c>
      <c r="F436" s="267">
        <v>-49.5</v>
      </c>
      <c r="G436" s="36"/>
      <c r="H436" s="41"/>
    </row>
    <row r="437" spans="1:8" s="2" customFormat="1" ht="16.9" customHeight="1">
      <c r="A437" s="36"/>
      <c r="B437" s="41"/>
      <c r="C437" s="266" t="s">
        <v>19</v>
      </c>
      <c r="D437" s="266" t="s">
        <v>616</v>
      </c>
      <c r="E437" s="19" t="s">
        <v>19</v>
      </c>
      <c r="F437" s="267">
        <v>-19.84</v>
      </c>
      <c r="G437" s="36"/>
      <c r="H437" s="41"/>
    </row>
    <row r="438" spans="1:8" s="2" customFormat="1" ht="16.9" customHeight="1">
      <c r="A438" s="36"/>
      <c r="B438" s="41"/>
      <c r="C438" s="266" t="s">
        <v>19</v>
      </c>
      <c r="D438" s="266" t="s">
        <v>617</v>
      </c>
      <c r="E438" s="19" t="s">
        <v>19</v>
      </c>
      <c r="F438" s="267">
        <v>-9</v>
      </c>
      <c r="G438" s="36"/>
      <c r="H438" s="41"/>
    </row>
    <row r="439" spans="1:8" s="2" customFormat="1" ht="16.9" customHeight="1">
      <c r="A439" s="36"/>
      <c r="B439" s="41"/>
      <c r="C439" s="266" t="s">
        <v>19</v>
      </c>
      <c r="D439" s="266" t="s">
        <v>618</v>
      </c>
      <c r="E439" s="19" t="s">
        <v>19</v>
      </c>
      <c r="F439" s="267">
        <v>-16.5</v>
      </c>
      <c r="G439" s="36"/>
      <c r="H439" s="41"/>
    </row>
    <row r="440" spans="1:8" s="2" customFormat="1" ht="16.9" customHeight="1">
      <c r="A440" s="36"/>
      <c r="B440" s="41"/>
      <c r="C440" s="266" t="s">
        <v>19</v>
      </c>
      <c r="D440" s="266" t="s">
        <v>619</v>
      </c>
      <c r="E440" s="19" t="s">
        <v>19</v>
      </c>
      <c r="F440" s="267">
        <v>-1.82</v>
      </c>
      <c r="G440" s="36"/>
      <c r="H440" s="41"/>
    </row>
    <row r="441" spans="1:8" s="2" customFormat="1" ht="16.9" customHeight="1">
      <c r="A441" s="36"/>
      <c r="B441" s="41"/>
      <c r="C441" s="266" t="s">
        <v>19</v>
      </c>
      <c r="D441" s="266" t="s">
        <v>620</v>
      </c>
      <c r="E441" s="19" t="s">
        <v>19</v>
      </c>
      <c r="F441" s="267">
        <v>34.038</v>
      </c>
      <c r="G441" s="36"/>
      <c r="H441" s="41"/>
    </row>
    <row r="442" spans="1:8" s="2" customFormat="1" ht="16.9" customHeight="1">
      <c r="A442" s="36"/>
      <c r="B442" s="41"/>
      <c r="C442" s="266" t="s">
        <v>226</v>
      </c>
      <c r="D442" s="266" t="s">
        <v>353</v>
      </c>
      <c r="E442" s="19" t="s">
        <v>19</v>
      </c>
      <c r="F442" s="267">
        <v>555.283</v>
      </c>
      <c r="G442" s="36"/>
      <c r="H442" s="41"/>
    </row>
    <row r="443" spans="1:8" s="2" customFormat="1" ht="16.9" customHeight="1">
      <c r="A443" s="36"/>
      <c r="B443" s="41"/>
      <c r="C443" s="268" t="s">
        <v>1400</v>
      </c>
      <c r="D443" s="36"/>
      <c r="E443" s="36"/>
      <c r="F443" s="36"/>
      <c r="G443" s="36"/>
      <c r="H443" s="41"/>
    </row>
    <row r="444" spans="1:8" s="2" customFormat="1" ht="16.9" customHeight="1">
      <c r="A444" s="36"/>
      <c r="B444" s="41"/>
      <c r="C444" s="266" t="s">
        <v>601</v>
      </c>
      <c r="D444" s="266" t="s">
        <v>602</v>
      </c>
      <c r="E444" s="19" t="s">
        <v>92</v>
      </c>
      <c r="F444" s="267">
        <v>555.283</v>
      </c>
      <c r="G444" s="36"/>
      <c r="H444" s="41"/>
    </row>
    <row r="445" spans="1:8" s="2" customFormat="1" ht="16.9" customHeight="1">
      <c r="A445" s="36"/>
      <c r="B445" s="41"/>
      <c r="C445" s="266" t="s">
        <v>702</v>
      </c>
      <c r="D445" s="266" t="s">
        <v>703</v>
      </c>
      <c r="E445" s="19" t="s">
        <v>92</v>
      </c>
      <c r="F445" s="267">
        <v>569.548</v>
      </c>
      <c r="G445" s="36"/>
      <c r="H445" s="41"/>
    </row>
    <row r="446" spans="1:8" s="2" customFormat="1" ht="16.9" customHeight="1">
      <c r="A446" s="36"/>
      <c r="B446" s="41"/>
      <c r="C446" s="262" t="s">
        <v>229</v>
      </c>
      <c r="D446" s="263" t="s">
        <v>230</v>
      </c>
      <c r="E446" s="264" t="s">
        <v>92</v>
      </c>
      <c r="F446" s="265">
        <v>108.36</v>
      </c>
      <c r="G446" s="36"/>
      <c r="H446" s="41"/>
    </row>
    <row r="447" spans="1:8" s="2" customFormat="1" ht="16.9" customHeight="1">
      <c r="A447" s="36"/>
      <c r="B447" s="41"/>
      <c r="C447" s="266" t="s">
        <v>19</v>
      </c>
      <c r="D447" s="266" t="s">
        <v>458</v>
      </c>
      <c r="E447" s="19" t="s">
        <v>19</v>
      </c>
      <c r="F447" s="267">
        <v>0</v>
      </c>
      <c r="G447" s="36"/>
      <c r="H447" s="41"/>
    </row>
    <row r="448" spans="1:8" s="2" customFormat="1" ht="16.9" customHeight="1">
      <c r="A448" s="36"/>
      <c r="B448" s="41"/>
      <c r="C448" s="266" t="s">
        <v>19</v>
      </c>
      <c r="D448" s="266" t="s">
        <v>581</v>
      </c>
      <c r="E448" s="19" t="s">
        <v>19</v>
      </c>
      <c r="F448" s="267">
        <v>0</v>
      </c>
      <c r="G448" s="36"/>
      <c r="H448" s="41"/>
    </row>
    <row r="449" spans="1:8" s="2" customFormat="1" ht="16.9" customHeight="1">
      <c r="A449" s="36"/>
      <c r="B449" s="41"/>
      <c r="C449" s="266" t="s">
        <v>19</v>
      </c>
      <c r="D449" s="266" t="s">
        <v>582</v>
      </c>
      <c r="E449" s="19" t="s">
        <v>19</v>
      </c>
      <c r="F449" s="267">
        <v>1.8</v>
      </c>
      <c r="G449" s="36"/>
      <c r="H449" s="41"/>
    </row>
    <row r="450" spans="1:8" s="2" customFormat="1" ht="16.9" customHeight="1">
      <c r="A450" s="36"/>
      <c r="B450" s="41"/>
      <c r="C450" s="266" t="s">
        <v>19</v>
      </c>
      <c r="D450" s="266" t="s">
        <v>583</v>
      </c>
      <c r="E450" s="19" t="s">
        <v>19</v>
      </c>
      <c r="F450" s="267">
        <v>0</v>
      </c>
      <c r="G450" s="36"/>
      <c r="H450" s="41"/>
    </row>
    <row r="451" spans="1:8" s="2" customFormat="1" ht="16.9" customHeight="1">
      <c r="A451" s="36"/>
      <c r="B451" s="41"/>
      <c r="C451" s="266" t="s">
        <v>19</v>
      </c>
      <c r="D451" s="266" t="s">
        <v>584</v>
      </c>
      <c r="E451" s="19" t="s">
        <v>19</v>
      </c>
      <c r="F451" s="267">
        <v>0.5</v>
      </c>
      <c r="G451" s="36"/>
      <c r="H451" s="41"/>
    </row>
    <row r="452" spans="1:8" s="2" customFormat="1" ht="16.9" customHeight="1">
      <c r="A452" s="36"/>
      <c r="B452" s="41"/>
      <c r="C452" s="266" t="s">
        <v>19</v>
      </c>
      <c r="D452" s="266" t="s">
        <v>585</v>
      </c>
      <c r="E452" s="19" t="s">
        <v>19</v>
      </c>
      <c r="F452" s="267">
        <v>0</v>
      </c>
      <c r="G452" s="36"/>
      <c r="H452" s="41"/>
    </row>
    <row r="453" spans="1:8" s="2" customFormat="1" ht="16.9" customHeight="1">
      <c r="A453" s="36"/>
      <c r="B453" s="41"/>
      <c r="C453" s="266" t="s">
        <v>19</v>
      </c>
      <c r="D453" s="266" t="s">
        <v>586</v>
      </c>
      <c r="E453" s="19" t="s">
        <v>19</v>
      </c>
      <c r="F453" s="267">
        <v>6.4</v>
      </c>
      <c r="G453" s="36"/>
      <c r="H453" s="41"/>
    </row>
    <row r="454" spans="1:8" s="2" customFormat="1" ht="16.9" customHeight="1">
      <c r="A454" s="36"/>
      <c r="B454" s="41"/>
      <c r="C454" s="266" t="s">
        <v>19</v>
      </c>
      <c r="D454" s="266" t="s">
        <v>587</v>
      </c>
      <c r="E454" s="19" t="s">
        <v>19</v>
      </c>
      <c r="F454" s="267">
        <v>0</v>
      </c>
      <c r="G454" s="36"/>
      <c r="H454" s="41"/>
    </row>
    <row r="455" spans="1:8" s="2" customFormat="1" ht="16.9" customHeight="1">
      <c r="A455" s="36"/>
      <c r="B455" s="41"/>
      <c r="C455" s="266" t="s">
        <v>19</v>
      </c>
      <c r="D455" s="266" t="s">
        <v>588</v>
      </c>
      <c r="E455" s="19" t="s">
        <v>19</v>
      </c>
      <c r="F455" s="267">
        <v>0.5</v>
      </c>
      <c r="G455" s="36"/>
      <c r="H455" s="41"/>
    </row>
    <row r="456" spans="1:8" s="2" customFormat="1" ht="16.9" customHeight="1">
      <c r="A456" s="36"/>
      <c r="B456" s="41"/>
      <c r="C456" s="266" t="s">
        <v>19</v>
      </c>
      <c r="D456" s="266" t="s">
        <v>589</v>
      </c>
      <c r="E456" s="19" t="s">
        <v>19</v>
      </c>
      <c r="F456" s="267">
        <v>0</v>
      </c>
      <c r="G456" s="36"/>
      <c r="H456" s="41"/>
    </row>
    <row r="457" spans="1:8" s="2" customFormat="1" ht="16.9" customHeight="1">
      <c r="A457" s="36"/>
      <c r="B457" s="41"/>
      <c r="C457" s="266" t="s">
        <v>19</v>
      </c>
      <c r="D457" s="266" t="s">
        <v>590</v>
      </c>
      <c r="E457" s="19" t="s">
        <v>19</v>
      </c>
      <c r="F457" s="267">
        <v>2.5</v>
      </c>
      <c r="G457" s="36"/>
      <c r="H457" s="41"/>
    </row>
    <row r="458" spans="1:8" s="2" customFormat="1" ht="16.9" customHeight="1">
      <c r="A458" s="36"/>
      <c r="B458" s="41"/>
      <c r="C458" s="266" t="s">
        <v>19</v>
      </c>
      <c r="D458" s="266" t="s">
        <v>591</v>
      </c>
      <c r="E458" s="19" t="s">
        <v>19</v>
      </c>
      <c r="F458" s="267">
        <v>0</v>
      </c>
      <c r="G458" s="36"/>
      <c r="H458" s="41"/>
    </row>
    <row r="459" spans="1:8" s="2" customFormat="1" ht="16.9" customHeight="1">
      <c r="A459" s="36"/>
      <c r="B459" s="41"/>
      <c r="C459" s="266" t="s">
        <v>19</v>
      </c>
      <c r="D459" s="266" t="s">
        <v>592</v>
      </c>
      <c r="E459" s="19" t="s">
        <v>19</v>
      </c>
      <c r="F459" s="267">
        <v>49.5</v>
      </c>
      <c r="G459" s="36"/>
      <c r="H459" s="41"/>
    </row>
    <row r="460" spans="1:8" s="2" customFormat="1" ht="16.9" customHeight="1">
      <c r="A460" s="36"/>
      <c r="B460" s="41"/>
      <c r="C460" s="266" t="s">
        <v>19</v>
      </c>
      <c r="D460" s="266" t="s">
        <v>593</v>
      </c>
      <c r="E460" s="19" t="s">
        <v>19</v>
      </c>
      <c r="F460" s="267">
        <v>0</v>
      </c>
      <c r="G460" s="36"/>
      <c r="H460" s="41"/>
    </row>
    <row r="461" spans="1:8" s="2" customFormat="1" ht="16.9" customHeight="1">
      <c r="A461" s="36"/>
      <c r="B461" s="41"/>
      <c r="C461" s="266" t="s">
        <v>19</v>
      </c>
      <c r="D461" s="266" t="s">
        <v>594</v>
      </c>
      <c r="E461" s="19" t="s">
        <v>19</v>
      </c>
      <c r="F461" s="267">
        <v>19.84</v>
      </c>
      <c r="G461" s="36"/>
      <c r="H461" s="41"/>
    </row>
    <row r="462" spans="1:8" s="2" customFormat="1" ht="16.9" customHeight="1">
      <c r="A462" s="36"/>
      <c r="B462" s="41"/>
      <c r="C462" s="266" t="s">
        <v>19</v>
      </c>
      <c r="D462" s="266" t="s">
        <v>595</v>
      </c>
      <c r="E462" s="19" t="s">
        <v>19</v>
      </c>
      <c r="F462" s="267">
        <v>0</v>
      </c>
      <c r="G462" s="36"/>
      <c r="H462" s="41"/>
    </row>
    <row r="463" spans="1:8" s="2" customFormat="1" ht="16.9" customHeight="1">
      <c r="A463" s="36"/>
      <c r="B463" s="41"/>
      <c r="C463" s="266" t="s">
        <v>19</v>
      </c>
      <c r="D463" s="266" t="s">
        <v>596</v>
      </c>
      <c r="E463" s="19" t="s">
        <v>19</v>
      </c>
      <c r="F463" s="267">
        <v>9</v>
      </c>
      <c r="G463" s="36"/>
      <c r="H463" s="41"/>
    </row>
    <row r="464" spans="1:8" s="2" customFormat="1" ht="16.9" customHeight="1">
      <c r="A464" s="36"/>
      <c r="B464" s="41"/>
      <c r="C464" s="266" t="s">
        <v>19</v>
      </c>
      <c r="D464" s="266" t="s">
        <v>597</v>
      </c>
      <c r="E464" s="19" t="s">
        <v>19</v>
      </c>
      <c r="F464" s="267">
        <v>0</v>
      </c>
      <c r="G464" s="36"/>
      <c r="H464" s="41"/>
    </row>
    <row r="465" spans="1:8" s="2" customFormat="1" ht="16.9" customHeight="1">
      <c r="A465" s="36"/>
      <c r="B465" s="41"/>
      <c r="C465" s="266" t="s">
        <v>19</v>
      </c>
      <c r="D465" s="266" t="s">
        <v>598</v>
      </c>
      <c r="E465" s="19" t="s">
        <v>19</v>
      </c>
      <c r="F465" s="267">
        <v>16.5</v>
      </c>
      <c r="G465" s="36"/>
      <c r="H465" s="41"/>
    </row>
    <row r="466" spans="1:8" s="2" customFormat="1" ht="16.9" customHeight="1">
      <c r="A466" s="36"/>
      <c r="B466" s="41"/>
      <c r="C466" s="266" t="s">
        <v>19</v>
      </c>
      <c r="D466" s="266" t="s">
        <v>599</v>
      </c>
      <c r="E466" s="19" t="s">
        <v>19</v>
      </c>
      <c r="F466" s="267">
        <v>0</v>
      </c>
      <c r="G466" s="36"/>
      <c r="H466" s="41"/>
    </row>
    <row r="467" spans="1:8" s="2" customFormat="1" ht="16.9" customHeight="1">
      <c r="A467" s="36"/>
      <c r="B467" s="41"/>
      <c r="C467" s="266" t="s">
        <v>19</v>
      </c>
      <c r="D467" s="266" t="s">
        <v>600</v>
      </c>
      <c r="E467" s="19" t="s">
        <v>19</v>
      </c>
      <c r="F467" s="267">
        <v>1.82</v>
      </c>
      <c r="G467" s="36"/>
      <c r="H467" s="41"/>
    </row>
    <row r="468" spans="1:8" s="2" customFormat="1" ht="16.9" customHeight="1">
      <c r="A468" s="36"/>
      <c r="B468" s="41"/>
      <c r="C468" s="266" t="s">
        <v>229</v>
      </c>
      <c r="D468" s="266" t="s">
        <v>353</v>
      </c>
      <c r="E468" s="19" t="s">
        <v>19</v>
      </c>
      <c r="F468" s="267">
        <v>108.36</v>
      </c>
      <c r="G468" s="36"/>
      <c r="H468" s="41"/>
    </row>
    <row r="469" spans="1:8" s="2" customFormat="1" ht="16.9" customHeight="1">
      <c r="A469" s="36"/>
      <c r="B469" s="41"/>
      <c r="C469" s="268" t="s">
        <v>1400</v>
      </c>
      <c r="D469" s="36"/>
      <c r="E469" s="36"/>
      <c r="F469" s="36"/>
      <c r="G469" s="36"/>
      <c r="H469" s="41"/>
    </row>
    <row r="470" spans="1:8" s="2" customFormat="1" ht="16.9" customHeight="1">
      <c r="A470" s="36"/>
      <c r="B470" s="41"/>
      <c r="C470" s="266" t="s">
        <v>575</v>
      </c>
      <c r="D470" s="266" t="s">
        <v>576</v>
      </c>
      <c r="E470" s="19" t="s">
        <v>92</v>
      </c>
      <c r="F470" s="267">
        <v>108.36</v>
      </c>
      <c r="G470" s="36"/>
      <c r="H470" s="41"/>
    </row>
    <row r="471" spans="1:8" s="2" customFormat="1" ht="16.9" customHeight="1">
      <c r="A471" s="36"/>
      <c r="B471" s="41"/>
      <c r="C471" s="266" t="s">
        <v>702</v>
      </c>
      <c r="D471" s="266" t="s">
        <v>703</v>
      </c>
      <c r="E471" s="19" t="s">
        <v>92</v>
      </c>
      <c r="F471" s="267">
        <v>569.548</v>
      </c>
      <c r="G471" s="36"/>
      <c r="H471" s="41"/>
    </row>
    <row r="472" spans="1:8" s="2" customFormat="1" ht="16.9" customHeight="1">
      <c r="A472" s="36"/>
      <c r="B472" s="41"/>
      <c r="C472" s="262" t="s">
        <v>1040</v>
      </c>
      <c r="D472" s="263" t="s">
        <v>1403</v>
      </c>
      <c r="E472" s="264" t="s">
        <v>92</v>
      </c>
      <c r="F472" s="265">
        <v>27.88</v>
      </c>
      <c r="G472" s="36"/>
      <c r="H472" s="41"/>
    </row>
    <row r="473" spans="1:8" s="2" customFormat="1" ht="16.9" customHeight="1">
      <c r="A473" s="36"/>
      <c r="B473" s="41"/>
      <c r="C473" s="266" t="s">
        <v>19</v>
      </c>
      <c r="D473" s="266" t="s">
        <v>1035</v>
      </c>
      <c r="E473" s="19" t="s">
        <v>19</v>
      </c>
      <c r="F473" s="267">
        <v>0.3</v>
      </c>
      <c r="G473" s="36"/>
      <c r="H473" s="41"/>
    </row>
    <row r="474" spans="1:8" s="2" customFormat="1" ht="16.9" customHeight="1">
      <c r="A474" s="36"/>
      <c r="B474" s="41"/>
      <c r="C474" s="266" t="s">
        <v>19</v>
      </c>
      <c r="D474" s="266" t="s">
        <v>1036</v>
      </c>
      <c r="E474" s="19" t="s">
        <v>19</v>
      </c>
      <c r="F474" s="267">
        <v>0.3</v>
      </c>
      <c r="G474" s="36"/>
      <c r="H474" s="41"/>
    </row>
    <row r="475" spans="1:8" s="2" customFormat="1" ht="16.9" customHeight="1">
      <c r="A475" s="36"/>
      <c r="B475" s="41"/>
      <c r="C475" s="266" t="s">
        <v>19</v>
      </c>
      <c r="D475" s="266" t="s">
        <v>1037</v>
      </c>
      <c r="E475" s="19" t="s">
        <v>19</v>
      </c>
      <c r="F475" s="267">
        <v>8.067</v>
      </c>
      <c r="G475" s="36"/>
      <c r="H475" s="41"/>
    </row>
    <row r="476" spans="1:8" s="2" customFormat="1" ht="16.9" customHeight="1">
      <c r="A476" s="36"/>
      <c r="B476" s="41"/>
      <c r="C476" s="266" t="s">
        <v>19</v>
      </c>
      <c r="D476" s="266" t="s">
        <v>1038</v>
      </c>
      <c r="E476" s="19" t="s">
        <v>19</v>
      </c>
      <c r="F476" s="267">
        <v>0.39</v>
      </c>
      <c r="G476" s="36"/>
      <c r="H476" s="41"/>
    </row>
    <row r="477" spans="1:8" s="2" customFormat="1" ht="16.9" customHeight="1">
      <c r="A477" s="36"/>
      <c r="B477" s="41"/>
      <c r="C477" s="266" t="s">
        <v>19</v>
      </c>
      <c r="D477" s="266" t="s">
        <v>1039</v>
      </c>
      <c r="E477" s="19" t="s">
        <v>19</v>
      </c>
      <c r="F477" s="267">
        <v>18.823</v>
      </c>
      <c r="G477" s="36"/>
      <c r="H477" s="41"/>
    </row>
    <row r="478" spans="1:8" s="2" customFormat="1" ht="16.9" customHeight="1">
      <c r="A478" s="36"/>
      <c r="B478" s="41"/>
      <c r="C478" s="266" t="s">
        <v>1040</v>
      </c>
      <c r="D478" s="266" t="s">
        <v>353</v>
      </c>
      <c r="E478" s="19" t="s">
        <v>19</v>
      </c>
      <c r="F478" s="267">
        <v>27.88</v>
      </c>
      <c r="G478" s="36"/>
      <c r="H478" s="41"/>
    </row>
    <row r="479" spans="1:8" s="2" customFormat="1" ht="7.35" customHeight="1">
      <c r="A479" s="36"/>
      <c r="B479" s="130"/>
      <c r="C479" s="131"/>
      <c r="D479" s="131"/>
      <c r="E479" s="131"/>
      <c r="F479" s="131"/>
      <c r="G479" s="131"/>
      <c r="H479" s="41"/>
    </row>
    <row r="480" spans="1:8" s="2" customFormat="1" ht="11.25">
      <c r="A480" s="36"/>
      <c r="B480" s="36"/>
      <c r="C480" s="36"/>
      <c r="D480" s="36"/>
      <c r="E480" s="36"/>
      <c r="F480" s="36"/>
      <c r="G480" s="36"/>
      <c r="H480" s="36"/>
    </row>
  </sheetData>
  <sheetProtection algorithmName="SHA-512" hashValue="YAuOvDW9pPN90YC9k5zboe7kE3mGGhZanlj3Y/UV7vZGfVX3TG+XmLz069stYftqLUYH/w211arnpuFgZMUZ8g==" saltValue="SumccjKfZCeJGnFvFClNGwYOpPWWXQODPRYt9Y7XDfDG5MQDeIsZ6GfsKw8HKpMGteIjCsw2gV5qYteSZ6BiGg=="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K218"/>
  <sheetViews>
    <sheetView showGridLines="0" zoomScale="110" zoomScaleNormal="110" workbookViewId="0" topLeftCell="A1"/>
  </sheetViews>
  <sheetFormatPr defaultColWidth="9.140625" defaultRowHeight="12"/>
  <cols>
    <col min="1" max="1" width="8.28125" style="269" customWidth="1"/>
    <col min="2" max="2" width="1.7109375" style="269" customWidth="1"/>
    <col min="3" max="4" width="5.00390625" style="269" customWidth="1"/>
    <col min="5" max="5" width="11.7109375" style="269" customWidth="1"/>
    <col min="6" max="6" width="9.140625" style="269" customWidth="1"/>
    <col min="7" max="7" width="5.00390625" style="269" customWidth="1"/>
    <col min="8" max="8" width="77.8515625" style="269" customWidth="1"/>
    <col min="9" max="10" width="20.00390625" style="269" customWidth="1"/>
    <col min="11" max="11" width="1.7109375" style="269" customWidth="1"/>
  </cols>
  <sheetData>
    <row r="1" s="1" customFormat="1" ht="37.5" customHeight="1"/>
    <row r="2" spans="2:11" s="1" customFormat="1" ht="7.5" customHeight="1">
      <c r="B2" s="270"/>
      <c r="C2" s="271"/>
      <c r="D2" s="271"/>
      <c r="E2" s="271"/>
      <c r="F2" s="271"/>
      <c r="G2" s="271"/>
      <c r="H2" s="271"/>
      <c r="I2" s="271"/>
      <c r="J2" s="271"/>
      <c r="K2" s="272"/>
    </row>
    <row r="3" spans="2:11" s="17" customFormat="1" ht="45" customHeight="1">
      <c r="B3" s="273"/>
      <c r="C3" s="402" t="s">
        <v>1404</v>
      </c>
      <c r="D3" s="402"/>
      <c r="E3" s="402"/>
      <c r="F3" s="402"/>
      <c r="G3" s="402"/>
      <c r="H3" s="402"/>
      <c r="I3" s="402"/>
      <c r="J3" s="402"/>
      <c r="K3" s="274"/>
    </row>
    <row r="4" spans="2:11" s="1" customFormat="1" ht="25.5" customHeight="1">
      <c r="B4" s="275"/>
      <c r="C4" s="407" t="s">
        <v>1405</v>
      </c>
      <c r="D4" s="407"/>
      <c r="E4" s="407"/>
      <c r="F4" s="407"/>
      <c r="G4" s="407"/>
      <c r="H4" s="407"/>
      <c r="I4" s="407"/>
      <c r="J4" s="407"/>
      <c r="K4" s="276"/>
    </row>
    <row r="5" spans="2:11" s="1" customFormat="1" ht="5.25" customHeight="1">
      <c r="B5" s="275"/>
      <c r="C5" s="277"/>
      <c r="D5" s="277"/>
      <c r="E5" s="277"/>
      <c r="F5" s="277"/>
      <c r="G5" s="277"/>
      <c r="H5" s="277"/>
      <c r="I5" s="277"/>
      <c r="J5" s="277"/>
      <c r="K5" s="276"/>
    </row>
    <row r="6" spans="2:11" s="1" customFormat="1" ht="15" customHeight="1">
      <c r="B6" s="275"/>
      <c r="C6" s="406" t="s">
        <v>1406</v>
      </c>
      <c r="D6" s="406"/>
      <c r="E6" s="406"/>
      <c r="F6" s="406"/>
      <c r="G6" s="406"/>
      <c r="H6" s="406"/>
      <c r="I6" s="406"/>
      <c r="J6" s="406"/>
      <c r="K6" s="276"/>
    </row>
    <row r="7" spans="2:11" s="1" customFormat="1" ht="15" customHeight="1">
      <c r="B7" s="279"/>
      <c r="C7" s="406" t="s">
        <v>1407</v>
      </c>
      <c r="D7" s="406"/>
      <c r="E7" s="406"/>
      <c r="F7" s="406"/>
      <c r="G7" s="406"/>
      <c r="H7" s="406"/>
      <c r="I7" s="406"/>
      <c r="J7" s="406"/>
      <c r="K7" s="276"/>
    </row>
    <row r="8" spans="2:11" s="1" customFormat="1" ht="12.75" customHeight="1">
      <c r="B8" s="279"/>
      <c r="C8" s="278"/>
      <c r="D8" s="278"/>
      <c r="E8" s="278"/>
      <c r="F8" s="278"/>
      <c r="G8" s="278"/>
      <c r="H8" s="278"/>
      <c r="I8" s="278"/>
      <c r="J8" s="278"/>
      <c r="K8" s="276"/>
    </row>
    <row r="9" spans="2:11" s="1" customFormat="1" ht="15" customHeight="1">
      <c r="B9" s="279"/>
      <c r="C9" s="406" t="s">
        <v>1408</v>
      </c>
      <c r="D9" s="406"/>
      <c r="E9" s="406"/>
      <c r="F9" s="406"/>
      <c r="G9" s="406"/>
      <c r="H9" s="406"/>
      <c r="I9" s="406"/>
      <c r="J9" s="406"/>
      <c r="K9" s="276"/>
    </row>
    <row r="10" spans="2:11" s="1" customFormat="1" ht="15" customHeight="1">
      <c r="B10" s="279"/>
      <c r="C10" s="278"/>
      <c r="D10" s="406" t="s">
        <v>1409</v>
      </c>
      <c r="E10" s="406"/>
      <c r="F10" s="406"/>
      <c r="G10" s="406"/>
      <c r="H10" s="406"/>
      <c r="I10" s="406"/>
      <c r="J10" s="406"/>
      <c r="K10" s="276"/>
    </row>
    <row r="11" spans="2:11" s="1" customFormat="1" ht="15" customHeight="1">
      <c r="B11" s="279"/>
      <c r="C11" s="280"/>
      <c r="D11" s="406" t="s">
        <v>1410</v>
      </c>
      <c r="E11" s="406"/>
      <c r="F11" s="406"/>
      <c r="G11" s="406"/>
      <c r="H11" s="406"/>
      <c r="I11" s="406"/>
      <c r="J11" s="406"/>
      <c r="K11" s="276"/>
    </row>
    <row r="12" spans="2:11" s="1" customFormat="1" ht="15" customHeight="1">
      <c r="B12" s="279"/>
      <c r="C12" s="280"/>
      <c r="D12" s="278"/>
      <c r="E12" s="278"/>
      <c r="F12" s="278"/>
      <c r="G12" s="278"/>
      <c r="H12" s="278"/>
      <c r="I12" s="278"/>
      <c r="J12" s="278"/>
      <c r="K12" s="276"/>
    </row>
    <row r="13" spans="2:11" s="1" customFormat="1" ht="15" customHeight="1">
      <c r="B13" s="279"/>
      <c r="C13" s="280"/>
      <c r="D13" s="281" t="s">
        <v>1411</v>
      </c>
      <c r="E13" s="278"/>
      <c r="F13" s="278"/>
      <c r="G13" s="278"/>
      <c r="H13" s="278"/>
      <c r="I13" s="278"/>
      <c r="J13" s="278"/>
      <c r="K13" s="276"/>
    </row>
    <row r="14" spans="2:11" s="1" customFormat="1" ht="12.75" customHeight="1">
      <c r="B14" s="279"/>
      <c r="C14" s="280"/>
      <c r="D14" s="280"/>
      <c r="E14" s="280"/>
      <c r="F14" s="280"/>
      <c r="G14" s="280"/>
      <c r="H14" s="280"/>
      <c r="I14" s="280"/>
      <c r="J14" s="280"/>
      <c r="K14" s="276"/>
    </row>
    <row r="15" spans="2:11" s="1" customFormat="1" ht="15" customHeight="1">
      <c r="B15" s="279"/>
      <c r="C15" s="280"/>
      <c r="D15" s="406" t="s">
        <v>1412</v>
      </c>
      <c r="E15" s="406"/>
      <c r="F15" s="406"/>
      <c r="G15" s="406"/>
      <c r="H15" s="406"/>
      <c r="I15" s="406"/>
      <c r="J15" s="406"/>
      <c r="K15" s="276"/>
    </row>
    <row r="16" spans="2:11" s="1" customFormat="1" ht="15" customHeight="1">
      <c r="B16" s="279"/>
      <c r="C16" s="280"/>
      <c r="D16" s="406" t="s">
        <v>1413</v>
      </c>
      <c r="E16" s="406"/>
      <c r="F16" s="406"/>
      <c r="G16" s="406"/>
      <c r="H16" s="406"/>
      <c r="I16" s="406"/>
      <c r="J16" s="406"/>
      <c r="K16" s="276"/>
    </row>
    <row r="17" spans="2:11" s="1" customFormat="1" ht="15" customHeight="1">
      <c r="B17" s="279"/>
      <c r="C17" s="280"/>
      <c r="D17" s="406" t="s">
        <v>1414</v>
      </c>
      <c r="E17" s="406"/>
      <c r="F17" s="406"/>
      <c r="G17" s="406"/>
      <c r="H17" s="406"/>
      <c r="I17" s="406"/>
      <c r="J17" s="406"/>
      <c r="K17" s="276"/>
    </row>
    <row r="18" spans="2:11" s="1" customFormat="1" ht="15" customHeight="1">
      <c r="B18" s="279"/>
      <c r="C18" s="280"/>
      <c r="D18" s="280"/>
      <c r="E18" s="282" t="s">
        <v>83</v>
      </c>
      <c r="F18" s="406" t="s">
        <v>1415</v>
      </c>
      <c r="G18" s="406"/>
      <c r="H18" s="406"/>
      <c r="I18" s="406"/>
      <c r="J18" s="406"/>
      <c r="K18" s="276"/>
    </row>
    <row r="19" spans="2:11" s="1" customFormat="1" ht="15" customHeight="1">
      <c r="B19" s="279"/>
      <c r="C19" s="280"/>
      <c r="D19" s="280"/>
      <c r="E19" s="282" t="s">
        <v>1416</v>
      </c>
      <c r="F19" s="406" t="s">
        <v>1417</v>
      </c>
      <c r="G19" s="406"/>
      <c r="H19" s="406"/>
      <c r="I19" s="406"/>
      <c r="J19" s="406"/>
      <c r="K19" s="276"/>
    </row>
    <row r="20" spans="2:11" s="1" customFormat="1" ht="15" customHeight="1">
      <c r="B20" s="279"/>
      <c r="C20" s="280"/>
      <c r="D20" s="280"/>
      <c r="E20" s="282" t="s">
        <v>1418</v>
      </c>
      <c r="F20" s="406" t="s">
        <v>1419</v>
      </c>
      <c r="G20" s="406"/>
      <c r="H20" s="406"/>
      <c r="I20" s="406"/>
      <c r="J20" s="406"/>
      <c r="K20" s="276"/>
    </row>
    <row r="21" spans="2:11" s="1" customFormat="1" ht="15" customHeight="1">
      <c r="B21" s="279"/>
      <c r="C21" s="280"/>
      <c r="D21" s="280"/>
      <c r="E21" s="282" t="s">
        <v>87</v>
      </c>
      <c r="F21" s="406" t="s">
        <v>88</v>
      </c>
      <c r="G21" s="406"/>
      <c r="H21" s="406"/>
      <c r="I21" s="406"/>
      <c r="J21" s="406"/>
      <c r="K21" s="276"/>
    </row>
    <row r="22" spans="2:11" s="1" customFormat="1" ht="15" customHeight="1">
      <c r="B22" s="279"/>
      <c r="C22" s="280"/>
      <c r="D22" s="280"/>
      <c r="E22" s="282" t="s">
        <v>1420</v>
      </c>
      <c r="F22" s="406" t="s">
        <v>1421</v>
      </c>
      <c r="G22" s="406"/>
      <c r="H22" s="406"/>
      <c r="I22" s="406"/>
      <c r="J22" s="406"/>
      <c r="K22" s="276"/>
    </row>
    <row r="23" spans="2:11" s="1" customFormat="1" ht="15" customHeight="1">
      <c r="B23" s="279"/>
      <c r="C23" s="280"/>
      <c r="D23" s="280"/>
      <c r="E23" s="282" t="s">
        <v>1422</v>
      </c>
      <c r="F23" s="406" t="s">
        <v>1423</v>
      </c>
      <c r="G23" s="406"/>
      <c r="H23" s="406"/>
      <c r="I23" s="406"/>
      <c r="J23" s="406"/>
      <c r="K23" s="276"/>
    </row>
    <row r="24" spans="2:11" s="1" customFormat="1" ht="12.75" customHeight="1">
      <c r="B24" s="279"/>
      <c r="C24" s="280"/>
      <c r="D24" s="280"/>
      <c r="E24" s="280"/>
      <c r="F24" s="280"/>
      <c r="G24" s="280"/>
      <c r="H24" s="280"/>
      <c r="I24" s="280"/>
      <c r="J24" s="280"/>
      <c r="K24" s="276"/>
    </row>
    <row r="25" spans="2:11" s="1" customFormat="1" ht="15" customHeight="1">
      <c r="B25" s="279"/>
      <c r="C25" s="406" t="s">
        <v>1424</v>
      </c>
      <c r="D25" s="406"/>
      <c r="E25" s="406"/>
      <c r="F25" s="406"/>
      <c r="G25" s="406"/>
      <c r="H25" s="406"/>
      <c r="I25" s="406"/>
      <c r="J25" s="406"/>
      <c r="K25" s="276"/>
    </row>
    <row r="26" spans="2:11" s="1" customFormat="1" ht="15" customHeight="1">
      <c r="B26" s="279"/>
      <c r="C26" s="406" t="s">
        <v>1425</v>
      </c>
      <c r="D26" s="406"/>
      <c r="E26" s="406"/>
      <c r="F26" s="406"/>
      <c r="G26" s="406"/>
      <c r="H26" s="406"/>
      <c r="I26" s="406"/>
      <c r="J26" s="406"/>
      <c r="K26" s="276"/>
    </row>
    <row r="27" spans="2:11" s="1" customFormat="1" ht="15" customHeight="1">
      <c r="B27" s="279"/>
      <c r="C27" s="278"/>
      <c r="D27" s="406" t="s">
        <v>1426</v>
      </c>
      <c r="E27" s="406"/>
      <c r="F27" s="406"/>
      <c r="G27" s="406"/>
      <c r="H27" s="406"/>
      <c r="I27" s="406"/>
      <c r="J27" s="406"/>
      <c r="K27" s="276"/>
    </row>
    <row r="28" spans="2:11" s="1" customFormat="1" ht="15" customHeight="1">
      <c r="B28" s="279"/>
      <c r="C28" s="280"/>
      <c r="D28" s="406" t="s">
        <v>1427</v>
      </c>
      <c r="E28" s="406"/>
      <c r="F28" s="406"/>
      <c r="G28" s="406"/>
      <c r="H28" s="406"/>
      <c r="I28" s="406"/>
      <c r="J28" s="406"/>
      <c r="K28" s="276"/>
    </row>
    <row r="29" spans="2:11" s="1" customFormat="1" ht="12.75" customHeight="1">
      <c r="B29" s="279"/>
      <c r="C29" s="280"/>
      <c r="D29" s="280"/>
      <c r="E29" s="280"/>
      <c r="F29" s="280"/>
      <c r="G29" s="280"/>
      <c r="H29" s="280"/>
      <c r="I29" s="280"/>
      <c r="J29" s="280"/>
      <c r="K29" s="276"/>
    </row>
    <row r="30" spans="2:11" s="1" customFormat="1" ht="15" customHeight="1">
      <c r="B30" s="279"/>
      <c r="C30" s="280"/>
      <c r="D30" s="406" t="s">
        <v>1428</v>
      </c>
      <c r="E30" s="406"/>
      <c r="F30" s="406"/>
      <c r="G30" s="406"/>
      <c r="H30" s="406"/>
      <c r="I30" s="406"/>
      <c r="J30" s="406"/>
      <c r="K30" s="276"/>
    </row>
    <row r="31" spans="2:11" s="1" customFormat="1" ht="15" customHeight="1">
      <c r="B31" s="279"/>
      <c r="C31" s="280"/>
      <c r="D31" s="406" t="s">
        <v>1429</v>
      </c>
      <c r="E31" s="406"/>
      <c r="F31" s="406"/>
      <c r="G31" s="406"/>
      <c r="H31" s="406"/>
      <c r="I31" s="406"/>
      <c r="J31" s="406"/>
      <c r="K31" s="276"/>
    </row>
    <row r="32" spans="2:11" s="1" customFormat="1" ht="12.75" customHeight="1">
      <c r="B32" s="279"/>
      <c r="C32" s="280"/>
      <c r="D32" s="280"/>
      <c r="E32" s="280"/>
      <c r="F32" s="280"/>
      <c r="G32" s="280"/>
      <c r="H32" s="280"/>
      <c r="I32" s="280"/>
      <c r="J32" s="280"/>
      <c r="K32" s="276"/>
    </row>
    <row r="33" spans="2:11" s="1" customFormat="1" ht="15" customHeight="1">
      <c r="B33" s="279"/>
      <c r="C33" s="280"/>
      <c r="D33" s="406" t="s">
        <v>1430</v>
      </c>
      <c r="E33" s="406"/>
      <c r="F33" s="406"/>
      <c r="G33" s="406"/>
      <c r="H33" s="406"/>
      <c r="I33" s="406"/>
      <c r="J33" s="406"/>
      <c r="K33" s="276"/>
    </row>
    <row r="34" spans="2:11" s="1" customFormat="1" ht="15" customHeight="1">
      <c r="B34" s="279"/>
      <c r="C34" s="280"/>
      <c r="D34" s="406" t="s">
        <v>1431</v>
      </c>
      <c r="E34" s="406"/>
      <c r="F34" s="406"/>
      <c r="G34" s="406"/>
      <c r="H34" s="406"/>
      <c r="I34" s="406"/>
      <c r="J34" s="406"/>
      <c r="K34" s="276"/>
    </row>
    <row r="35" spans="2:11" s="1" customFormat="1" ht="15" customHeight="1">
      <c r="B35" s="279"/>
      <c r="C35" s="280"/>
      <c r="D35" s="406" t="s">
        <v>1432</v>
      </c>
      <c r="E35" s="406"/>
      <c r="F35" s="406"/>
      <c r="G35" s="406"/>
      <c r="H35" s="406"/>
      <c r="I35" s="406"/>
      <c r="J35" s="406"/>
      <c r="K35" s="276"/>
    </row>
    <row r="36" spans="2:11" s="1" customFormat="1" ht="15" customHeight="1">
      <c r="B36" s="279"/>
      <c r="C36" s="280"/>
      <c r="D36" s="278"/>
      <c r="E36" s="281" t="s">
        <v>245</v>
      </c>
      <c r="F36" s="278"/>
      <c r="G36" s="406" t="s">
        <v>1433</v>
      </c>
      <c r="H36" s="406"/>
      <c r="I36" s="406"/>
      <c r="J36" s="406"/>
      <c r="K36" s="276"/>
    </row>
    <row r="37" spans="2:11" s="1" customFormat="1" ht="30.75" customHeight="1">
      <c r="B37" s="279"/>
      <c r="C37" s="280"/>
      <c r="D37" s="278"/>
      <c r="E37" s="281" t="s">
        <v>1434</v>
      </c>
      <c r="F37" s="278"/>
      <c r="G37" s="406" t="s">
        <v>1435</v>
      </c>
      <c r="H37" s="406"/>
      <c r="I37" s="406"/>
      <c r="J37" s="406"/>
      <c r="K37" s="276"/>
    </row>
    <row r="38" spans="2:11" s="1" customFormat="1" ht="15" customHeight="1">
      <c r="B38" s="279"/>
      <c r="C38" s="280"/>
      <c r="D38" s="278"/>
      <c r="E38" s="281" t="s">
        <v>57</v>
      </c>
      <c r="F38" s="278"/>
      <c r="G38" s="406" t="s">
        <v>1436</v>
      </c>
      <c r="H38" s="406"/>
      <c r="I38" s="406"/>
      <c r="J38" s="406"/>
      <c r="K38" s="276"/>
    </row>
    <row r="39" spans="2:11" s="1" customFormat="1" ht="15" customHeight="1">
      <c r="B39" s="279"/>
      <c r="C39" s="280"/>
      <c r="D39" s="278"/>
      <c r="E39" s="281" t="s">
        <v>58</v>
      </c>
      <c r="F39" s="278"/>
      <c r="G39" s="406" t="s">
        <v>1437</v>
      </c>
      <c r="H39" s="406"/>
      <c r="I39" s="406"/>
      <c r="J39" s="406"/>
      <c r="K39" s="276"/>
    </row>
    <row r="40" spans="2:11" s="1" customFormat="1" ht="15" customHeight="1">
      <c r="B40" s="279"/>
      <c r="C40" s="280"/>
      <c r="D40" s="278"/>
      <c r="E40" s="281" t="s">
        <v>246</v>
      </c>
      <c r="F40" s="278"/>
      <c r="G40" s="406" t="s">
        <v>1438</v>
      </c>
      <c r="H40" s="406"/>
      <c r="I40" s="406"/>
      <c r="J40" s="406"/>
      <c r="K40" s="276"/>
    </row>
    <row r="41" spans="2:11" s="1" customFormat="1" ht="15" customHeight="1">
      <c r="B41" s="279"/>
      <c r="C41" s="280"/>
      <c r="D41" s="278"/>
      <c r="E41" s="281" t="s">
        <v>247</v>
      </c>
      <c r="F41" s="278"/>
      <c r="G41" s="406" t="s">
        <v>1439</v>
      </c>
      <c r="H41" s="406"/>
      <c r="I41" s="406"/>
      <c r="J41" s="406"/>
      <c r="K41" s="276"/>
    </row>
    <row r="42" spans="2:11" s="1" customFormat="1" ht="15" customHeight="1">
      <c r="B42" s="279"/>
      <c r="C42" s="280"/>
      <c r="D42" s="278"/>
      <c r="E42" s="281" t="s">
        <v>1440</v>
      </c>
      <c r="F42" s="278"/>
      <c r="G42" s="406" t="s">
        <v>1441</v>
      </c>
      <c r="H42" s="406"/>
      <c r="I42" s="406"/>
      <c r="J42" s="406"/>
      <c r="K42" s="276"/>
    </row>
    <row r="43" spans="2:11" s="1" customFormat="1" ht="15" customHeight="1">
      <c r="B43" s="279"/>
      <c r="C43" s="280"/>
      <c r="D43" s="278"/>
      <c r="E43" s="281"/>
      <c r="F43" s="278"/>
      <c r="G43" s="406" t="s">
        <v>1442</v>
      </c>
      <c r="H43" s="406"/>
      <c r="I43" s="406"/>
      <c r="J43" s="406"/>
      <c r="K43" s="276"/>
    </row>
    <row r="44" spans="2:11" s="1" customFormat="1" ht="15" customHeight="1">
      <c r="B44" s="279"/>
      <c r="C44" s="280"/>
      <c r="D44" s="278"/>
      <c r="E44" s="281" t="s">
        <v>1443</v>
      </c>
      <c r="F44" s="278"/>
      <c r="G44" s="406" t="s">
        <v>1444</v>
      </c>
      <c r="H44" s="406"/>
      <c r="I44" s="406"/>
      <c r="J44" s="406"/>
      <c r="K44" s="276"/>
    </row>
    <row r="45" spans="2:11" s="1" customFormat="1" ht="15" customHeight="1">
      <c r="B45" s="279"/>
      <c r="C45" s="280"/>
      <c r="D45" s="278"/>
      <c r="E45" s="281" t="s">
        <v>249</v>
      </c>
      <c r="F45" s="278"/>
      <c r="G45" s="406" t="s">
        <v>1445</v>
      </c>
      <c r="H45" s="406"/>
      <c r="I45" s="406"/>
      <c r="J45" s="406"/>
      <c r="K45" s="276"/>
    </row>
    <row r="46" spans="2:11" s="1" customFormat="1" ht="12.75" customHeight="1">
      <c r="B46" s="279"/>
      <c r="C46" s="280"/>
      <c r="D46" s="278"/>
      <c r="E46" s="278"/>
      <c r="F46" s="278"/>
      <c r="G46" s="278"/>
      <c r="H46" s="278"/>
      <c r="I46" s="278"/>
      <c r="J46" s="278"/>
      <c r="K46" s="276"/>
    </row>
    <row r="47" spans="2:11" s="1" customFormat="1" ht="15" customHeight="1">
      <c r="B47" s="279"/>
      <c r="C47" s="280"/>
      <c r="D47" s="406" t="s">
        <v>1446</v>
      </c>
      <c r="E47" s="406"/>
      <c r="F47" s="406"/>
      <c r="G47" s="406"/>
      <c r="H47" s="406"/>
      <c r="I47" s="406"/>
      <c r="J47" s="406"/>
      <c r="K47" s="276"/>
    </row>
    <row r="48" spans="2:11" s="1" customFormat="1" ht="15" customHeight="1">
      <c r="B48" s="279"/>
      <c r="C48" s="280"/>
      <c r="D48" s="280"/>
      <c r="E48" s="406" t="s">
        <v>1447</v>
      </c>
      <c r="F48" s="406"/>
      <c r="G48" s="406"/>
      <c r="H48" s="406"/>
      <c r="I48" s="406"/>
      <c r="J48" s="406"/>
      <c r="K48" s="276"/>
    </row>
    <row r="49" spans="2:11" s="1" customFormat="1" ht="15" customHeight="1">
      <c r="B49" s="279"/>
      <c r="C49" s="280"/>
      <c r="D49" s="280"/>
      <c r="E49" s="406" t="s">
        <v>1448</v>
      </c>
      <c r="F49" s="406"/>
      <c r="G49" s="406"/>
      <c r="H49" s="406"/>
      <c r="I49" s="406"/>
      <c r="J49" s="406"/>
      <c r="K49" s="276"/>
    </row>
    <row r="50" spans="2:11" s="1" customFormat="1" ht="15" customHeight="1">
      <c r="B50" s="279"/>
      <c r="C50" s="280"/>
      <c r="D50" s="280"/>
      <c r="E50" s="406" t="s">
        <v>1449</v>
      </c>
      <c r="F50" s="406"/>
      <c r="G50" s="406"/>
      <c r="H50" s="406"/>
      <c r="I50" s="406"/>
      <c r="J50" s="406"/>
      <c r="K50" s="276"/>
    </row>
    <row r="51" spans="2:11" s="1" customFormat="1" ht="15" customHeight="1">
      <c r="B51" s="279"/>
      <c r="C51" s="280"/>
      <c r="D51" s="406" t="s">
        <v>1450</v>
      </c>
      <c r="E51" s="406"/>
      <c r="F51" s="406"/>
      <c r="G51" s="406"/>
      <c r="H51" s="406"/>
      <c r="I51" s="406"/>
      <c r="J51" s="406"/>
      <c r="K51" s="276"/>
    </row>
    <row r="52" spans="2:11" s="1" customFormat="1" ht="25.5" customHeight="1">
      <c r="B52" s="275"/>
      <c r="C52" s="407" t="s">
        <v>1451</v>
      </c>
      <c r="D52" s="407"/>
      <c r="E52" s="407"/>
      <c r="F52" s="407"/>
      <c r="G52" s="407"/>
      <c r="H52" s="407"/>
      <c r="I52" s="407"/>
      <c r="J52" s="407"/>
      <c r="K52" s="276"/>
    </row>
    <row r="53" spans="2:11" s="1" customFormat="1" ht="5.25" customHeight="1">
      <c r="B53" s="275"/>
      <c r="C53" s="277"/>
      <c r="D53" s="277"/>
      <c r="E53" s="277"/>
      <c r="F53" s="277"/>
      <c r="G53" s="277"/>
      <c r="H53" s="277"/>
      <c r="I53" s="277"/>
      <c r="J53" s="277"/>
      <c r="K53" s="276"/>
    </row>
    <row r="54" spans="2:11" s="1" customFormat="1" ht="15" customHeight="1">
      <c r="B54" s="275"/>
      <c r="C54" s="406" t="s">
        <v>1452</v>
      </c>
      <c r="D54" s="406"/>
      <c r="E54" s="406"/>
      <c r="F54" s="406"/>
      <c r="G54" s="406"/>
      <c r="H54" s="406"/>
      <c r="I54" s="406"/>
      <c r="J54" s="406"/>
      <c r="K54" s="276"/>
    </row>
    <row r="55" spans="2:11" s="1" customFormat="1" ht="15" customHeight="1">
      <c r="B55" s="275"/>
      <c r="C55" s="406" t="s">
        <v>1453</v>
      </c>
      <c r="D55" s="406"/>
      <c r="E55" s="406"/>
      <c r="F55" s="406"/>
      <c r="G55" s="406"/>
      <c r="H55" s="406"/>
      <c r="I55" s="406"/>
      <c r="J55" s="406"/>
      <c r="K55" s="276"/>
    </row>
    <row r="56" spans="2:11" s="1" customFormat="1" ht="12.75" customHeight="1">
      <c r="B56" s="275"/>
      <c r="C56" s="278"/>
      <c r="D56" s="278"/>
      <c r="E56" s="278"/>
      <c r="F56" s="278"/>
      <c r="G56" s="278"/>
      <c r="H56" s="278"/>
      <c r="I56" s="278"/>
      <c r="J56" s="278"/>
      <c r="K56" s="276"/>
    </row>
    <row r="57" spans="2:11" s="1" customFormat="1" ht="15" customHeight="1">
      <c r="B57" s="275"/>
      <c r="C57" s="406" t="s">
        <v>1454</v>
      </c>
      <c r="D57" s="406"/>
      <c r="E57" s="406"/>
      <c r="F57" s="406"/>
      <c r="G57" s="406"/>
      <c r="H57" s="406"/>
      <c r="I57" s="406"/>
      <c r="J57" s="406"/>
      <c r="K57" s="276"/>
    </row>
    <row r="58" spans="2:11" s="1" customFormat="1" ht="15" customHeight="1">
      <c r="B58" s="275"/>
      <c r="C58" s="280"/>
      <c r="D58" s="406" t="s">
        <v>1455</v>
      </c>
      <c r="E58" s="406"/>
      <c r="F58" s="406"/>
      <c r="G58" s="406"/>
      <c r="H58" s="406"/>
      <c r="I58" s="406"/>
      <c r="J58" s="406"/>
      <c r="K58" s="276"/>
    </row>
    <row r="59" spans="2:11" s="1" customFormat="1" ht="15" customHeight="1">
      <c r="B59" s="275"/>
      <c r="C59" s="280"/>
      <c r="D59" s="406" t="s">
        <v>1456</v>
      </c>
      <c r="E59" s="406"/>
      <c r="F59" s="406"/>
      <c r="G59" s="406"/>
      <c r="H59" s="406"/>
      <c r="I59" s="406"/>
      <c r="J59" s="406"/>
      <c r="K59" s="276"/>
    </row>
    <row r="60" spans="2:11" s="1" customFormat="1" ht="15" customHeight="1">
      <c r="B60" s="275"/>
      <c r="C60" s="280"/>
      <c r="D60" s="406" t="s">
        <v>1457</v>
      </c>
      <c r="E60" s="406"/>
      <c r="F60" s="406"/>
      <c r="G60" s="406"/>
      <c r="H60" s="406"/>
      <c r="I60" s="406"/>
      <c r="J60" s="406"/>
      <c r="K60" s="276"/>
    </row>
    <row r="61" spans="2:11" s="1" customFormat="1" ht="15" customHeight="1">
      <c r="B61" s="275"/>
      <c r="C61" s="280"/>
      <c r="D61" s="406" t="s">
        <v>1458</v>
      </c>
      <c r="E61" s="406"/>
      <c r="F61" s="406"/>
      <c r="G61" s="406"/>
      <c r="H61" s="406"/>
      <c r="I61" s="406"/>
      <c r="J61" s="406"/>
      <c r="K61" s="276"/>
    </row>
    <row r="62" spans="2:11" s="1" customFormat="1" ht="15" customHeight="1">
      <c r="B62" s="275"/>
      <c r="C62" s="280"/>
      <c r="D62" s="408" t="s">
        <v>1459</v>
      </c>
      <c r="E62" s="408"/>
      <c r="F62" s="408"/>
      <c r="G62" s="408"/>
      <c r="H62" s="408"/>
      <c r="I62" s="408"/>
      <c r="J62" s="408"/>
      <c r="K62" s="276"/>
    </row>
    <row r="63" spans="2:11" s="1" customFormat="1" ht="15" customHeight="1">
      <c r="B63" s="275"/>
      <c r="C63" s="280"/>
      <c r="D63" s="406" t="s">
        <v>1460</v>
      </c>
      <c r="E63" s="406"/>
      <c r="F63" s="406"/>
      <c r="G63" s="406"/>
      <c r="H63" s="406"/>
      <c r="I63" s="406"/>
      <c r="J63" s="406"/>
      <c r="K63" s="276"/>
    </row>
    <row r="64" spans="2:11" s="1" customFormat="1" ht="12.75" customHeight="1">
      <c r="B64" s="275"/>
      <c r="C64" s="280"/>
      <c r="D64" s="280"/>
      <c r="E64" s="283"/>
      <c r="F64" s="280"/>
      <c r="G64" s="280"/>
      <c r="H64" s="280"/>
      <c r="I64" s="280"/>
      <c r="J64" s="280"/>
      <c r="K64" s="276"/>
    </row>
    <row r="65" spans="2:11" s="1" customFormat="1" ht="15" customHeight="1">
      <c r="B65" s="275"/>
      <c r="C65" s="280"/>
      <c r="D65" s="406" t="s">
        <v>1461</v>
      </c>
      <c r="E65" s="406"/>
      <c r="F65" s="406"/>
      <c r="G65" s="406"/>
      <c r="H65" s="406"/>
      <c r="I65" s="406"/>
      <c r="J65" s="406"/>
      <c r="K65" s="276"/>
    </row>
    <row r="66" spans="2:11" s="1" customFormat="1" ht="15" customHeight="1">
      <c r="B66" s="275"/>
      <c r="C66" s="280"/>
      <c r="D66" s="408" t="s">
        <v>1462</v>
      </c>
      <c r="E66" s="408"/>
      <c r="F66" s="408"/>
      <c r="G66" s="408"/>
      <c r="H66" s="408"/>
      <c r="I66" s="408"/>
      <c r="J66" s="408"/>
      <c r="K66" s="276"/>
    </row>
    <row r="67" spans="2:11" s="1" customFormat="1" ht="15" customHeight="1">
      <c r="B67" s="275"/>
      <c r="C67" s="280"/>
      <c r="D67" s="406" t="s">
        <v>1463</v>
      </c>
      <c r="E67" s="406"/>
      <c r="F67" s="406"/>
      <c r="G67" s="406"/>
      <c r="H67" s="406"/>
      <c r="I67" s="406"/>
      <c r="J67" s="406"/>
      <c r="K67" s="276"/>
    </row>
    <row r="68" spans="2:11" s="1" customFormat="1" ht="15" customHeight="1">
      <c r="B68" s="275"/>
      <c r="C68" s="280"/>
      <c r="D68" s="406" t="s">
        <v>1464</v>
      </c>
      <c r="E68" s="406"/>
      <c r="F68" s="406"/>
      <c r="G68" s="406"/>
      <c r="H68" s="406"/>
      <c r="I68" s="406"/>
      <c r="J68" s="406"/>
      <c r="K68" s="276"/>
    </row>
    <row r="69" spans="2:11" s="1" customFormat="1" ht="15" customHeight="1">
      <c r="B69" s="275"/>
      <c r="C69" s="280"/>
      <c r="D69" s="406" t="s">
        <v>1465</v>
      </c>
      <c r="E69" s="406"/>
      <c r="F69" s="406"/>
      <c r="G69" s="406"/>
      <c r="H69" s="406"/>
      <c r="I69" s="406"/>
      <c r="J69" s="406"/>
      <c r="K69" s="276"/>
    </row>
    <row r="70" spans="2:11" s="1" customFormat="1" ht="15" customHeight="1">
      <c r="B70" s="275"/>
      <c r="C70" s="280"/>
      <c r="D70" s="406" t="s">
        <v>1466</v>
      </c>
      <c r="E70" s="406"/>
      <c r="F70" s="406"/>
      <c r="G70" s="406"/>
      <c r="H70" s="406"/>
      <c r="I70" s="406"/>
      <c r="J70" s="406"/>
      <c r="K70" s="276"/>
    </row>
    <row r="71" spans="2:11" s="1" customFormat="1" ht="12.75" customHeight="1">
      <c r="B71" s="284"/>
      <c r="C71" s="285"/>
      <c r="D71" s="285"/>
      <c r="E71" s="285"/>
      <c r="F71" s="285"/>
      <c r="G71" s="285"/>
      <c r="H71" s="285"/>
      <c r="I71" s="285"/>
      <c r="J71" s="285"/>
      <c r="K71" s="286"/>
    </row>
    <row r="72" spans="2:11" s="1" customFormat="1" ht="18.75" customHeight="1">
      <c r="B72" s="287"/>
      <c r="C72" s="287"/>
      <c r="D72" s="287"/>
      <c r="E72" s="287"/>
      <c r="F72" s="287"/>
      <c r="G72" s="287"/>
      <c r="H72" s="287"/>
      <c r="I72" s="287"/>
      <c r="J72" s="287"/>
      <c r="K72" s="288"/>
    </row>
    <row r="73" spans="2:11" s="1" customFormat="1" ht="18.75" customHeight="1">
      <c r="B73" s="288"/>
      <c r="C73" s="288"/>
      <c r="D73" s="288"/>
      <c r="E73" s="288"/>
      <c r="F73" s="288"/>
      <c r="G73" s="288"/>
      <c r="H73" s="288"/>
      <c r="I73" s="288"/>
      <c r="J73" s="288"/>
      <c r="K73" s="288"/>
    </row>
    <row r="74" spans="2:11" s="1" customFormat="1" ht="7.5" customHeight="1">
      <c r="B74" s="289"/>
      <c r="C74" s="290"/>
      <c r="D74" s="290"/>
      <c r="E74" s="290"/>
      <c r="F74" s="290"/>
      <c r="G74" s="290"/>
      <c r="H74" s="290"/>
      <c r="I74" s="290"/>
      <c r="J74" s="290"/>
      <c r="K74" s="291"/>
    </row>
    <row r="75" spans="2:11" s="1" customFormat="1" ht="45" customHeight="1">
      <c r="B75" s="292"/>
      <c r="C75" s="401" t="s">
        <v>1467</v>
      </c>
      <c r="D75" s="401"/>
      <c r="E75" s="401"/>
      <c r="F75" s="401"/>
      <c r="G75" s="401"/>
      <c r="H75" s="401"/>
      <c r="I75" s="401"/>
      <c r="J75" s="401"/>
      <c r="K75" s="293"/>
    </row>
    <row r="76" spans="2:11" s="1" customFormat="1" ht="17.25" customHeight="1">
      <c r="B76" s="292"/>
      <c r="C76" s="294" t="s">
        <v>1468</v>
      </c>
      <c r="D76" s="294"/>
      <c r="E76" s="294"/>
      <c r="F76" s="294" t="s">
        <v>1469</v>
      </c>
      <c r="G76" s="295"/>
      <c r="H76" s="294" t="s">
        <v>58</v>
      </c>
      <c r="I76" s="294" t="s">
        <v>61</v>
      </c>
      <c r="J76" s="294" t="s">
        <v>1470</v>
      </c>
      <c r="K76" s="293"/>
    </row>
    <row r="77" spans="2:11" s="1" customFormat="1" ht="17.25" customHeight="1">
      <c r="B77" s="292"/>
      <c r="C77" s="296" t="s">
        <v>1471</v>
      </c>
      <c r="D77" s="296"/>
      <c r="E77" s="296"/>
      <c r="F77" s="297" t="s">
        <v>1472</v>
      </c>
      <c r="G77" s="298"/>
      <c r="H77" s="296"/>
      <c r="I77" s="296"/>
      <c r="J77" s="296" t="s">
        <v>1473</v>
      </c>
      <c r="K77" s="293"/>
    </row>
    <row r="78" spans="2:11" s="1" customFormat="1" ht="5.25" customHeight="1">
      <c r="B78" s="292"/>
      <c r="C78" s="299"/>
      <c r="D78" s="299"/>
      <c r="E78" s="299"/>
      <c r="F78" s="299"/>
      <c r="G78" s="300"/>
      <c r="H78" s="299"/>
      <c r="I78" s="299"/>
      <c r="J78" s="299"/>
      <c r="K78" s="293"/>
    </row>
    <row r="79" spans="2:11" s="1" customFormat="1" ht="15" customHeight="1">
      <c r="B79" s="292"/>
      <c r="C79" s="281" t="s">
        <v>57</v>
      </c>
      <c r="D79" s="301"/>
      <c r="E79" s="301"/>
      <c r="F79" s="302" t="s">
        <v>1474</v>
      </c>
      <c r="G79" s="303"/>
      <c r="H79" s="281" t="s">
        <v>1475</v>
      </c>
      <c r="I79" s="281" t="s">
        <v>1476</v>
      </c>
      <c r="J79" s="281">
        <v>20</v>
      </c>
      <c r="K79" s="293"/>
    </row>
    <row r="80" spans="2:11" s="1" customFormat="1" ht="15" customHeight="1">
      <c r="B80" s="292"/>
      <c r="C80" s="281" t="s">
        <v>1477</v>
      </c>
      <c r="D80" s="281"/>
      <c r="E80" s="281"/>
      <c r="F80" s="302" t="s">
        <v>1474</v>
      </c>
      <c r="G80" s="303"/>
      <c r="H80" s="281" t="s">
        <v>1478</v>
      </c>
      <c r="I80" s="281" t="s">
        <v>1476</v>
      </c>
      <c r="J80" s="281">
        <v>120</v>
      </c>
      <c r="K80" s="293"/>
    </row>
    <row r="81" spans="2:11" s="1" customFormat="1" ht="15" customHeight="1">
      <c r="B81" s="304"/>
      <c r="C81" s="281" t="s">
        <v>1479</v>
      </c>
      <c r="D81" s="281"/>
      <c r="E81" s="281"/>
      <c r="F81" s="302" t="s">
        <v>1480</v>
      </c>
      <c r="G81" s="303"/>
      <c r="H81" s="281" t="s">
        <v>1481</v>
      </c>
      <c r="I81" s="281" t="s">
        <v>1476</v>
      </c>
      <c r="J81" s="281">
        <v>50</v>
      </c>
      <c r="K81" s="293"/>
    </row>
    <row r="82" spans="2:11" s="1" customFormat="1" ht="15" customHeight="1">
      <c r="B82" s="304"/>
      <c r="C82" s="281" t="s">
        <v>1482</v>
      </c>
      <c r="D82" s="281"/>
      <c r="E82" s="281"/>
      <c r="F82" s="302" t="s">
        <v>1474</v>
      </c>
      <c r="G82" s="303"/>
      <c r="H82" s="281" t="s">
        <v>1483</v>
      </c>
      <c r="I82" s="281" t="s">
        <v>1484</v>
      </c>
      <c r="J82" s="281"/>
      <c r="K82" s="293"/>
    </row>
    <row r="83" spans="2:11" s="1" customFormat="1" ht="15" customHeight="1">
      <c r="B83" s="304"/>
      <c r="C83" s="305" t="s">
        <v>1485</v>
      </c>
      <c r="D83" s="305"/>
      <c r="E83" s="305"/>
      <c r="F83" s="306" t="s">
        <v>1480</v>
      </c>
      <c r="G83" s="305"/>
      <c r="H83" s="305" t="s">
        <v>1486</v>
      </c>
      <c r="I83" s="305" t="s">
        <v>1476</v>
      </c>
      <c r="J83" s="305">
        <v>15</v>
      </c>
      <c r="K83" s="293"/>
    </row>
    <row r="84" spans="2:11" s="1" customFormat="1" ht="15" customHeight="1">
      <c r="B84" s="304"/>
      <c r="C84" s="305" t="s">
        <v>1487</v>
      </c>
      <c r="D84" s="305"/>
      <c r="E84" s="305"/>
      <c r="F84" s="306" t="s">
        <v>1480</v>
      </c>
      <c r="G84" s="305"/>
      <c r="H84" s="305" t="s">
        <v>1488</v>
      </c>
      <c r="I84" s="305" t="s">
        <v>1476</v>
      </c>
      <c r="J84" s="305">
        <v>15</v>
      </c>
      <c r="K84" s="293"/>
    </row>
    <row r="85" spans="2:11" s="1" customFormat="1" ht="15" customHeight="1">
      <c r="B85" s="304"/>
      <c r="C85" s="305" t="s">
        <v>1489</v>
      </c>
      <c r="D85" s="305"/>
      <c r="E85" s="305"/>
      <c r="F85" s="306" t="s">
        <v>1480</v>
      </c>
      <c r="G85" s="305"/>
      <c r="H85" s="305" t="s">
        <v>1490</v>
      </c>
      <c r="I85" s="305" t="s">
        <v>1476</v>
      </c>
      <c r="J85" s="305">
        <v>20</v>
      </c>
      <c r="K85" s="293"/>
    </row>
    <row r="86" spans="2:11" s="1" customFormat="1" ht="15" customHeight="1">
      <c r="B86" s="304"/>
      <c r="C86" s="305" t="s">
        <v>1491</v>
      </c>
      <c r="D86" s="305"/>
      <c r="E86" s="305"/>
      <c r="F86" s="306" t="s">
        <v>1480</v>
      </c>
      <c r="G86" s="305"/>
      <c r="H86" s="305" t="s">
        <v>1492</v>
      </c>
      <c r="I86" s="305" t="s">
        <v>1476</v>
      </c>
      <c r="J86" s="305">
        <v>20</v>
      </c>
      <c r="K86" s="293"/>
    </row>
    <row r="87" spans="2:11" s="1" customFormat="1" ht="15" customHeight="1">
      <c r="B87" s="304"/>
      <c r="C87" s="281" t="s">
        <v>1493</v>
      </c>
      <c r="D87" s="281"/>
      <c r="E87" s="281"/>
      <c r="F87" s="302" t="s">
        <v>1480</v>
      </c>
      <c r="G87" s="303"/>
      <c r="H87" s="281" t="s">
        <v>1494</v>
      </c>
      <c r="I87" s="281" t="s">
        <v>1476</v>
      </c>
      <c r="J87" s="281">
        <v>50</v>
      </c>
      <c r="K87" s="293"/>
    </row>
    <row r="88" spans="2:11" s="1" customFormat="1" ht="15" customHeight="1">
      <c r="B88" s="304"/>
      <c r="C88" s="281" t="s">
        <v>1495</v>
      </c>
      <c r="D88" s="281"/>
      <c r="E88" s="281"/>
      <c r="F88" s="302" t="s">
        <v>1480</v>
      </c>
      <c r="G88" s="303"/>
      <c r="H88" s="281" t="s">
        <v>1496</v>
      </c>
      <c r="I88" s="281" t="s">
        <v>1476</v>
      </c>
      <c r="J88" s="281">
        <v>20</v>
      </c>
      <c r="K88" s="293"/>
    </row>
    <row r="89" spans="2:11" s="1" customFormat="1" ht="15" customHeight="1">
      <c r="B89" s="304"/>
      <c r="C89" s="281" t="s">
        <v>1497</v>
      </c>
      <c r="D89" s="281"/>
      <c r="E89" s="281"/>
      <c r="F89" s="302" t="s">
        <v>1480</v>
      </c>
      <c r="G89" s="303"/>
      <c r="H89" s="281" t="s">
        <v>1498</v>
      </c>
      <c r="I89" s="281" t="s">
        <v>1476</v>
      </c>
      <c r="J89" s="281">
        <v>20</v>
      </c>
      <c r="K89" s="293"/>
    </row>
    <row r="90" spans="2:11" s="1" customFormat="1" ht="15" customHeight="1">
      <c r="B90" s="304"/>
      <c r="C90" s="281" t="s">
        <v>1499</v>
      </c>
      <c r="D90" s="281"/>
      <c r="E90" s="281"/>
      <c r="F90" s="302" t="s">
        <v>1480</v>
      </c>
      <c r="G90" s="303"/>
      <c r="H90" s="281" t="s">
        <v>1500</v>
      </c>
      <c r="I90" s="281" t="s">
        <v>1476</v>
      </c>
      <c r="J90" s="281">
        <v>50</v>
      </c>
      <c r="K90" s="293"/>
    </row>
    <row r="91" spans="2:11" s="1" customFormat="1" ht="15" customHeight="1">
      <c r="B91" s="304"/>
      <c r="C91" s="281" t="s">
        <v>1501</v>
      </c>
      <c r="D91" s="281"/>
      <c r="E91" s="281"/>
      <c r="F91" s="302" t="s">
        <v>1480</v>
      </c>
      <c r="G91" s="303"/>
      <c r="H91" s="281" t="s">
        <v>1501</v>
      </c>
      <c r="I91" s="281" t="s">
        <v>1476</v>
      </c>
      <c r="J91" s="281">
        <v>50</v>
      </c>
      <c r="K91" s="293"/>
    </row>
    <row r="92" spans="2:11" s="1" customFormat="1" ht="15" customHeight="1">
      <c r="B92" s="304"/>
      <c r="C92" s="281" t="s">
        <v>1502</v>
      </c>
      <c r="D92" s="281"/>
      <c r="E92" s="281"/>
      <c r="F92" s="302" t="s">
        <v>1480</v>
      </c>
      <c r="G92" s="303"/>
      <c r="H92" s="281" t="s">
        <v>1503</v>
      </c>
      <c r="I92" s="281" t="s">
        <v>1476</v>
      </c>
      <c r="J92" s="281">
        <v>255</v>
      </c>
      <c r="K92" s="293"/>
    </row>
    <row r="93" spans="2:11" s="1" customFormat="1" ht="15" customHeight="1">
      <c r="B93" s="304"/>
      <c r="C93" s="281" t="s">
        <v>1504</v>
      </c>
      <c r="D93" s="281"/>
      <c r="E93" s="281"/>
      <c r="F93" s="302" t="s">
        <v>1474</v>
      </c>
      <c r="G93" s="303"/>
      <c r="H93" s="281" t="s">
        <v>1505</v>
      </c>
      <c r="I93" s="281" t="s">
        <v>1506</v>
      </c>
      <c r="J93" s="281"/>
      <c r="K93" s="293"/>
    </row>
    <row r="94" spans="2:11" s="1" customFormat="1" ht="15" customHeight="1">
      <c r="B94" s="304"/>
      <c r="C94" s="281" t="s">
        <v>1507</v>
      </c>
      <c r="D94" s="281"/>
      <c r="E94" s="281"/>
      <c r="F94" s="302" t="s">
        <v>1474</v>
      </c>
      <c r="G94" s="303"/>
      <c r="H94" s="281" t="s">
        <v>1508</v>
      </c>
      <c r="I94" s="281" t="s">
        <v>1509</v>
      </c>
      <c r="J94" s="281"/>
      <c r="K94" s="293"/>
    </row>
    <row r="95" spans="2:11" s="1" customFormat="1" ht="15" customHeight="1">
      <c r="B95" s="304"/>
      <c r="C95" s="281" t="s">
        <v>1510</v>
      </c>
      <c r="D95" s="281"/>
      <c r="E95" s="281"/>
      <c r="F95" s="302" t="s">
        <v>1474</v>
      </c>
      <c r="G95" s="303"/>
      <c r="H95" s="281" t="s">
        <v>1510</v>
      </c>
      <c r="I95" s="281" t="s">
        <v>1509</v>
      </c>
      <c r="J95" s="281"/>
      <c r="K95" s="293"/>
    </row>
    <row r="96" spans="2:11" s="1" customFormat="1" ht="15" customHeight="1">
      <c r="B96" s="304"/>
      <c r="C96" s="281" t="s">
        <v>42</v>
      </c>
      <c r="D96" s="281"/>
      <c r="E96" s="281"/>
      <c r="F96" s="302" t="s">
        <v>1474</v>
      </c>
      <c r="G96" s="303"/>
      <c r="H96" s="281" t="s">
        <v>1511</v>
      </c>
      <c r="I96" s="281" t="s">
        <v>1509</v>
      </c>
      <c r="J96" s="281"/>
      <c r="K96" s="293"/>
    </row>
    <row r="97" spans="2:11" s="1" customFormat="1" ht="15" customHeight="1">
      <c r="B97" s="304"/>
      <c r="C97" s="281" t="s">
        <v>52</v>
      </c>
      <c r="D97" s="281"/>
      <c r="E97" s="281"/>
      <c r="F97" s="302" t="s">
        <v>1474</v>
      </c>
      <c r="G97" s="303"/>
      <c r="H97" s="281" t="s">
        <v>1512</v>
      </c>
      <c r="I97" s="281" t="s">
        <v>1509</v>
      </c>
      <c r="J97" s="281"/>
      <c r="K97" s="293"/>
    </row>
    <row r="98" spans="2:11" s="1" customFormat="1" ht="15" customHeight="1">
      <c r="B98" s="307"/>
      <c r="C98" s="308"/>
      <c r="D98" s="308"/>
      <c r="E98" s="308"/>
      <c r="F98" s="308"/>
      <c r="G98" s="308"/>
      <c r="H98" s="308"/>
      <c r="I98" s="308"/>
      <c r="J98" s="308"/>
      <c r="K98" s="309"/>
    </row>
    <row r="99" spans="2:11" s="1" customFormat="1" ht="18.75" customHeight="1">
      <c r="B99" s="310"/>
      <c r="C99" s="311"/>
      <c r="D99" s="311"/>
      <c r="E99" s="311"/>
      <c r="F99" s="311"/>
      <c r="G99" s="311"/>
      <c r="H99" s="311"/>
      <c r="I99" s="311"/>
      <c r="J99" s="311"/>
      <c r="K99" s="310"/>
    </row>
    <row r="100" spans="2:11" s="1" customFormat="1" ht="18.75" customHeight="1">
      <c r="B100" s="288"/>
      <c r="C100" s="288"/>
      <c r="D100" s="288"/>
      <c r="E100" s="288"/>
      <c r="F100" s="288"/>
      <c r="G100" s="288"/>
      <c r="H100" s="288"/>
      <c r="I100" s="288"/>
      <c r="J100" s="288"/>
      <c r="K100" s="288"/>
    </row>
    <row r="101" spans="2:11" s="1" customFormat="1" ht="7.5" customHeight="1">
      <c r="B101" s="289"/>
      <c r="C101" s="290"/>
      <c r="D101" s="290"/>
      <c r="E101" s="290"/>
      <c r="F101" s="290"/>
      <c r="G101" s="290"/>
      <c r="H101" s="290"/>
      <c r="I101" s="290"/>
      <c r="J101" s="290"/>
      <c r="K101" s="291"/>
    </row>
    <row r="102" spans="2:11" s="1" customFormat="1" ht="45" customHeight="1">
      <c r="B102" s="292"/>
      <c r="C102" s="401" t="s">
        <v>1513</v>
      </c>
      <c r="D102" s="401"/>
      <c r="E102" s="401"/>
      <c r="F102" s="401"/>
      <c r="G102" s="401"/>
      <c r="H102" s="401"/>
      <c r="I102" s="401"/>
      <c r="J102" s="401"/>
      <c r="K102" s="293"/>
    </row>
    <row r="103" spans="2:11" s="1" customFormat="1" ht="17.25" customHeight="1">
      <c r="B103" s="292"/>
      <c r="C103" s="294" t="s">
        <v>1468</v>
      </c>
      <c r="D103" s="294"/>
      <c r="E103" s="294"/>
      <c r="F103" s="294" t="s">
        <v>1469</v>
      </c>
      <c r="G103" s="295"/>
      <c r="H103" s="294" t="s">
        <v>58</v>
      </c>
      <c r="I103" s="294" t="s">
        <v>61</v>
      </c>
      <c r="J103" s="294" t="s">
        <v>1470</v>
      </c>
      <c r="K103" s="293"/>
    </row>
    <row r="104" spans="2:11" s="1" customFormat="1" ht="17.25" customHeight="1">
      <c r="B104" s="292"/>
      <c r="C104" s="296" t="s">
        <v>1471</v>
      </c>
      <c r="D104" s="296"/>
      <c r="E104" s="296"/>
      <c r="F104" s="297" t="s">
        <v>1472</v>
      </c>
      <c r="G104" s="298"/>
      <c r="H104" s="296"/>
      <c r="I104" s="296"/>
      <c r="J104" s="296" t="s">
        <v>1473</v>
      </c>
      <c r="K104" s="293"/>
    </row>
    <row r="105" spans="2:11" s="1" customFormat="1" ht="5.25" customHeight="1">
      <c r="B105" s="292"/>
      <c r="C105" s="294"/>
      <c r="D105" s="294"/>
      <c r="E105" s="294"/>
      <c r="F105" s="294"/>
      <c r="G105" s="312"/>
      <c r="H105" s="294"/>
      <c r="I105" s="294"/>
      <c r="J105" s="294"/>
      <c r="K105" s="293"/>
    </row>
    <row r="106" spans="2:11" s="1" customFormat="1" ht="15" customHeight="1">
      <c r="B106" s="292"/>
      <c r="C106" s="281" t="s">
        <v>57</v>
      </c>
      <c r="D106" s="301"/>
      <c r="E106" s="301"/>
      <c r="F106" s="302" t="s">
        <v>1474</v>
      </c>
      <c r="G106" s="281"/>
      <c r="H106" s="281" t="s">
        <v>1514</v>
      </c>
      <c r="I106" s="281" t="s">
        <v>1476</v>
      </c>
      <c r="J106" s="281">
        <v>20</v>
      </c>
      <c r="K106" s="293"/>
    </row>
    <row r="107" spans="2:11" s="1" customFormat="1" ht="15" customHeight="1">
      <c r="B107" s="292"/>
      <c r="C107" s="281" t="s">
        <v>1477</v>
      </c>
      <c r="D107" s="281"/>
      <c r="E107" s="281"/>
      <c r="F107" s="302" t="s">
        <v>1474</v>
      </c>
      <c r="G107" s="281"/>
      <c r="H107" s="281" t="s">
        <v>1514</v>
      </c>
      <c r="I107" s="281" t="s">
        <v>1476</v>
      </c>
      <c r="J107" s="281">
        <v>120</v>
      </c>
      <c r="K107" s="293"/>
    </row>
    <row r="108" spans="2:11" s="1" customFormat="1" ht="15" customHeight="1">
      <c r="B108" s="304"/>
      <c r="C108" s="281" t="s">
        <v>1479</v>
      </c>
      <c r="D108" s="281"/>
      <c r="E108" s="281"/>
      <c r="F108" s="302" t="s">
        <v>1480</v>
      </c>
      <c r="G108" s="281"/>
      <c r="H108" s="281" t="s">
        <v>1514</v>
      </c>
      <c r="I108" s="281" t="s">
        <v>1476</v>
      </c>
      <c r="J108" s="281">
        <v>50</v>
      </c>
      <c r="K108" s="293"/>
    </row>
    <row r="109" spans="2:11" s="1" customFormat="1" ht="15" customHeight="1">
      <c r="B109" s="304"/>
      <c r="C109" s="281" t="s">
        <v>1482</v>
      </c>
      <c r="D109" s="281"/>
      <c r="E109" s="281"/>
      <c r="F109" s="302" t="s">
        <v>1474</v>
      </c>
      <c r="G109" s="281"/>
      <c r="H109" s="281" t="s">
        <v>1514</v>
      </c>
      <c r="I109" s="281" t="s">
        <v>1484</v>
      </c>
      <c r="J109" s="281"/>
      <c r="K109" s="293"/>
    </row>
    <row r="110" spans="2:11" s="1" customFormat="1" ht="15" customHeight="1">
      <c r="B110" s="304"/>
      <c r="C110" s="281" t="s">
        <v>1493</v>
      </c>
      <c r="D110" s="281"/>
      <c r="E110" s="281"/>
      <c r="F110" s="302" t="s">
        <v>1480</v>
      </c>
      <c r="G110" s="281"/>
      <c r="H110" s="281" t="s">
        <v>1514</v>
      </c>
      <c r="I110" s="281" t="s">
        <v>1476</v>
      </c>
      <c r="J110" s="281">
        <v>50</v>
      </c>
      <c r="K110" s="293"/>
    </row>
    <row r="111" spans="2:11" s="1" customFormat="1" ht="15" customHeight="1">
      <c r="B111" s="304"/>
      <c r="C111" s="281" t="s">
        <v>1501</v>
      </c>
      <c r="D111" s="281"/>
      <c r="E111" s="281"/>
      <c r="F111" s="302" t="s">
        <v>1480</v>
      </c>
      <c r="G111" s="281"/>
      <c r="H111" s="281" t="s">
        <v>1514</v>
      </c>
      <c r="I111" s="281" t="s">
        <v>1476</v>
      </c>
      <c r="J111" s="281">
        <v>50</v>
      </c>
      <c r="K111" s="293"/>
    </row>
    <row r="112" spans="2:11" s="1" customFormat="1" ht="15" customHeight="1">
      <c r="B112" s="304"/>
      <c r="C112" s="281" t="s">
        <v>1499</v>
      </c>
      <c r="D112" s="281"/>
      <c r="E112" s="281"/>
      <c r="F112" s="302" t="s">
        <v>1480</v>
      </c>
      <c r="G112" s="281"/>
      <c r="H112" s="281" t="s">
        <v>1514</v>
      </c>
      <c r="I112" s="281" t="s">
        <v>1476</v>
      </c>
      <c r="J112" s="281">
        <v>50</v>
      </c>
      <c r="K112" s="293"/>
    </row>
    <row r="113" spans="2:11" s="1" customFormat="1" ht="15" customHeight="1">
      <c r="B113" s="304"/>
      <c r="C113" s="281" t="s">
        <v>57</v>
      </c>
      <c r="D113" s="281"/>
      <c r="E113" s="281"/>
      <c r="F113" s="302" t="s">
        <v>1474</v>
      </c>
      <c r="G113" s="281"/>
      <c r="H113" s="281" t="s">
        <v>1515</v>
      </c>
      <c r="I113" s="281" t="s">
        <v>1476</v>
      </c>
      <c r="J113" s="281">
        <v>20</v>
      </c>
      <c r="K113" s="293"/>
    </row>
    <row r="114" spans="2:11" s="1" customFormat="1" ht="15" customHeight="1">
      <c r="B114" s="304"/>
      <c r="C114" s="281" t="s">
        <v>1516</v>
      </c>
      <c r="D114" s="281"/>
      <c r="E114" s="281"/>
      <c r="F114" s="302" t="s">
        <v>1474</v>
      </c>
      <c r="G114" s="281"/>
      <c r="H114" s="281" t="s">
        <v>1517</v>
      </c>
      <c r="I114" s="281" t="s">
        <v>1476</v>
      </c>
      <c r="J114" s="281">
        <v>120</v>
      </c>
      <c r="K114" s="293"/>
    </row>
    <row r="115" spans="2:11" s="1" customFormat="1" ht="15" customHeight="1">
      <c r="B115" s="304"/>
      <c r="C115" s="281" t="s">
        <v>42</v>
      </c>
      <c r="D115" s="281"/>
      <c r="E115" s="281"/>
      <c r="F115" s="302" t="s">
        <v>1474</v>
      </c>
      <c r="G115" s="281"/>
      <c r="H115" s="281" t="s">
        <v>1518</v>
      </c>
      <c r="I115" s="281" t="s">
        <v>1509</v>
      </c>
      <c r="J115" s="281"/>
      <c r="K115" s="293"/>
    </row>
    <row r="116" spans="2:11" s="1" customFormat="1" ht="15" customHeight="1">
      <c r="B116" s="304"/>
      <c r="C116" s="281" t="s">
        <v>52</v>
      </c>
      <c r="D116" s="281"/>
      <c r="E116" s="281"/>
      <c r="F116" s="302" t="s">
        <v>1474</v>
      </c>
      <c r="G116" s="281"/>
      <c r="H116" s="281" t="s">
        <v>1519</v>
      </c>
      <c r="I116" s="281" t="s">
        <v>1509</v>
      </c>
      <c r="J116" s="281"/>
      <c r="K116" s="293"/>
    </row>
    <row r="117" spans="2:11" s="1" customFormat="1" ht="15" customHeight="1">
      <c r="B117" s="304"/>
      <c r="C117" s="281" t="s">
        <v>61</v>
      </c>
      <c r="D117" s="281"/>
      <c r="E117" s="281"/>
      <c r="F117" s="302" t="s">
        <v>1474</v>
      </c>
      <c r="G117" s="281"/>
      <c r="H117" s="281" t="s">
        <v>1520</v>
      </c>
      <c r="I117" s="281" t="s">
        <v>1521</v>
      </c>
      <c r="J117" s="281"/>
      <c r="K117" s="293"/>
    </row>
    <row r="118" spans="2:11" s="1" customFormat="1" ht="15" customHeight="1">
      <c r="B118" s="307"/>
      <c r="C118" s="313"/>
      <c r="D118" s="313"/>
      <c r="E118" s="313"/>
      <c r="F118" s="313"/>
      <c r="G118" s="313"/>
      <c r="H118" s="313"/>
      <c r="I118" s="313"/>
      <c r="J118" s="313"/>
      <c r="K118" s="309"/>
    </row>
    <row r="119" spans="2:11" s="1" customFormat="1" ht="18.75" customHeight="1">
      <c r="B119" s="314"/>
      <c r="C119" s="315"/>
      <c r="D119" s="315"/>
      <c r="E119" s="315"/>
      <c r="F119" s="316"/>
      <c r="G119" s="315"/>
      <c r="H119" s="315"/>
      <c r="I119" s="315"/>
      <c r="J119" s="315"/>
      <c r="K119" s="314"/>
    </row>
    <row r="120" spans="2:11" s="1" customFormat="1" ht="18.75" customHeight="1">
      <c r="B120" s="288"/>
      <c r="C120" s="288"/>
      <c r="D120" s="288"/>
      <c r="E120" s="288"/>
      <c r="F120" s="288"/>
      <c r="G120" s="288"/>
      <c r="H120" s="288"/>
      <c r="I120" s="288"/>
      <c r="J120" s="288"/>
      <c r="K120" s="288"/>
    </row>
    <row r="121" spans="2:11" s="1" customFormat="1" ht="7.5" customHeight="1">
      <c r="B121" s="317"/>
      <c r="C121" s="318"/>
      <c r="D121" s="318"/>
      <c r="E121" s="318"/>
      <c r="F121" s="318"/>
      <c r="G121" s="318"/>
      <c r="H121" s="318"/>
      <c r="I121" s="318"/>
      <c r="J121" s="318"/>
      <c r="K121" s="319"/>
    </row>
    <row r="122" spans="2:11" s="1" customFormat="1" ht="45" customHeight="1">
      <c r="B122" s="320"/>
      <c r="C122" s="402" t="s">
        <v>1522</v>
      </c>
      <c r="D122" s="402"/>
      <c r="E122" s="402"/>
      <c r="F122" s="402"/>
      <c r="G122" s="402"/>
      <c r="H122" s="402"/>
      <c r="I122" s="402"/>
      <c r="J122" s="402"/>
      <c r="K122" s="321"/>
    </row>
    <row r="123" spans="2:11" s="1" customFormat="1" ht="17.25" customHeight="1">
      <c r="B123" s="322"/>
      <c r="C123" s="294" t="s">
        <v>1468</v>
      </c>
      <c r="D123" s="294"/>
      <c r="E123" s="294"/>
      <c r="F123" s="294" t="s">
        <v>1469</v>
      </c>
      <c r="G123" s="295"/>
      <c r="H123" s="294" t="s">
        <v>58</v>
      </c>
      <c r="I123" s="294" t="s">
        <v>61</v>
      </c>
      <c r="J123" s="294" t="s">
        <v>1470</v>
      </c>
      <c r="K123" s="323"/>
    </row>
    <row r="124" spans="2:11" s="1" customFormat="1" ht="17.25" customHeight="1">
      <c r="B124" s="322"/>
      <c r="C124" s="296" t="s">
        <v>1471</v>
      </c>
      <c r="D124" s="296"/>
      <c r="E124" s="296"/>
      <c r="F124" s="297" t="s">
        <v>1472</v>
      </c>
      <c r="G124" s="298"/>
      <c r="H124" s="296"/>
      <c r="I124" s="296"/>
      <c r="J124" s="296" t="s">
        <v>1473</v>
      </c>
      <c r="K124" s="323"/>
    </row>
    <row r="125" spans="2:11" s="1" customFormat="1" ht="5.25" customHeight="1">
      <c r="B125" s="324"/>
      <c r="C125" s="299"/>
      <c r="D125" s="299"/>
      <c r="E125" s="299"/>
      <c r="F125" s="299"/>
      <c r="G125" s="325"/>
      <c r="H125" s="299"/>
      <c r="I125" s="299"/>
      <c r="J125" s="299"/>
      <c r="K125" s="326"/>
    </row>
    <row r="126" spans="2:11" s="1" customFormat="1" ht="15" customHeight="1">
      <c r="B126" s="324"/>
      <c r="C126" s="281" t="s">
        <v>1477</v>
      </c>
      <c r="D126" s="301"/>
      <c r="E126" s="301"/>
      <c r="F126" s="302" t="s">
        <v>1474</v>
      </c>
      <c r="G126" s="281"/>
      <c r="H126" s="281" t="s">
        <v>1514</v>
      </c>
      <c r="I126" s="281" t="s">
        <v>1476</v>
      </c>
      <c r="J126" s="281">
        <v>120</v>
      </c>
      <c r="K126" s="327"/>
    </row>
    <row r="127" spans="2:11" s="1" customFormat="1" ht="15" customHeight="1">
      <c r="B127" s="324"/>
      <c r="C127" s="281" t="s">
        <v>1523</v>
      </c>
      <c r="D127" s="281"/>
      <c r="E127" s="281"/>
      <c r="F127" s="302" t="s">
        <v>1474</v>
      </c>
      <c r="G127" s="281"/>
      <c r="H127" s="281" t="s">
        <v>1524</v>
      </c>
      <c r="I127" s="281" t="s">
        <v>1476</v>
      </c>
      <c r="J127" s="281" t="s">
        <v>1525</v>
      </c>
      <c r="K127" s="327"/>
    </row>
    <row r="128" spans="2:11" s="1" customFormat="1" ht="15" customHeight="1">
      <c r="B128" s="324"/>
      <c r="C128" s="281" t="s">
        <v>1422</v>
      </c>
      <c r="D128" s="281"/>
      <c r="E128" s="281"/>
      <c r="F128" s="302" t="s">
        <v>1474</v>
      </c>
      <c r="G128" s="281"/>
      <c r="H128" s="281" t="s">
        <v>1526</v>
      </c>
      <c r="I128" s="281" t="s">
        <v>1476</v>
      </c>
      <c r="J128" s="281" t="s">
        <v>1525</v>
      </c>
      <c r="K128" s="327"/>
    </row>
    <row r="129" spans="2:11" s="1" customFormat="1" ht="15" customHeight="1">
      <c r="B129" s="324"/>
      <c r="C129" s="281" t="s">
        <v>1485</v>
      </c>
      <c r="D129" s="281"/>
      <c r="E129" s="281"/>
      <c r="F129" s="302" t="s">
        <v>1480</v>
      </c>
      <c r="G129" s="281"/>
      <c r="H129" s="281" t="s">
        <v>1486</v>
      </c>
      <c r="I129" s="281" t="s">
        <v>1476</v>
      </c>
      <c r="J129" s="281">
        <v>15</v>
      </c>
      <c r="K129" s="327"/>
    </row>
    <row r="130" spans="2:11" s="1" customFormat="1" ht="15" customHeight="1">
      <c r="B130" s="324"/>
      <c r="C130" s="305" t="s">
        <v>1487</v>
      </c>
      <c r="D130" s="305"/>
      <c r="E130" s="305"/>
      <c r="F130" s="306" t="s">
        <v>1480</v>
      </c>
      <c r="G130" s="305"/>
      <c r="H130" s="305" t="s">
        <v>1488</v>
      </c>
      <c r="I130" s="305" t="s">
        <v>1476</v>
      </c>
      <c r="J130" s="305">
        <v>15</v>
      </c>
      <c r="K130" s="327"/>
    </row>
    <row r="131" spans="2:11" s="1" customFormat="1" ht="15" customHeight="1">
      <c r="B131" s="324"/>
      <c r="C131" s="305" t="s">
        <v>1489</v>
      </c>
      <c r="D131" s="305"/>
      <c r="E131" s="305"/>
      <c r="F131" s="306" t="s">
        <v>1480</v>
      </c>
      <c r="G131" s="305"/>
      <c r="H131" s="305" t="s">
        <v>1490</v>
      </c>
      <c r="I131" s="305" t="s">
        <v>1476</v>
      </c>
      <c r="J131" s="305">
        <v>20</v>
      </c>
      <c r="K131" s="327"/>
    </row>
    <row r="132" spans="2:11" s="1" customFormat="1" ht="15" customHeight="1">
      <c r="B132" s="324"/>
      <c r="C132" s="305" t="s">
        <v>1491</v>
      </c>
      <c r="D132" s="305"/>
      <c r="E132" s="305"/>
      <c r="F132" s="306" t="s">
        <v>1480</v>
      </c>
      <c r="G132" s="305"/>
      <c r="H132" s="305" t="s">
        <v>1492</v>
      </c>
      <c r="I132" s="305" t="s">
        <v>1476</v>
      </c>
      <c r="J132" s="305">
        <v>20</v>
      </c>
      <c r="K132" s="327"/>
    </row>
    <row r="133" spans="2:11" s="1" customFormat="1" ht="15" customHeight="1">
      <c r="B133" s="324"/>
      <c r="C133" s="281" t="s">
        <v>1479</v>
      </c>
      <c r="D133" s="281"/>
      <c r="E133" s="281"/>
      <c r="F133" s="302" t="s">
        <v>1480</v>
      </c>
      <c r="G133" s="281"/>
      <c r="H133" s="281" t="s">
        <v>1514</v>
      </c>
      <c r="I133" s="281" t="s">
        <v>1476</v>
      </c>
      <c r="J133" s="281">
        <v>50</v>
      </c>
      <c r="K133" s="327"/>
    </row>
    <row r="134" spans="2:11" s="1" customFormat="1" ht="15" customHeight="1">
      <c r="B134" s="324"/>
      <c r="C134" s="281" t="s">
        <v>1493</v>
      </c>
      <c r="D134" s="281"/>
      <c r="E134" s="281"/>
      <c r="F134" s="302" t="s">
        <v>1480</v>
      </c>
      <c r="G134" s="281"/>
      <c r="H134" s="281" t="s">
        <v>1514</v>
      </c>
      <c r="I134" s="281" t="s">
        <v>1476</v>
      </c>
      <c r="J134" s="281">
        <v>50</v>
      </c>
      <c r="K134" s="327"/>
    </row>
    <row r="135" spans="2:11" s="1" customFormat="1" ht="15" customHeight="1">
      <c r="B135" s="324"/>
      <c r="C135" s="281" t="s">
        <v>1499</v>
      </c>
      <c r="D135" s="281"/>
      <c r="E135" s="281"/>
      <c r="F135" s="302" t="s">
        <v>1480</v>
      </c>
      <c r="G135" s="281"/>
      <c r="H135" s="281" t="s">
        <v>1514</v>
      </c>
      <c r="I135" s="281" t="s">
        <v>1476</v>
      </c>
      <c r="J135" s="281">
        <v>50</v>
      </c>
      <c r="K135" s="327"/>
    </row>
    <row r="136" spans="2:11" s="1" customFormat="1" ht="15" customHeight="1">
      <c r="B136" s="324"/>
      <c r="C136" s="281" t="s">
        <v>1501</v>
      </c>
      <c r="D136" s="281"/>
      <c r="E136" s="281"/>
      <c r="F136" s="302" t="s">
        <v>1480</v>
      </c>
      <c r="G136" s="281"/>
      <c r="H136" s="281" t="s">
        <v>1514</v>
      </c>
      <c r="I136" s="281" t="s">
        <v>1476</v>
      </c>
      <c r="J136" s="281">
        <v>50</v>
      </c>
      <c r="K136" s="327"/>
    </row>
    <row r="137" spans="2:11" s="1" customFormat="1" ht="15" customHeight="1">
      <c r="B137" s="324"/>
      <c r="C137" s="281" t="s">
        <v>1502</v>
      </c>
      <c r="D137" s="281"/>
      <c r="E137" s="281"/>
      <c r="F137" s="302" t="s">
        <v>1480</v>
      </c>
      <c r="G137" s="281"/>
      <c r="H137" s="281" t="s">
        <v>1527</v>
      </c>
      <c r="I137" s="281" t="s">
        <v>1476</v>
      </c>
      <c r="J137" s="281">
        <v>255</v>
      </c>
      <c r="K137" s="327"/>
    </row>
    <row r="138" spans="2:11" s="1" customFormat="1" ht="15" customHeight="1">
      <c r="B138" s="324"/>
      <c r="C138" s="281" t="s">
        <v>1504</v>
      </c>
      <c r="D138" s="281"/>
      <c r="E138" s="281"/>
      <c r="F138" s="302" t="s">
        <v>1474</v>
      </c>
      <c r="G138" s="281"/>
      <c r="H138" s="281" t="s">
        <v>1528</v>
      </c>
      <c r="I138" s="281" t="s">
        <v>1506</v>
      </c>
      <c r="J138" s="281"/>
      <c r="K138" s="327"/>
    </row>
    <row r="139" spans="2:11" s="1" customFormat="1" ht="15" customHeight="1">
      <c r="B139" s="324"/>
      <c r="C139" s="281" t="s">
        <v>1507</v>
      </c>
      <c r="D139" s="281"/>
      <c r="E139" s="281"/>
      <c r="F139" s="302" t="s">
        <v>1474</v>
      </c>
      <c r="G139" s="281"/>
      <c r="H139" s="281" t="s">
        <v>1529</v>
      </c>
      <c r="I139" s="281" t="s">
        <v>1509</v>
      </c>
      <c r="J139" s="281"/>
      <c r="K139" s="327"/>
    </row>
    <row r="140" spans="2:11" s="1" customFormat="1" ht="15" customHeight="1">
      <c r="B140" s="324"/>
      <c r="C140" s="281" t="s">
        <v>1510</v>
      </c>
      <c r="D140" s="281"/>
      <c r="E140" s="281"/>
      <c r="F140" s="302" t="s">
        <v>1474</v>
      </c>
      <c r="G140" s="281"/>
      <c r="H140" s="281" t="s">
        <v>1510</v>
      </c>
      <c r="I140" s="281" t="s">
        <v>1509</v>
      </c>
      <c r="J140" s="281"/>
      <c r="K140" s="327"/>
    </row>
    <row r="141" spans="2:11" s="1" customFormat="1" ht="15" customHeight="1">
      <c r="B141" s="324"/>
      <c r="C141" s="281" t="s">
        <v>42</v>
      </c>
      <c r="D141" s="281"/>
      <c r="E141" s="281"/>
      <c r="F141" s="302" t="s">
        <v>1474</v>
      </c>
      <c r="G141" s="281"/>
      <c r="H141" s="281" t="s">
        <v>1530</v>
      </c>
      <c r="I141" s="281" t="s">
        <v>1509</v>
      </c>
      <c r="J141" s="281"/>
      <c r="K141" s="327"/>
    </row>
    <row r="142" spans="2:11" s="1" customFormat="1" ht="15" customHeight="1">
      <c r="B142" s="324"/>
      <c r="C142" s="281" t="s">
        <v>1531</v>
      </c>
      <c r="D142" s="281"/>
      <c r="E142" s="281"/>
      <c r="F142" s="302" t="s">
        <v>1474</v>
      </c>
      <c r="G142" s="281"/>
      <c r="H142" s="281" t="s">
        <v>1532</v>
      </c>
      <c r="I142" s="281" t="s">
        <v>1509</v>
      </c>
      <c r="J142" s="281"/>
      <c r="K142" s="327"/>
    </row>
    <row r="143" spans="2:11" s="1" customFormat="1" ht="15" customHeight="1">
      <c r="B143" s="328"/>
      <c r="C143" s="329"/>
      <c r="D143" s="329"/>
      <c r="E143" s="329"/>
      <c r="F143" s="329"/>
      <c r="G143" s="329"/>
      <c r="H143" s="329"/>
      <c r="I143" s="329"/>
      <c r="J143" s="329"/>
      <c r="K143" s="330"/>
    </row>
    <row r="144" spans="2:11" s="1" customFormat="1" ht="18.75" customHeight="1">
      <c r="B144" s="315"/>
      <c r="C144" s="315"/>
      <c r="D144" s="315"/>
      <c r="E144" s="315"/>
      <c r="F144" s="316"/>
      <c r="G144" s="315"/>
      <c r="H144" s="315"/>
      <c r="I144" s="315"/>
      <c r="J144" s="315"/>
      <c r="K144" s="315"/>
    </row>
    <row r="145" spans="2:11" s="1" customFormat="1" ht="18.75" customHeight="1">
      <c r="B145" s="288"/>
      <c r="C145" s="288"/>
      <c r="D145" s="288"/>
      <c r="E145" s="288"/>
      <c r="F145" s="288"/>
      <c r="G145" s="288"/>
      <c r="H145" s="288"/>
      <c r="I145" s="288"/>
      <c r="J145" s="288"/>
      <c r="K145" s="288"/>
    </row>
    <row r="146" spans="2:11" s="1" customFormat="1" ht="7.5" customHeight="1">
      <c r="B146" s="289"/>
      <c r="C146" s="290"/>
      <c r="D146" s="290"/>
      <c r="E146" s="290"/>
      <c r="F146" s="290"/>
      <c r="G146" s="290"/>
      <c r="H146" s="290"/>
      <c r="I146" s="290"/>
      <c r="J146" s="290"/>
      <c r="K146" s="291"/>
    </row>
    <row r="147" spans="2:11" s="1" customFormat="1" ht="45" customHeight="1">
      <c r="B147" s="292"/>
      <c r="C147" s="401" t="s">
        <v>1533</v>
      </c>
      <c r="D147" s="401"/>
      <c r="E147" s="401"/>
      <c r="F147" s="401"/>
      <c r="G147" s="401"/>
      <c r="H147" s="401"/>
      <c r="I147" s="401"/>
      <c r="J147" s="401"/>
      <c r="K147" s="293"/>
    </row>
    <row r="148" spans="2:11" s="1" customFormat="1" ht="17.25" customHeight="1">
      <c r="B148" s="292"/>
      <c r="C148" s="294" t="s">
        <v>1468</v>
      </c>
      <c r="D148" s="294"/>
      <c r="E148" s="294"/>
      <c r="F148" s="294" t="s">
        <v>1469</v>
      </c>
      <c r="G148" s="295"/>
      <c r="H148" s="294" t="s">
        <v>58</v>
      </c>
      <c r="I148" s="294" t="s">
        <v>61</v>
      </c>
      <c r="J148" s="294" t="s">
        <v>1470</v>
      </c>
      <c r="K148" s="293"/>
    </row>
    <row r="149" spans="2:11" s="1" customFormat="1" ht="17.25" customHeight="1">
      <c r="B149" s="292"/>
      <c r="C149" s="296" t="s">
        <v>1471</v>
      </c>
      <c r="D149" s="296"/>
      <c r="E149" s="296"/>
      <c r="F149" s="297" t="s">
        <v>1472</v>
      </c>
      <c r="G149" s="298"/>
      <c r="H149" s="296"/>
      <c r="I149" s="296"/>
      <c r="J149" s="296" t="s">
        <v>1473</v>
      </c>
      <c r="K149" s="293"/>
    </row>
    <row r="150" spans="2:11" s="1" customFormat="1" ht="5.25" customHeight="1">
      <c r="B150" s="304"/>
      <c r="C150" s="299"/>
      <c r="D150" s="299"/>
      <c r="E150" s="299"/>
      <c r="F150" s="299"/>
      <c r="G150" s="300"/>
      <c r="H150" s="299"/>
      <c r="I150" s="299"/>
      <c r="J150" s="299"/>
      <c r="K150" s="327"/>
    </row>
    <row r="151" spans="2:11" s="1" customFormat="1" ht="15" customHeight="1">
      <c r="B151" s="304"/>
      <c r="C151" s="331" t="s">
        <v>1477</v>
      </c>
      <c r="D151" s="281"/>
      <c r="E151" s="281"/>
      <c r="F151" s="332" t="s">
        <v>1474</v>
      </c>
      <c r="G151" s="281"/>
      <c r="H151" s="331" t="s">
        <v>1514</v>
      </c>
      <c r="I151" s="331" t="s">
        <v>1476</v>
      </c>
      <c r="J151" s="331">
        <v>120</v>
      </c>
      <c r="K151" s="327"/>
    </row>
    <row r="152" spans="2:11" s="1" customFormat="1" ht="15" customHeight="1">
      <c r="B152" s="304"/>
      <c r="C152" s="331" t="s">
        <v>1523</v>
      </c>
      <c r="D152" s="281"/>
      <c r="E152" s="281"/>
      <c r="F152" s="332" t="s">
        <v>1474</v>
      </c>
      <c r="G152" s="281"/>
      <c r="H152" s="331" t="s">
        <v>1534</v>
      </c>
      <c r="I152" s="331" t="s">
        <v>1476</v>
      </c>
      <c r="J152" s="331" t="s">
        <v>1525</v>
      </c>
      <c r="K152" s="327"/>
    </row>
    <row r="153" spans="2:11" s="1" customFormat="1" ht="15" customHeight="1">
      <c r="B153" s="304"/>
      <c r="C153" s="331" t="s">
        <v>1422</v>
      </c>
      <c r="D153" s="281"/>
      <c r="E153" s="281"/>
      <c r="F153" s="332" t="s">
        <v>1474</v>
      </c>
      <c r="G153" s="281"/>
      <c r="H153" s="331" t="s">
        <v>1535</v>
      </c>
      <c r="I153" s="331" t="s">
        <v>1476</v>
      </c>
      <c r="J153" s="331" t="s">
        <v>1525</v>
      </c>
      <c r="K153" s="327"/>
    </row>
    <row r="154" spans="2:11" s="1" customFormat="1" ht="15" customHeight="1">
      <c r="B154" s="304"/>
      <c r="C154" s="331" t="s">
        <v>1479</v>
      </c>
      <c r="D154" s="281"/>
      <c r="E154" s="281"/>
      <c r="F154" s="332" t="s">
        <v>1480</v>
      </c>
      <c r="G154" s="281"/>
      <c r="H154" s="331" t="s">
        <v>1514</v>
      </c>
      <c r="I154" s="331" t="s">
        <v>1476</v>
      </c>
      <c r="J154" s="331">
        <v>50</v>
      </c>
      <c r="K154" s="327"/>
    </row>
    <row r="155" spans="2:11" s="1" customFormat="1" ht="15" customHeight="1">
      <c r="B155" s="304"/>
      <c r="C155" s="331" t="s">
        <v>1482</v>
      </c>
      <c r="D155" s="281"/>
      <c r="E155" s="281"/>
      <c r="F155" s="332" t="s">
        <v>1474</v>
      </c>
      <c r="G155" s="281"/>
      <c r="H155" s="331" t="s">
        <v>1514</v>
      </c>
      <c r="I155" s="331" t="s">
        <v>1484</v>
      </c>
      <c r="J155" s="331"/>
      <c r="K155" s="327"/>
    </row>
    <row r="156" spans="2:11" s="1" customFormat="1" ht="15" customHeight="1">
      <c r="B156" s="304"/>
      <c r="C156" s="331" t="s">
        <v>1493</v>
      </c>
      <c r="D156" s="281"/>
      <c r="E156" s="281"/>
      <c r="F156" s="332" t="s">
        <v>1480</v>
      </c>
      <c r="G156" s="281"/>
      <c r="H156" s="331" t="s">
        <v>1514</v>
      </c>
      <c r="I156" s="331" t="s">
        <v>1476</v>
      </c>
      <c r="J156" s="331">
        <v>50</v>
      </c>
      <c r="K156" s="327"/>
    </row>
    <row r="157" spans="2:11" s="1" customFormat="1" ht="15" customHeight="1">
      <c r="B157" s="304"/>
      <c r="C157" s="331" t="s">
        <v>1501</v>
      </c>
      <c r="D157" s="281"/>
      <c r="E157" s="281"/>
      <c r="F157" s="332" t="s">
        <v>1480</v>
      </c>
      <c r="G157" s="281"/>
      <c r="H157" s="331" t="s">
        <v>1514</v>
      </c>
      <c r="I157" s="331" t="s">
        <v>1476</v>
      </c>
      <c r="J157" s="331">
        <v>50</v>
      </c>
      <c r="K157" s="327"/>
    </row>
    <row r="158" spans="2:11" s="1" customFormat="1" ht="15" customHeight="1">
      <c r="B158" s="304"/>
      <c r="C158" s="331" t="s">
        <v>1499</v>
      </c>
      <c r="D158" s="281"/>
      <c r="E158" s="281"/>
      <c r="F158" s="332" t="s">
        <v>1480</v>
      </c>
      <c r="G158" s="281"/>
      <c r="H158" s="331" t="s">
        <v>1514</v>
      </c>
      <c r="I158" s="331" t="s">
        <v>1476</v>
      </c>
      <c r="J158" s="331">
        <v>50</v>
      </c>
      <c r="K158" s="327"/>
    </row>
    <row r="159" spans="2:11" s="1" customFormat="1" ht="15" customHeight="1">
      <c r="B159" s="304"/>
      <c r="C159" s="331" t="s">
        <v>232</v>
      </c>
      <c r="D159" s="281"/>
      <c r="E159" s="281"/>
      <c r="F159" s="332" t="s">
        <v>1474</v>
      </c>
      <c r="G159" s="281"/>
      <c r="H159" s="331" t="s">
        <v>1536</v>
      </c>
      <c r="I159" s="331" t="s">
        <v>1476</v>
      </c>
      <c r="J159" s="331" t="s">
        <v>1537</v>
      </c>
      <c r="K159" s="327"/>
    </row>
    <row r="160" spans="2:11" s="1" customFormat="1" ht="15" customHeight="1">
      <c r="B160" s="304"/>
      <c r="C160" s="331" t="s">
        <v>1538</v>
      </c>
      <c r="D160" s="281"/>
      <c r="E160" s="281"/>
      <c r="F160" s="332" t="s">
        <v>1474</v>
      </c>
      <c r="G160" s="281"/>
      <c r="H160" s="331" t="s">
        <v>1539</v>
      </c>
      <c r="I160" s="331" t="s">
        <v>1509</v>
      </c>
      <c r="J160" s="331"/>
      <c r="K160" s="327"/>
    </row>
    <row r="161" spans="2:11" s="1" customFormat="1" ht="15" customHeight="1">
      <c r="B161" s="333"/>
      <c r="C161" s="313"/>
      <c r="D161" s="313"/>
      <c r="E161" s="313"/>
      <c r="F161" s="313"/>
      <c r="G161" s="313"/>
      <c r="H161" s="313"/>
      <c r="I161" s="313"/>
      <c r="J161" s="313"/>
      <c r="K161" s="334"/>
    </row>
    <row r="162" spans="2:11" s="1" customFormat="1" ht="18.75" customHeight="1">
      <c r="B162" s="315"/>
      <c r="C162" s="325"/>
      <c r="D162" s="325"/>
      <c r="E162" s="325"/>
      <c r="F162" s="335"/>
      <c r="G162" s="325"/>
      <c r="H162" s="325"/>
      <c r="I162" s="325"/>
      <c r="J162" s="325"/>
      <c r="K162" s="315"/>
    </row>
    <row r="163" spans="2:11" s="1" customFormat="1" ht="18.75" customHeight="1">
      <c r="B163" s="288"/>
      <c r="C163" s="288"/>
      <c r="D163" s="288"/>
      <c r="E163" s="288"/>
      <c r="F163" s="288"/>
      <c r="G163" s="288"/>
      <c r="H163" s="288"/>
      <c r="I163" s="288"/>
      <c r="J163" s="288"/>
      <c r="K163" s="288"/>
    </row>
    <row r="164" spans="2:11" s="1" customFormat="1" ht="7.5" customHeight="1">
      <c r="B164" s="270"/>
      <c r="C164" s="271"/>
      <c r="D164" s="271"/>
      <c r="E164" s="271"/>
      <c r="F164" s="271"/>
      <c r="G164" s="271"/>
      <c r="H164" s="271"/>
      <c r="I164" s="271"/>
      <c r="J164" s="271"/>
      <c r="K164" s="272"/>
    </row>
    <row r="165" spans="2:11" s="1" customFormat="1" ht="45" customHeight="1">
      <c r="B165" s="273"/>
      <c r="C165" s="402" t="s">
        <v>1540</v>
      </c>
      <c r="D165" s="402"/>
      <c r="E165" s="402"/>
      <c r="F165" s="402"/>
      <c r="G165" s="402"/>
      <c r="H165" s="402"/>
      <c r="I165" s="402"/>
      <c r="J165" s="402"/>
      <c r="K165" s="274"/>
    </row>
    <row r="166" spans="2:11" s="1" customFormat="1" ht="17.25" customHeight="1">
      <c r="B166" s="273"/>
      <c r="C166" s="294" t="s">
        <v>1468</v>
      </c>
      <c r="D166" s="294"/>
      <c r="E166" s="294"/>
      <c r="F166" s="294" t="s">
        <v>1469</v>
      </c>
      <c r="G166" s="336"/>
      <c r="H166" s="337" t="s">
        <v>58</v>
      </c>
      <c r="I166" s="337" t="s">
        <v>61</v>
      </c>
      <c r="J166" s="294" t="s">
        <v>1470</v>
      </c>
      <c r="K166" s="274"/>
    </row>
    <row r="167" spans="2:11" s="1" customFormat="1" ht="17.25" customHeight="1">
      <c r="B167" s="275"/>
      <c r="C167" s="296" t="s">
        <v>1471</v>
      </c>
      <c r="D167" s="296"/>
      <c r="E167" s="296"/>
      <c r="F167" s="297" t="s">
        <v>1472</v>
      </c>
      <c r="G167" s="338"/>
      <c r="H167" s="339"/>
      <c r="I167" s="339"/>
      <c r="J167" s="296" t="s">
        <v>1473</v>
      </c>
      <c r="K167" s="276"/>
    </row>
    <row r="168" spans="2:11" s="1" customFormat="1" ht="5.25" customHeight="1">
      <c r="B168" s="304"/>
      <c r="C168" s="299"/>
      <c r="D168" s="299"/>
      <c r="E168" s="299"/>
      <c r="F168" s="299"/>
      <c r="G168" s="300"/>
      <c r="H168" s="299"/>
      <c r="I168" s="299"/>
      <c r="J168" s="299"/>
      <c r="K168" s="327"/>
    </row>
    <row r="169" spans="2:11" s="1" customFormat="1" ht="15" customHeight="1">
      <c r="B169" s="304"/>
      <c r="C169" s="281" t="s">
        <v>1477</v>
      </c>
      <c r="D169" s="281"/>
      <c r="E169" s="281"/>
      <c r="F169" s="302" t="s">
        <v>1474</v>
      </c>
      <c r="G169" s="281"/>
      <c r="H169" s="281" t="s">
        <v>1514</v>
      </c>
      <c r="I169" s="281" t="s">
        <v>1476</v>
      </c>
      <c r="J169" s="281">
        <v>120</v>
      </c>
      <c r="K169" s="327"/>
    </row>
    <row r="170" spans="2:11" s="1" customFormat="1" ht="15" customHeight="1">
      <c r="B170" s="304"/>
      <c r="C170" s="281" t="s">
        <v>1523</v>
      </c>
      <c r="D170" s="281"/>
      <c r="E170" s="281"/>
      <c r="F170" s="302" t="s">
        <v>1474</v>
      </c>
      <c r="G170" s="281"/>
      <c r="H170" s="281" t="s">
        <v>1524</v>
      </c>
      <c r="I170" s="281" t="s">
        <v>1476</v>
      </c>
      <c r="J170" s="281" t="s">
        <v>1525</v>
      </c>
      <c r="K170" s="327"/>
    </row>
    <row r="171" spans="2:11" s="1" customFormat="1" ht="15" customHeight="1">
      <c r="B171" s="304"/>
      <c r="C171" s="281" t="s">
        <v>1422</v>
      </c>
      <c r="D171" s="281"/>
      <c r="E171" s="281"/>
      <c r="F171" s="302" t="s">
        <v>1474</v>
      </c>
      <c r="G171" s="281"/>
      <c r="H171" s="281" t="s">
        <v>1541</v>
      </c>
      <c r="I171" s="281" t="s">
        <v>1476</v>
      </c>
      <c r="J171" s="281" t="s">
        <v>1525</v>
      </c>
      <c r="K171" s="327"/>
    </row>
    <row r="172" spans="2:11" s="1" customFormat="1" ht="15" customHeight="1">
      <c r="B172" s="304"/>
      <c r="C172" s="281" t="s">
        <v>1479</v>
      </c>
      <c r="D172" s="281"/>
      <c r="E172" s="281"/>
      <c r="F172" s="302" t="s">
        <v>1480</v>
      </c>
      <c r="G172" s="281"/>
      <c r="H172" s="281" t="s">
        <v>1541</v>
      </c>
      <c r="I172" s="281" t="s">
        <v>1476</v>
      </c>
      <c r="J172" s="281">
        <v>50</v>
      </c>
      <c r="K172" s="327"/>
    </row>
    <row r="173" spans="2:11" s="1" customFormat="1" ht="15" customHeight="1">
      <c r="B173" s="304"/>
      <c r="C173" s="281" t="s">
        <v>1482</v>
      </c>
      <c r="D173" s="281"/>
      <c r="E173" s="281"/>
      <c r="F173" s="302" t="s">
        <v>1474</v>
      </c>
      <c r="G173" s="281"/>
      <c r="H173" s="281" t="s">
        <v>1541</v>
      </c>
      <c r="I173" s="281" t="s">
        <v>1484</v>
      </c>
      <c r="J173" s="281"/>
      <c r="K173" s="327"/>
    </row>
    <row r="174" spans="2:11" s="1" customFormat="1" ht="15" customHeight="1">
      <c r="B174" s="304"/>
      <c r="C174" s="281" t="s">
        <v>1493</v>
      </c>
      <c r="D174" s="281"/>
      <c r="E174" s="281"/>
      <c r="F174" s="302" t="s">
        <v>1480</v>
      </c>
      <c r="G174" s="281"/>
      <c r="H174" s="281" t="s">
        <v>1541</v>
      </c>
      <c r="I174" s="281" t="s">
        <v>1476</v>
      </c>
      <c r="J174" s="281">
        <v>50</v>
      </c>
      <c r="K174" s="327"/>
    </row>
    <row r="175" spans="2:11" s="1" customFormat="1" ht="15" customHeight="1">
      <c r="B175" s="304"/>
      <c r="C175" s="281" t="s">
        <v>1501</v>
      </c>
      <c r="D175" s="281"/>
      <c r="E175" s="281"/>
      <c r="F175" s="302" t="s">
        <v>1480</v>
      </c>
      <c r="G175" s="281"/>
      <c r="H175" s="281" t="s">
        <v>1541</v>
      </c>
      <c r="I175" s="281" t="s">
        <v>1476</v>
      </c>
      <c r="J175" s="281">
        <v>50</v>
      </c>
      <c r="K175" s="327"/>
    </row>
    <row r="176" spans="2:11" s="1" customFormat="1" ht="15" customHeight="1">
      <c r="B176" s="304"/>
      <c r="C176" s="281" t="s">
        <v>1499</v>
      </c>
      <c r="D176" s="281"/>
      <c r="E176" s="281"/>
      <c r="F176" s="302" t="s">
        <v>1480</v>
      </c>
      <c r="G176" s="281"/>
      <c r="H176" s="281" t="s">
        <v>1541</v>
      </c>
      <c r="I176" s="281" t="s">
        <v>1476</v>
      </c>
      <c r="J176" s="281">
        <v>50</v>
      </c>
      <c r="K176" s="327"/>
    </row>
    <row r="177" spans="2:11" s="1" customFormat="1" ht="15" customHeight="1">
      <c r="B177" s="304"/>
      <c r="C177" s="281" t="s">
        <v>245</v>
      </c>
      <c r="D177" s="281"/>
      <c r="E177" s="281"/>
      <c r="F177" s="302" t="s">
        <v>1474</v>
      </c>
      <c r="G177" s="281"/>
      <c r="H177" s="281" t="s">
        <v>1542</v>
      </c>
      <c r="I177" s="281" t="s">
        <v>1543</v>
      </c>
      <c r="J177" s="281"/>
      <c r="K177" s="327"/>
    </row>
    <row r="178" spans="2:11" s="1" customFormat="1" ht="15" customHeight="1">
      <c r="B178" s="304"/>
      <c r="C178" s="281" t="s">
        <v>61</v>
      </c>
      <c r="D178" s="281"/>
      <c r="E178" s="281"/>
      <c r="F178" s="302" t="s">
        <v>1474</v>
      </c>
      <c r="G178" s="281"/>
      <c r="H178" s="281" t="s">
        <v>1544</v>
      </c>
      <c r="I178" s="281" t="s">
        <v>1545</v>
      </c>
      <c r="J178" s="281">
        <v>1</v>
      </c>
      <c r="K178" s="327"/>
    </row>
    <row r="179" spans="2:11" s="1" customFormat="1" ht="15" customHeight="1">
      <c r="B179" s="304"/>
      <c r="C179" s="281" t="s">
        <v>57</v>
      </c>
      <c r="D179" s="281"/>
      <c r="E179" s="281"/>
      <c r="F179" s="302" t="s">
        <v>1474</v>
      </c>
      <c r="G179" s="281"/>
      <c r="H179" s="281" t="s">
        <v>1546</v>
      </c>
      <c r="I179" s="281" t="s">
        <v>1476</v>
      </c>
      <c r="J179" s="281">
        <v>20</v>
      </c>
      <c r="K179" s="327"/>
    </row>
    <row r="180" spans="2:11" s="1" customFormat="1" ht="15" customHeight="1">
      <c r="B180" s="304"/>
      <c r="C180" s="281" t="s">
        <v>58</v>
      </c>
      <c r="D180" s="281"/>
      <c r="E180" s="281"/>
      <c r="F180" s="302" t="s">
        <v>1474</v>
      </c>
      <c r="G180" s="281"/>
      <c r="H180" s="281" t="s">
        <v>1547</v>
      </c>
      <c r="I180" s="281" t="s">
        <v>1476</v>
      </c>
      <c r="J180" s="281">
        <v>255</v>
      </c>
      <c r="K180" s="327"/>
    </row>
    <row r="181" spans="2:11" s="1" customFormat="1" ht="15" customHeight="1">
      <c r="B181" s="304"/>
      <c r="C181" s="281" t="s">
        <v>246</v>
      </c>
      <c r="D181" s="281"/>
      <c r="E181" s="281"/>
      <c r="F181" s="302" t="s">
        <v>1474</v>
      </c>
      <c r="G181" s="281"/>
      <c r="H181" s="281" t="s">
        <v>1438</v>
      </c>
      <c r="I181" s="281" t="s">
        <v>1476</v>
      </c>
      <c r="J181" s="281">
        <v>10</v>
      </c>
      <c r="K181" s="327"/>
    </row>
    <row r="182" spans="2:11" s="1" customFormat="1" ht="15" customHeight="1">
      <c r="B182" s="304"/>
      <c r="C182" s="281" t="s">
        <v>247</v>
      </c>
      <c r="D182" s="281"/>
      <c r="E182" s="281"/>
      <c r="F182" s="302" t="s">
        <v>1474</v>
      </c>
      <c r="G182" s="281"/>
      <c r="H182" s="281" t="s">
        <v>1548</v>
      </c>
      <c r="I182" s="281" t="s">
        <v>1509</v>
      </c>
      <c r="J182" s="281"/>
      <c r="K182" s="327"/>
    </row>
    <row r="183" spans="2:11" s="1" customFormat="1" ht="15" customHeight="1">
      <c r="B183" s="304"/>
      <c r="C183" s="281" t="s">
        <v>1549</v>
      </c>
      <c r="D183" s="281"/>
      <c r="E183" s="281"/>
      <c r="F183" s="302" t="s">
        <v>1474</v>
      </c>
      <c r="G183" s="281"/>
      <c r="H183" s="281" t="s">
        <v>1550</v>
      </c>
      <c r="I183" s="281" t="s">
        <v>1509</v>
      </c>
      <c r="J183" s="281"/>
      <c r="K183" s="327"/>
    </row>
    <row r="184" spans="2:11" s="1" customFormat="1" ht="15" customHeight="1">
      <c r="B184" s="304"/>
      <c r="C184" s="281" t="s">
        <v>1538</v>
      </c>
      <c r="D184" s="281"/>
      <c r="E184" s="281"/>
      <c r="F184" s="302" t="s">
        <v>1474</v>
      </c>
      <c r="G184" s="281"/>
      <c r="H184" s="281" t="s">
        <v>1551</v>
      </c>
      <c r="I184" s="281" t="s">
        <v>1509</v>
      </c>
      <c r="J184" s="281"/>
      <c r="K184" s="327"/>
    </row>
    <row r="185" spans="2:11" s="1" customFormat="1" ht="15" customHeight="1">
      <c r="B185" s="304"/>
      <c r="C185" s="281" t="s">
        <v>249</v>
      </c>
      <c r="D185" s="281"/>
      <c r="E185" s="281"/>
      <c r="F185" s="302" t="s">
        <v>1480</v>
      </c>
      <c r="G185" s="281"/>
      <c r="H185" s="281" t="s">
        <v>1552</v>
      </c>
      <c r="I185" s="281" t="s">
        <v>1476</v>
      </c>
      <c r="J185" s="281">
        <v>50</v>
      </c>
      <c r="K185" s="327"/>
    </row>
    <row r="186" spans="2:11" s="1" customFormat="1" ht="15" customHeight="1">
      <c r="B186" s="304"/>
      <c r="C186" s="281" t="s">
        <v>1553</v>
      </c>
      <c r="D186" s="281"/>
      <c r="E186" s="281"/>
      <c r="F186" s="302" t="s">
        <v>1480</v>
      </c>
      <c r="G186" s="281"/>
      <c r="H186" s="281" t="s">
        <v>1554</v>
      </c>
      <c r="I186" s="281" t="s">
        <v>1555</v>
      </c>
      <c r="J186" s="281"/>
      <c r="K186" s="327"/>
    </row>
    <row r="187" spans="2:11" s="1" customFormat="1" ht="15" customHeight="1">
      <c r="B187" s="304"/>
      <c r="C187" s="281" t="s">
        <v>1556</v>
      </c>
      <c r="D187" s="281"/>
      <c r="E187" s="281"/>
      <c r="F187" s="302" t="s">
        <v>1480</v>
      </c>
      <c r="G187" s="281"/>
      <c r="H187" s="281" t="s">
        <v>1557</v>
      </c>
      <c r="I187" s="281" t="s">
        <v>1555</v>
      </c>
      <c r="J187" s="281"/>
      <c r="K187" s="327"/>
    </row>
    <row r="188" spans="2:11" s="1" customFormat="1" ht="15" customHeight="1">
      <c r="B188" s="304"/>
      <c r="C188" s="281" t="s">
        <v>1558</v>
      </c>
      <c r="D188" s="281"/>
      <c r="E188" s="281"/>
      <c r="F188" s="302" t="s">
        <v>1480</v>
      </c>
      <c r="G188" s="281"/>
      <c r="H188" s="281" t="s">
        <v>1559</v>
      </c>
      <c r="I188" s="281" t="s">
        <v>1555</v>
      </c>
      <c r="J188" s="281"/>
      <c r="K188" s="327"/>
    </row>
    <row r="189" spans="2:11" s="1" customFormat="1" ht="15" customHeight="1">
      <c r="B189" s="304"/>
      <c r="C189" s="340" t="s">
        <v>1560</v>
      </c>
      <c r="D189" s="281"/>
      <c r="E189" s="281"/>
      <c r="F189" s="302" t="s">
        <v>1480</v>
      </c>
      <c r="G189" s="281"/>
      <c r="H189" s="281" t="s">
        <v>1561</v>
      </c>
      <c r="I189" s="281" t="s">
        <v>1562</v>
      </c>
      <c r="J189" s="341" t="s">
        <v>1563</v>
      </c>
      <c r="K189" s="327"/>
    </row>
    <row r="190" spans="2:11" s="1" customFormat="1" ht="15" customHeight="1">
      <c r="B190" s="304"/>
      <c r="C190" s="340" t="s">
        <v>46</v>
      </c>
      <c r="D190" s="281"/>
      <c r="E190" s="281"/>
      <c r="F190" s="302" t="s">
        <v>1474</v>
      </c>
      <c r="G190" s="281"/>
      <c r="H190" s="278" t="s">
        <v>1564</v>
      </c>
      <c r="I190" s="281" t="s">
        <v>1565</v>
      </c>
      <c r="J190" s="281"/>
      <c r="K190" s="327"/>
    </row>
    <row r="191" spans="2:11" s="1" customFormat="1" ht="15" customHeight="1">
      <c r="B191" s="304"/>
      <c r="C191" s="340" t="s">
        <v>1566</v>
      </c>
      <c r="D191" s="281"/>
      <c r="E191" s="281"/>
      <c r="F191" s="302" t="s">
        <v>1474</v>
      </c>
      <c r="G191" s="281"/>
      <c r="H191" s="281" t="s">
        <v>1567</v>
      </c>
      <c r="I191" s="281" t="s">
        <v>1509</v>
      </c>
      <c r="J191" s="281"/>
      <c r="K191" s="327"/>
    </row>
    <row r="192" spans="2:11" s="1" customFormat="1" ht="15" customHeight="1">
      <c r="B192" s="304"/>
      <c r="C192" s="340" t="s">
        <v>1568</v>
      </c>
      <c r="D192" s="281"/>
      <c r="E192" s="281"/>
      <c r="F192" s="302" t="s">
        <v>1474</v>
      </c>
      <c r="G192" s="281"/>
      <c r="H192" s="281" t="s">
        <v>1569</v>
      </c>
      <c r="I192" s="281" t="s">
        <v>1509</v>
      </c>
      <c r="J192" s="281"/>
      <c r="K192" s="327"/>
    </row>
    <row r="193" spans="2:11" s="1" customFormat="1" ht="15" customHeight="1">
      <c r="B193" s="304"/>
      <c r="C193" s="340" t="s">
        <v>1570</v>
      </c>
      <c r="D193" s="281"/>
      <c r="E193" s="281"/>
      <c r="F193" s="302" t="s">
        <v>1480</v>
      </c>
      <c r="G193" s="281"/>
      <c r="H193" s="281" t="s">
        <v>1571</v>
      </c>
      <c r="I193" s="281" t="s">
        <v>1509</v>
      </c>
      <c r="J193" s="281"/>
      <c r="K193" s="327"/>
    </row>
    <row r="194" spans="2:11" s="1" customFormat="1" ht="15" customHeight="1">
      <c r="B194" s="333"/>
      <c r="C194" s="342"/>
      <c r="D194" s="313"/>
      <c r="E194" s="313"/>
      <c r="F194" s="313"/>
      <c r="G194" s="313"/>
      <c r="H194" s="313"/>
      <c r="I194" s="313"/>
      <c r="J194" s="313"/>
      <c r="K194" s="334"/>
    </row>
    <row r="195" spans="2:11" s="1" customFormat="1" ht="18.75" customHeight="1">
      <c r="B195" s="315"/>
      <c r="C195" s="325"/>
      <c r="D195" s="325"/>
      <c r="E195" s="325"/>
      <c r="F195" s="335"/>
      <c r="G195" s="325"/>
      <c r="H195" s="325"/>
      <c r="I195" s="325"/>
      <c r="J195" s="325"/>
      <c r="K195" s="315"/>
    </row>
    <row r="196" spans="2:11" s="1" customFormat="1" ht="18.75" customHeight="1">
      <c r="B196" s="315"/>
      <c r="C196" s="325"/>
      <c r="D196" s="325"/>
      <c r="E196" s="325"/>
      <c r="F196" s="335"/>
      <c r="G196" s="325"/>
      <c r="H196" s="325"/>
      <c r="I196" s="325"/>
      <c r="J196" s="325"/>
      <c r="K196" s="315"/>
    </row>
    <row r="197" spans="2:11" s="1" customFormat="1" ht="18.75" customHeight="1">
      <c r="B197" s="288"/>
      <c r="C197" s="288"/>
      <c r="D197" s="288"/>
      <c r="E197" s="288"/>
      <c r="F197" s="288"/>
      <c r="G197" s="288"/>
      <c r="H197" s="288"/>
      <c r="I197" s="288"/>
      <c r="J197" s="288"/>
      <c r="K197" s="288"/>
    </row>
    <row r="198" spans="2:11" s="1" customFormat="1" ht="13.5">
      <c r="B198" s="270"/>
      <c r="C198" s="271"/>
      <c r="D198" s="271"/>
      <c r="E198" s="271"/>
      <c r="F198" s="271"/>
      <c r="G198" s="271"/>
      <c r="H198" s="271"/>
      <c r="I198" s="271"/>
      <c r="J198" s="271"/>
      <c r="K198" s="272"/>
    </row>
    <row r="199" spans="2:11" s="1" customFormat="1" ht="21">
      <c r="B199" s="273"/>
      <c r="C199" s="402" t="s">
        <v>1572</v>
      </c>
      <c r="D199" s="402"/>
      <c r="E199" s="402"/>
      <c r="F199" s="402"/>
      <c r="G199" s="402"/>
      <c r="H199" s="402"/>
      <c r="I199" s="402"/>
      <c r="J199" s="402"/>
      <c r="K199" s="274"/>
    </row>
    <row r="200" spans="2:11" s="1" customFormat="1" ht="25.5" customHeight="1">
      <c r="B200" s="273"/>
      <c r="C200" s="343" t="s">
        <v>1573</v>
      </c>
      <c r="D200" s="343"/>
      <c r="E200" s="343"/>
      <c r="F200" s="343" t="s">
        <v>1574</v>
      </c>
      <c r="G200" s="344"/>
      <c r="H200" s="403" t="s">
        <v>1575</v>
      </c>
      <c r="I200" s="403"/>
      <c r="J200" s="403"/>
      <c r="K200" s="274"/>
    </row>
    <row r="201" spans="2:11" s="1" customFormat="1" ht="5.25" customHeight="1">
      <c r="B201" s="304"/>
      <c r="C201" s="299"/>
      <c r="D201" s="299"/>
      <c r="E201" s="299"/>
      <c r="F201" s="299"/>
      <c r="G201" s="325"/>
      <c r="H201" s="299"/>
      <c r="I201" s="299"/>
      <c r="J201" s="299"/>
      <c r="K201" s="327"/>
    </row>
    <row r="202" spans="2:11" s="1" customFormat="1" ht="15" customHeight="1">
      <c r="B202" s="304"/>
      <c r="C202" s="281" t="s">
        <v>1565</v>
      </c>
      <c r="D202" s="281"/>
      <c r="E202" s="281"/>
      <c r="F202" s="302" t="s">
        <v>47</v>
      </c>
      <c r="G202" s="281"/>
      <c r="H202" s="404" t="s">
        <v>1576</v>
      </c>
      <c r="I202" s="404"/>
      <c r="J202" s="404"/>
      <c r="K202" s="327"/>
    </row>
    <row r="203" spans="2:11" s="1" customFormat="1" ht="15" customHeight="1">
      <c r="B203" s="304"/>
      <c r="C203" s="281"/>
      <c r="D203" s="281"/>
      <c r="E203" s="281"/>
      <c r="F203" s="302" t="s">
        <v>48</v>
      </c>
      <c r="G203" s="281"/>
      <c r="H203" s="404" t="s">
        <v>1577</v>
      </c>
      <c r="I203" s="404"/>
      <c r="J203" s="404"/>
      <c r="K203" s="327"/>
    </row>
    <row r="204" spans="2:11" s="1" customFormat="1" ht="15" customHeight="1">
      <c r="B204" s="304"/>
      <c r="C204" s="281"/>
      <c r="D204" s="281"/>
      <c r="E204" s="281"/>
      <c r="F204" s="302" t="s">
        <v>51</v>
      </c>
      <c r="G204" s="281"/>
      <c r="H204" s="404" t="s">
        <v>1578</v>
      </c>
      <c r="I204" s="404"/>
      <c r="J204" s="404"/>
      <c r="K204" s="327"/>
    </row>
    <row r="205" spans="2:11" s="1" customFormat="1" ht="15" customHeight="1">
      <c r="B205" s="304"/>
      <c r="C205" s="281"/>
      <c r="D205" s="281"/>
      <c r="E205" s="281"/>
      <c r="F205" s="302" t="s">
        <v>49</v>
      </c>
      <c r="G205" s="281"/>
      <c r="H205" s="404" t="s">
        <v>1579</v>
      </c>
      <c r="I205" s="404"/>
      <c r="J205" s="404"/>
      <c r="K205" s="327"/>
    </row>
    <row r="206" spans="2:11" s="1" customFormat="1" ht="15" customHeight="1">
      <c r="B206" s="304"/>
      <c r="C206" s="281"/>
      <c r="D206" s="281"/>
      <c r="E206" s="281"/>
      <c r="F206" s="302" t="s">
        <v>50</v>
      </c>
      <c r="G206" s="281"/>
      <c r="H206" s="404" t="s">
        <v>1580</v>
      </c>
      <c r="I206" s="404"/>
      <c r="J206" s="404"/>
      <c r="K206" s="327"/>
    </row>
    <row r="207" spans="2:11" s="1" customFormat="1" ht="15" customHeight="1">
      <c r="B207" s="304"/>
      <c r="C207" s="281"/>
      <c r="D207" s="281"/>
      <c r="E207" s="281"/>
      <c r="F207" s="302"/>
      <c r="G207" s="281"/>
      <c r="H207" s="281"/>
      <c r="I207" s="281"/>
      <c r="J207" s="281"/>
      <c r="K207" s="327"/>
    </row>
    <row r="208" spans="2:11" s="1" customFormat="1" ht="15" customHeight="1">
      <c r="B208" s="304"/>
      <c r="C208" s="281" t="s">
        <v>1521</v>
      </c>
      <c r="D208" s="281"/>
      <c r="E208" s="281"/>
      <c r="F208" s="302" t="s">
        <v>83</v>
      </c>
      <c r="G208" s="281"/>
      <c r="H208" s="404" t="s">
        <v>1581</v>
      </c>
      <c r="I208" s="404"/>
      <c r="J208" s="404"/>
      <c r="K208" s="327"/>
    </row>
    <row r="209" spans="2:11" s="1" customFormat="1" ht="15" customHeight="1">
      <c r="B209" s="304"/>
      <c r="C209" s="281"/>
      <c r="D209" s="281"/>
      <c r="E209" s="281"/>
      <c r="F209" s="302" t="s">
        <v>1418</v>
      </c>
      <c r="G209" s="281"/>
      <c r="H209" s="404" t="s">
        <v>1419</v>
      </c>
      <c r="I209" s="404"/>
      <c r="J209" s="404"/>
      <c r="K209" s="327"/>
    </row>
    <row r="210" spans="2:11" s="1" customFormat="1" ht="15" customHeight="1">
      <c r="B210" s="304"/>
      <c r="C210" s="281"/>
      <c r="D210" s="281"/>
      <c r="E210" s="281"/>
      <c r="F210" s="302" t="s">
        <v>1416</v>
      </c>
      <c r="G210" s="281"/>
      <c r="H210" s="404" t="s">
        <v>1582</v>
      </c>
      <c r="I210" s="404"/>
      <c r="J210" s="404"/>
      <c r="K210" s="327"/>
    </row>
    <row r="211" spans="2:11" s="1" customFormat="1" ht="15" customHeight="1">
      <c r="B211" s="345"/>
      <c r="C211" s="281"/>
      <c r="D211" s="281"/>
      <c r="E211" s="281"/>
      <c r="F211" s="302" t="s">
        <v>87</v>
      </c>
      <c r="G211" s="340"/>
      <c r="H211" s="405" t="s">
        <v>88</v>
      </c>
      <c r="I211" s="405"/>
      <c r="J211" s="405"/>
      <c r="K211" s="346"/>
    </row>
    <row r="212" spans="2:11" s="1" customFormat="1" ht="15" customHeight="1">
      <c r="B212" s="345"/>
      <c r="C212" s="281"/>
      <c r="D212" s="281"/>
      <c r="E212" s="281"/>
      <c r="F212" s="302" t="s">
        <v>1420</v>
      </c>
      <c r="G212" s="340"/>
      <c r="H212" s="405" t="s">
        <v>1583</v>
      </c>
      <c r="I212" s="405"/>
      <c r="J212" s="405"/>
      <c r="K212" s="346"/>
    </row>
    <row r="213" spans="2:11" s="1" customFormat="1" ht="15" customHeight="1">
      <c r="B213" s="345"/>
      <c r="C213" s="281"/>
      <c r="D213" s="281"/>
      <c r="E213" s="281"/>
      <c r="F213" s="302"/>
      <c r="G213" s="340"/>
      <c r="H213" s="331"/>
      <c r="I213" s="331"/>
      <c r="J213" s="331"/>
      <c r="K213" s="346"/>
    </row>
    <row r="214" spans="2:11" s="1" customFormat="1" ht="15" customHeight="1">
      <c r="B214" s="345"/>
      <c r="C214" s="281" t="s">
        <v>1545</v>
      </c>
      <c r="D214" s="281"/>
      <c r="E214" s="281"/>
      <c r="F214" s="302">
        <v>1</v>
      </c>
      <c r="G214" s="340"/>
      <c r="H214" s="405" t="s">
        <v>1584</v>
      </c>
      <c r="I214" s="405"/>
      <c r="J214" s="405"/>
      <c r="K214" s="346"/>
    </row>
    <row r="215" spans="2:11" s="1" customFormat="1" ht="15" customHeight="1">
      <c r="B215" s="345"/>
      <c r="C215" s="281"/>
      <c r="D215" s="281"/>
      <c r="E215" s="281"/>
      <c r="F215" s="302">
        <v>2</v>
      </c>
      <c r="G215" s="340"/>
      <c r="H215" s="405" t="s">
        <v>1585</v>
      </c>
      <c r="I215" s="405"/>
      <c r="J215" s="405"/>
      <c r="K215" s="346"/>
    </row>
    <row r="216" spans="2:11" s="1" customFormat="1" ht="15" customHeight="1">
      <c r="B216" s="345"/>
      <c r="C216" s="281"/>
      <c r="D216" s="281"/>
      <c r="E216" s="281"/>
      <c r="F216" s="302">
        <v>3</v>
      </c>
      <c r="G216" s="340"/>
      <c r="H216" s="405" t="s">
        <v>1586</v>
      </c>
      <c r="I216" s="405"/>
      <c r="J216" s="405"/>
      <c r="K216" s="346"/>
    </row>
    <row r="217" spans="2:11" s="1" customFormat="1" ht="15" customHeight="1">
      <c r="B217" s="345"/>
      <c r="C217" s="281"/>
      <c r="D217" s="281"/>
      <c r="E217" s="281"/>
      <c r="F217" s="302">
        <v>4</v>
      </c>
      <c r="G217" s="340"/>
      <c r="H217" s="405" t="s">
        <v>1587</v>
      </c>
      <c r="I217" s="405"/>
      <c r="J217" s="405"/>
      <c r="K217" s="346"/>
    </row>
    <row r="218" spans="2:11" s="1" customFormat="1" ht="12.75" customHeight="1">
      <c r="B218" s="347"/>
      <c r="C218" s="348"/>
      <c r="D218" s="348"/>
      <c r="E218" s="348"/>
      <c r="F218" s="348"/>
      <c r="G218" s="348"/>
      <c r="H218" s="348"/>
      <c r="I218" s="348"/>
      <c r="J218" s="348"/>
      <c r="K218" s="349"/>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erhla</cp:lastModifiedBy>
  <dcterms:created xsi:type="dcterms:W3CDTF">2021-07-04T17:42:13Z</dcterms:created>
  <dcterms:modified xsi:type="dcterms:W3CDTF">2021-07-04T17:43:10Z</dcterms:modified>
  <cp:category/>
  <cp:version/>
  <cp:contentType/>
  <cp:contentStatus/>
</cp:coreProperties>
</file>